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arla\POSTARI SITE\"/>
    </mc:Choice>
  </mc:AlternateContent>
  <xr:revisionPtr revIDLastSave="0" documentId="13_ncr:1_{62101BD9-4AE8-4447-9AC9-181C10868E3B}" xr6:coauthVersionLast="47" xr6:coauthVersionMax="47" xr10:uidLastSave="{00000000-0000-0000-0000-000000000000}"/>
  <bookViews>
    <workbookView xWindow="3360" yWindow="2595" windowWidth="21600" windowHeight="11295" firstSheet="5" activeTab="11" xr2:uid="{00000000-000D-0000-FFFF-FFFF00000000}"/>
  </bookViews>
  <sheets>
    <sheet name="IAN 2025 " sheetId="4" r:id="rId1"/>
    <sheet name="FEBR 2025" sheetId="5" r:id="rId2"/>
    <sheet name="MAR 2025" sheetId="6" r:id="rId3"/>
    <sheet name="APR 2025" sheetId="7" r:id="rId4"/>
    <sheet name="MAI 2025" sheetId="8" r:id="rId5"/>
    <sheet name="iunie 2025" sheetId="9" r:id="rId6"/>
    <sheet name="iulie 2025" sheetId="10" r:id="rId7"/>
    <sheet name="august 2025" sheetId="11" r:id="rId8"/>
    <sheet name="SEPT 2025" sheetId="12" r:id="rId9"/>
    <sheet name="OCT 2025" sheetId="13" r:id="rId10"/>
    <sheet name="nov 2025" sheetId="14" r:id="rId11"/>
    <sheet name="dec 2025" sheetId="15" r:id="rId12"/>
  </sheets>
  <definedNames>
    <definedName name="_xlnm._FilterDatabase" localSheetId="3" hidden="1">'APR 2025'!$K$4:$K$850</definedName>
    <definedName name="_xlnm._FilterDatabase" localSheetId="7" hidden="1">'august 2025'!$K$4:$K$850</definedName>
    <definedName name="_xlnm._FilterDatabase" localSheetId="11" hidden="1">'dec 2025'!$K$4:$K$841</definedName>
    <definedName name="_xlnm._FilterDatabase" localSheetId="1" hidden="1">'FEBR 2025'!$K$4:$K$850</definedName>
    <definedName name="_xlnm._FilterDatabase" localSheetId="0" hidden="1">'IAN 2025 '!$K$4:$K$850</definedName>
    <definedName name="_xlnm._FilterDatabase" localSheetId="6" hidden="1">'iulie 2025'!$K$4:$K$850</definedName>
    <definedName name="_xlnm._FilterDatabase" localSheetId="5" hidden="1">'iunie 2025'!$K$4:$K$850</definedName>
    <definedName name="_xlnm._FilterDatabase" localSheetId="4" hidden="1">'MAI 2025'!$K$4:$K$850</definedName>
    <definedName name="_xlnm._FilterDatabase" localSheetId="2" hidden="1">'MAR 2025'!$K$4:$K$850</definedName>
    <definedName name="_xlnm._FilterDatabase" localSheetId="10" hidden="1">'nov 2025'!$K$4:$K$841</definedName>
    <definedName name="_xlnm._FilterDatabase" localSheetId="9" hidden="1">'OCT 2025'!$K$4:$K$841</definedName>
    <definedName name="_xlnm._FilterDatabase" localSheetId="8" hidden="1">'SEPT 2025'!$K$4:$K$850</definedName>
    <definedName name="martie">#REF!</definedName>
    <definedName name="_xlnm.Print_Area" localSheetId="3">'APR 2025'!$A$4:$Q$455</definedName>
    <definedName name="_xlnm.Print_Area" localSheetId="7">'august 2025'!$A$4:$Q$455</definedName>
    <definedName name="_xlnm.Print_Area" localSheetId="11">'dec 2025'!$A$1:$Q$461</definedName>
    <definedName name="_xlnm.Print_Area" localSheetId="1">'FEBR 2025'!$A$4:$Q$455</definedName>
    <definedName name="_xlnm.Print_Area" localSheetId="0">'IAN 2025 '!$A$3:$Q$459</definedName>
    <definedName name="_xlnm.Print_Area" localSheetId="6">'iulie 2025'!$A$4:$Q$455</definedName>
    <definedName name="_xlnm.Print_Area" localSheetId="5">'iunie 2025'!$A$4:$Q$455</definedName>
    <definedName name="_xlnm.Print_Area" localSheetId="4">'MAI 2025'!$A$4:$Q$455</definedName>
    <definedName name="_xlnm.Print_Area" localSheetId="2">'MAR 2025'!$A$4:$Q$455</definedName>
    <definedName name="_xlnm.Print_Area" localSheetId="10">'nov 2025'!$A$1:$Q$461</definedName>
    <definedName name="_xlnm.Print_Area" localSheetId="9">'OCT 2025'!$A$1:$Q$461</definedName>
    <definedName name="_xlnm.Print_Area" localSheetId="8">'SEPT 2025'!$A$4:$Q$455</definedName>
    <definedName name="_xlnm.Print_Area">#REF!</definedName>
    <definedName name="_xlnm.Print_Titles" localSheetId="3">'APR 2025'!$6:$7</definedName>
    <definedName name="_xlnm.Print_Titles" localSheetId="7">'august 2025'!$6:$7</definedName>
    <definedName name="_xlnm.Print_Titles" localSheetId="11">'dec 2025'!$6:$7</definedName>
    <definedName name="_xlnm.Print_Titles" localSheetId="1">'FEBR 2025'!$6:$7</definedName>
    <definedName name="_xlnm.Print_Titles" localSheetId="0">'IAN 2025 '!$6:$7</definedName>
    <definedName name="_xlnm.Print_Titles" localSheetId="6">'iulie 2025'!$6:$7</definedName>
    <definedName name="_xlnm.Print_Titles" localSheetId="5">'iunie 2025'!$6:$7</definedName>
    <definedName name="_xlnm.Print_Titles" localSheetId="4">'MAI 2025'!$6:$7</definedName>
    <definedName name="_xlnm.Print_Titles" localSheetId="2">'MAR 2025'!$6:$7</definedName>
    <definedName name="_xlnm.Print_Titles" localSheetId="10">'nov 2025'!$6:$7</definedName>
    <definedName name="_xlnm.Print_Titles" localSheetId="9">'OCT 2025'!$6:$7</definedName>
    <definedName name="_xlnm.Print_Titles" localSheetId="8">'SEPT 2025'!$6:$7</definedName>
    <definedName name="_xlnm.Print_Titles">#N/A</definedName>
    <definedName name="test">#REF!</definedName>
    <definedName name="Z_397CD15D_2114_4EF5_824A_761F5DAAF476_.wvu.PrintArea" localSheetId="3" hidden="1">'APR 2025'!$G$10:$O$455</definedName>
    <definedName name="Z_397CD15D_2114_4EF5_824A_761F5DAAF476_.wvu.PrintArea" localSheetId="7" hidden="1">'august 2025'!$G$10:$O$455</definedName>
    <definedName name="Z_397CD15D_2114_4EF5_824A_761F5DAAF476_.wvu.PrintArea" localSheetId="11" hidden="1">'dec 2025'!$G$10:$O$461</definedName>
    <definedName name="Z_397CD15D_2114_4EF5_824A_761F5DAAF476_.wvu.PrintArea" localSheetId="1" hidden="1">'FEBR 2025'!$G$10:$O$455</definedName>
    <definedName name="Z_397CD15D_2114_4EF5_824A_761F5DAAF476_.wvu.PrintArea" localSheetId="0" hidden="1">'IAN 2025 '!$G$10:$O$455</definedName>
    <definedName name="Z_397CD15D_2114_4EF5_824A_761F5DAAF476_.wvu.PrintArea" localSheetId="6" hidden="1">'iulie 2025'!$G$10:$O$455</definedName>
    <definedName name="Z_397CD15D_2114_4EF5_824A_761F5DAAF476_.wvu.PrintArea" localSheetId="5" hidden="1">'iunie 2025'!$G$10:$O$455</definedName>
    <definedName name="Z_397CD15D_2114_4EF5_824A_761F5DAAF476_.wvu.PrintArea" localSheetId="4" hidden="1">'MAI 2025'!$G$10:$O$455</definedName>
    <definedName name="Z_397CD15D_2114_4EF5_824A_761F5DAAF476_.wvu.PrintArea" localSheetId="2" hidden="1">'MAR 2025'!$G$10:$O$455</definedName>
    <definedName name="Z_397CD15D_2114_4EF5_824A_761F5DAAF476_.wvu.PrintArea" localSheetId="10" hidden="1">'nov 2025'!$G$10:$O$461</definedName>
    <definedName name="Z_397CD15D_2114_4EF5_824A_761F5DAAF476_.wvu.PrintArea" localSheetId="9" hidden="1">'OCT 2025'!$G$10:$O$461</definedName>
    <definedName name="Z_397CD15D_2114_4EF5_824A_761F5DAAF476_.wvu.PrintArea" localSheetId="8" hidden="1">'SEPT 2025'!$G$10:$O$455</definedName>
    <definedName name="Z_397CD15D_2114_4EF5_824A_761F5DAAF476_.wvu.Rows" localSheetId="3" hidden="1">'APR 2025'!#REF!,'APR 2025'!#REF!,'APR 2025'!#REF!,'APR 2025'!$116:$116,'APR 2025'!$118:$119,'APR 2025'!$122:$124,'APR 2025'!$126:$128,'APR 2025'!$142:$142,'APR 2025'!$148:$149,'APR 2025'!$153:$154,'APR 2025'!#REF!,'APR 2025'!#REF!,'APR 2025'!$189:$190,'APR 2025'!$193:$195,'APR 2025'!$214:$214,'APR 2025'!$220:$221,'APR 2025'!$225:$225,'APR 2025'!#REF!,'APR 2025'!$230:$230,'APR 2025'!$233:$233,'APR 2025'!$245:$245,'APR 2025'!$247:$247,'APR 2025'!$252:$252,'APR 2025'!$258:$258,'APR 2025'!#REF!,'APR 2025'!$274:$275,'APR 2025'!$278:$280,'APR 2025'!$283:$285,'APR 2025'!$287:$287,'APR 2025'!$304:$304,'APR 2025'!$310:$311,'APR 2025'!$321:$321,'APR 2025'!$324:$324,'APR 2025'!$358:$359,'APR 2025'!$374:$374,'APR 2025'!#REF!,'APR 2025'!$389:$389,'APR 2025'!$392:$392,'APR 2025'!$446:$446</definedName>
    <definedName name="Z_397CD15D_2114_4EF5_824A_761F5DAAF476_.wvu.Rows" localSheetId="7" hidden="1">'august 2025'!#REF!,'august 2025'!#REF!,'august 2025'!#REF!,'august 2025'!$116:$116,'august 2025'!$118:$119,'august 2025'!$122:$124,'august 2025'!$126:$128,'august 2025'!$142:$142,'august 2025'!$148:$149,'august 2025'!$153:$154,'august 2025'!#REF!,'august 2025'!#REF!,'august 2025'!$189:$190,'august 2025'!$193:$195,'august 2025'!$214:$214,'august 2025'!$220:$221,'august 2025'!$225:$225,'august 2025'!#REF!,'august 2025'!$230:$230,'august 2025'!$233:$233,'august 2025'!$245:$245,'august 2025'!$247:$247,'august 2025'!$252:$252,'august 2025'!$258:$258,'august 2025'!#REF!,'august 2025'!$274:$275,'august 2025'!$278:$280,'august 2025'!$283:$285,'august 2025'!$287:$287,'august 2025'!$304:$304,'august 2025'!$310:$311,'august 2025'!$321:$321,'august 2025'!$324:$324,'august 2025'!$358:$359,'august 2025'!$374:$374,'august 2025'!#REF!,'august 2025'!$389:$389,'august 2025'!$392:$392,'august 2025'!$446:$446</definedName>
    <definedName name="Z_397CD15D_2114_4EF5_824A_761F5DAAF476_.wvu.Rows" localSheetId="11" hidden="1">'dec 2025'!#REF!,'dec 2025'!#REF!,'dec 2025'!#REF!,'dec 2025'!$116:$116,'dec 2025'!$118:$119,'dec 2025'!$122:$124,'dec 2025'!$126:$128,'dec 2025'!$142:$142,'dec 2025'!$148:$149,'dec 2025'!$153:$154,'dec 2025'!#REF!,'dec 2025'!#REF!,'dec 2025'!$189:$190,'dec 2025'!$193:$195,'dec 2025'!$214:$214,'dec 2025'!$220:$221,'dec 2025'!$225:$225,'dec 2025'!#REF!,'dec 2025'!$230:$230,'dec 2025'!$233:$233,'dec 2025'!$245:$245,'dec 2025'!$247:$247,'dec 2025'!$252:$252,'dec 2025'!$258:$258,'dec 2025'!#REF!,'dec 2025'!$274:$275,'dec 2025'!$278:$280,'dec 2025'!$283:$285,'dec 2025'!$287:$287,'dec 2025'!$304:$304,'dec 2025'!$310:$311,'dec 2025'!$321:$321,'dec 2025'!$324:$324,'dec 2025'!$362:$363,'dec 2025'!$378:$378,'dec 2025'!#REF!,'dec 2025'!$393:$393,'dec 2025'!$396:$396,'dec 2025'!$452:$452</definedName>
    <definedName name="Z_397CD15D_2114_4EF5_824A_761F5DAAF476_.wvu.Rows" localSheetId="1" hidden="1">'FEBR 2025'!#REF!,'FEBR 2025'!#REF!,'FEBR 2025'!#REF!,'FEBR 2025'!$116:$116,'FEBR 2025'!$118:$119,'FEBR 2025'!$122:$124,'FEBR 2025'!$126:$128,'FEBR 2025'!$142:$142,'FEBR 2025'!$148:$149,'FEBR 2025'!$153:$154,'FEBR 2025'!#REF!,'FEBR 2025'!#REF!,'FEBR 2025'!$189:$190,'FEBR 2025'!$193:$195,'FEBR 2025'!$214:$214,'FEBR 2025'!$220:$221,'FEBR 2025'!$225:$225,'FEBR 2025'!#REF!,'FEBR 2025'!$230:$230,'FEBR 2025'!$233:$233,'FEBR 2025'!$245:$245,'FEBR 2025'!$247:$247,'FEBR 2025'!$252:$252,'FEBR 2025'!$258:$258,'FEBR 2025'!#REF!,'FEBR 2025'!$274:$275,'FEBR 2025'!$278:$280,'FEBR 2025'!$283:$285,'FEBR 2025'!$287:$287,'FEBR 2025'!$304:$304,'FEBR 2025'!$310:$311,'FEBR 2025'!$321:$321,'FEBR 2025'!$324:$324,'FEBR 2025'!$358:$359,'FEBR 2025'!$374:$374,'FEBR 2025'!#REF!,'FEBR 2025'!$389:$389,'FEBR 2025'!$392:$392,'FEBR 2025'!$446:$446</definedName>
    <definedName name="Z_397CD15D_2114_4EF5_824A_761F5DAAF476_.wvu.Rows" localSheetId="0" hidden="1">'IAN 2025 '!#REF!,'IAN 2025 '!#REF!,'IAN 2025 '!#REF!,'IAN 2025 '!$117:$117,'IAN 2025 '!$119:$120,'IAN 2025 '!$123:$125,'IAN 2025 '!$127:$129,'IAN 2025 '!$143:$143,'IAN 2025 '!$149:$150,'IAN 2025 '!$154:$155,'IAN 2025 '!#REF!,'IAN 2025 '!#REF!,'IAN 2025 '!$190:$191,'IAN 2025 '!$194:$196,'IAN 2025 '!$215:$215,'IAN 2025 '!$221:$222,'IAN 2025 '!$226:$226,'IAN 2025 '!#REF!,'IAN 2025 '!$231:$231,'IAN 2025 '!$233:$233,'IAN 2025 '!$245:$245,'IAN 2025 '!$247:$247,'IAN 2025 '!$252:$252,'IAN 2025 '!$258:$258,'IAN 2025 '!#REF!,'IAN 2025 '!$275:$276,'IAN 2025 '!$279:$281,'IAN 2025 '!$284:$286,'IAN 2025 '!$288:$288,'IAN 2025 '!$305:$305,'IAN 2025 '!$311:$312,'IAN 2025 '!$322:$322,'IAN 2025 '!$325:$325,'IAN 2025 '!$359:$360,'IAN 2025 '!$375:$375,'IAN 2025 '!#REF!,'IAN 2025 '!$390:$390,'IAN 2025 '!$393:$393,'IAN 2025 '!$446:$446</definedName>
    <definedName name="Z_397CD15D_2114_4EF5_824A_761F5DAAF476_.wvu.Rows" localSheetId="6" hidden="1">'iulie 2025'!#REF!,'iulie 2025'!#REF!,'iulie 2025'!#REF!,'iulie 2025'!$116:$116,'iulie 2025'!$118:$119,'iulie 2025'!$122:$124,'iulie 2025'!$126:$128,'iulie 2025'!$142:$142,'iulie 2025'!$148:$149,'iulie 2025'!$153:$154,'iulie 2025'!#REF!,'iulie 2025'!#REF!,'iulie 2025'!$189:$190,'iulie 2025'!$193:$195,'iulie 2025'!$214:$214,'iulie 2025'!$220:$221,'iulie 2025'!$225:$225,'iulie 2025'!#REF!,'iulie 2025'!$230:$230,'iulie 2025'!$233:$233,'iulie 2025'!$245:$245,'iulie 2025'!$247:$247,'iulie 2025'!$252:$252,'iulie 2025'!$258:$258,'iulie 2025'!#REF!,'iulie 2025'!$274:$275,'iulie 2025'!$278:$280,'iulie 2025'!$283:$285,'iulie 2025'!$287:$287,'iulie 2025'!$304:$304,'iulie 2025'!$310:$311,'iulie 2025'!$321:$321,'iulie 2025'!$324:$324,'iulie 2025'!$358:$359,'iulie 2025'!$374:$374,'iulie 2025'!#REF!,'iulie 2025'!$389:$389,'iulie 2025'!$392:$392,'iulie 2025'!$446:$446</definedName>
    <definedName name="Z_397CD15D_2114_4EF5_824A_761F5DAAF476_.wvu.Rows" localSheetId="5" hidden="1">'iunie 2025'!#REF!,'iunie 2025'!#REF!,'iunie 2025'!#REF!,'iunie 2025'!$116:$116,'iunie 2025'!$118:$119,'iunie 2025'!$122:$124,'iunie 2025'!$126:$128,'iunie 2025'!$142:$142,'iunie 2025'!$148:$149,'iunie 2025'!$153:$154,'iunie 2025'!#REF!,'iunie 2025'!#REF!,'iunie 2025'!$189:$190,'iunie 2025'!$193:$195,'iunie 2025'!$214:$214,'iunie 2025'!$220:$221,'iunie 2025'!$225:$225,'iunie 2025'!#REF!,'iunie 2025'!$230:$230,'iunie 2025'!$233:$233,'iunie 2025'!$245:$245,'iunie 2025'!$247:$247,'iunie 2025'!$252:$252,'iunie 2025'!$258:$258,'iunie 2025'!#REF!,'iunie 2025'!$274:$275,'iunie 2025'!$278:$280,'iunie 2025'!$283:$285,'iunie 2025'!$287:$287,'iunie 2025'!$304:$304,'iunie 2025'!$310:$311,'iunie 2025'!$321:$321,'iunie 2025'!$324:$324,'iunie 2025'!$358:$359,'iunie 2025'!$374:$374,'iunie 2025'!#REF!,'iunie 2025'!$389:$389,'iunie 2025'!$392:$392,'iunie 2025'!$446:$446</definedName>
    <definedName name="Z_397CD15D_2114_4EF5_824A_761F5DAAF476_.wvu.Rows" localSheetId="4" hidden="1">'MAI 2025'!#REF!,'MAI 2025'!#REF!,'MAI 2025'!#REF!,'MAI 2025'!$116:$116,'MAI 2025'!$118:$119,'MAI 2025'!$122:$124,'MAI 2025'!$126:$128,'MAI 2025'!$142:$142,'MAI 2025'!$148:$149,'MAI 2025'!$153:$154,'MAI 2025'!#REF!,'MAI 2025'!#REF!,'MAI 2025'!$189:$190,'MAI 2025'!$193:$195,'MAI 2025'!$214:$214,'MAI 2025'!$220:$221,'MAI 2025'!$225:$225,'MAI 2025'!#REF!,'MAI 2025'!$230:$230,'MAI 2025'!$233:$233,'MAI 2025'!$245:$245,'MAI 2025'!$247:$247,'MAI 2025'!$252:$252,'MAI 2025'!$258:$258,'MAI 2025'!#REF!,'MAI 2025'!$274:$275,'MAI 2025'!$278:$280,'MAI 2025'!$283:$285,'MAI 2025'!$287:$287,'MAI 2025'!$304:$304,'MAI 2025'!$310:$311,'MAI 2025'!$321:$321,'MAI 2025'!$324:$324,'MAI 2025'!$358:$359,'MAI 2025'!$374:$374,'MAI 2025'!#REF!,'MAI 2025'!$389:$389,'MAI 2025'!$392:$392,'MAI 2025'!$446:$446</definedName>
    <definedName name="Z_397CD15D_2114_4EF5_824A_761F5DAAF476_.wvu.Rows" localSheetId="2" hidden="1">'MAR 2025'!#REF!,'MAR 2025'!#REF!,'MAR 2025'!#REF!,'MAR 2025'!$116:$116,'MAR 2025'!$118:$119,'MAR 2025'!$122:$124,'MAR 2025'!$126:$128,'MAR 2025'!$142:$142,'MAR 2025'!$148:$149,'MAR 2025'!$153:$154,'MAR 2025'!#REF!,'MAR 2025'!#REF!,'MAR 2025'!$189:$190,'MAR 2025'!$193:$195,'MAR 2025'!$214:$214,'MAR 2025'!$220:$221,'MAR 2025'!$225:$225,'MAR 2025'!#REF!,'MAR 2025'!$230:$230,'MAR 2025'!$233:$233,'MAR 2025'!$245:$245,'MAR 2025'!$247:$247,'MAR 2025'!$252:$252,'MAR 2025'!$258:$258,'MAR 2025'!#REF!,'MAR 2025'!$274:$275,'MAR 2025'!$278:$280,'MAR 2025'!$283:$285,'MAR 2025'!$287:$287,'MAR 2025'!$304:$304,'MAR 2025'!$310:$311,'MAR 2025'!$321:$321,'MAR 2025'!$324:$324,'MAR 2025'!$358:$359,'MAR 2025'!$374:$374,'MAR 2025'!#REF!,'MAR 2025'!$389:$389,'MAR 2025'!$392:$392,'MAR 2025'!$446:$446</definedName>
    <definedName name="Z_397CD15D_2114_4EF5_824A_761F5DAAF476_.wvu.Rows" localSheetId="10" hidden="1">'nov 2025'!#REF!,'nov 2025'!#REF!,'nov 2025'!#REF!,'nov 2025'!$116:$116,'nov 2025'!$118:$119,'nov 2025'!$122:$124,'nov 2025'!$126:$128,'nov 2025'!$142:$142,'nov 2025'!$148:$149,'nov 2025'!$153:$154,'nov 2025'!#REF!,'nov 2025'!#REF!,'nov 2025'!$189:$190,'nov 2025'!$193:$195,'nov 2025'!$214:$214,'nov 2025'!$220:$221,'nov 2025'!$225:$225,'nov 2025'!#REF!,'nov 2025'!$230:$230,'nov 2025'!$233:$233,'nov 2025'!$245:$245,'nov 2025'!$247:$247,'nov 2025'!$252:$252,'nov 2025'!$258:$258,'nov 2025'!#REF!,'nov 2025'!$274:$275,'nov 2025'!$278:$280,'nov 2025'!$283:$285,'nov 2025'!$287:$287,'nov 2025'!$304:$304,'nov 2025'!$310:$311,'nov 2025'!$321:$321,'nov 2025'!$324:$324,'nov 2025'!$362:$363,'nov 2025'!$378:$378,'nov 2025'!#REF!,'nov 2025'!$393:$393,'nov 2025'!$396:$396,'nov 2025'!$452:$452</definedName>
    <definedName name="Z_397CD15D_2114_4EF5_824A_761F5DAAF476_.wvu.Rows" localSheetId="9" hidden="1">'OCT 2025'!#REF!,'OCT 2025'!#REF!,'OCT 2025'!#REF!,'OCT 2025'!$116:$116,'OCT 2025'!$118:$119,'OCT 2025'!$122:$124,'OCT 2025'!$126:$128,'OCT 2025'!$142:$142,'OCT 2025'!$148:$149,'OCT 2025'!$153:$154,'OCT 2025'!#REF!,'OCT 2025'!#REF!,'OCT 2025'!$189:$190,'OCT 2025'!$193:$195,'OCT 2025'!$214:$214,'OCT 2025'!$220:$221,'OCT 2025'!$225:$225,'OCT 2025'!#REF!,'OCT 2025'!$230:$230,'OCT 2025'!$233:$233,'OCT 2025'!$245:$245,'OCT 2025'!$247:$247,'OCT 2025'!$252:$252,'OCT 2025'!$258:$258,'OCT 2025'!#REF!,'OCT 2025'!$274:$275,'OCT 2025'!$278:$280,'OCT 2025'!$283:$285,'OCT 2025'!$287:$287,'OCT 2025'!$304:$304,'OCT 2025'!$310:$311,'OCT 2025'!$321:$321,'OCT 2025'!$324:$324,'OCT 2025'!$362:$363,'OCT 2025'!$378:$378,'OCT 2025'!#REF!,'OCT 2025'!$393:$393,'OCT 2025'!$396:$396,'OCT 2025'!$452:$452</definedName>
    <definedName name="Z_397CD15D_2114_4EF5_824A_761F5DAAF476_.wvu.Rows" localSheetId="8" hidden="1">'SEPT 2025'!#REF!,'SEPT 2025'!#REF!,'SEPT 2025'!#REF!,'SEPT 2025'!$116:$116,'SEPT 2025'!$118:$119,'SEPT 2025'!$122:$124,'SEPT 2025'!$126:$128,'SEPT 2025'!$142:$142,'SEPT 2025'!$148:$149,'SEPT 2025'!$153:$154,'SEPT 2025'!#REF!,'SEPT 2025'!#REF!,'SEPT 2025'!$189:$190,'SEPT 2025'!$193:$195,'SEPT 2025'!$214:$214,'SEPT 2025'!$220:$221,'SEPT 2025'!$225:$225,'SEPT 2025'!#REF!,'SEPT 2025'!$230:$230,'SEPT 2025'!$233:$233,'SEPT 2025'!$245:$245,'SEPT 2025'!$247:$247,'SEPT 2025'!$252:$252,'SEPT 2025'!$258:$258,'SEPT 2025'!#REF!,'SEPT 2025'!$274:$275,'SEPT 2025'!$278:$280,'SEPT 2025'!$283:$285,'SEPT 2025'!$287:$287,'SEPT 2025'!$304:$304,'SEPT 2025'!$310:$311,'SEPT 2025'!$321:$321,'SEPT 2025'!$324:$324,'SEPT 2025'!$358:$359,'SEPT 2025'!$374:$374,'SEPT 2025'!#REF!,'SEPT 2025'!$389:$389,'SEPT 2025'!$392:$392,'SEPT 2025'!$446:$446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52" i="15" l="1"/>
  <c r="J452" i="15"/>
  <c r="P451" i="15"/>
  <c r="O451" i="15"/>
  <c r="I451" i="15"/>
  <c r="J451" i="15" s="1"/>
  <c r="O450" i="15"/>
  <c r="J450" i="15"/>
  <c r="O449" i="15"/>
  <c r="J449" i="15"/>
  <c r="P448" i="15"/>
  <c r="O448" i="15"/>
  <c r="N448" i="15"/>
  <c r="N386" i="15" s="1"/>
  <c r="M448" i="15"/>
  <c r="M386" i="15" s="1"/>
  <c r="L448" i="15"/>
  <c r="L386" i="15" s="1"/>
  <c r="K448" i="15"/>
  <c r="I448" i="15"/>
  <c r="H448" i="15"/>
  <c r="J448" i="15" s="1"/>
  <c r="O446" i="15"/>
  <c r="P446" i="15" s="1"/>
  <c r="J446" i="15"/>
  <c r="O445" i="15"/>
  <c r="P445" i="15" s="1"/>
  <c r="J445" i="15"/>
  <c r="O443" i="15"/>
  <c r="O442" i="15"/>
  <c r="P442" i="15" s="1"/>
  <c r="I442" i="15"/>
  <c r="J442" i="15" s="1"/>
  <c r="O441" i="15"/>
  <c r="I441" i="15" s="1"/>
  <c r="J441" i="15" s="1"/>
  <c r="O440" i="15"/>
  <c r="P440" i="15" s="1"/>
  <c r="J440" i="15"/>
  <c r="O439" i="15"/>
  <c r="P439" i="15" s="1"/>
  <c r="J439" i="15"/>
  <c r="O438" i="15"/>
  <c r="P438" i="15" s="1"/>
  <c r="J438" i="15"/>
  <c r="P437" i="15"/>
  <c r="O437" i="15"/>
  <c r="J437" i="15"/>
  <c r="O436" i="15"/>
  <c r="N436" i="15"/>
  <c r="M436" i="15"/>
  <c r="L436" i="15"/>
  <c r="I436" i="15"/>
  <c r="H436" i="15"/>
  <c r="O434" i="15"/>
  <c r="P434" i="15" s="1"/>
  <c r="O433" i="15"/>
  <c r="N433" i="15"/>
  <c r="M433" i="15"/>
  <c r="L433" i="15"/>
  <c r="P433" i="15" s="1"/>
  <c r="H433" i="15"/>
  <c r="O432" i="15"/>
  <c r="I432" i="15" s="1"/>
  <c r="I431" i="15" s="1"/>
  <c r="J432" i="15"/>
  <c r="O431" i="15"/>
  <c r="N431" i="15"/>
  <c r="M431" i="15"/>
  <c r="L431" i="15"/>
  <c r="H431" i="15"/>
  <c r="J431" i="15" s="1"/>
  <c r="O430" i="15"/>
  <c r="P430" i="15" s="1"/>
  <c r="J430" i="15"/>
  <c r="O429" i="15"/>
  <c r="P429" i="15" s="1"/>
  <c r="J429" i="15"/>
  <c r="O428" i="15"/>
  <c r="P428" i="15" s="1"/>
  <c r="J428" i="15"/>
  <c r="O427" i="15"/>
  <c r="P427" i="15" s="1"/>
  <c r="N427" i="15"/>
  <c r="N423" i="15" s="1"/>
  <c r="N421" i="15" s="1"/>
  <c r="N420" i="15" s="1"/>
  <c r="N100" i="15" s="1"/>
  <c r="M427" i="15"/>
  <c r="M423" i="15" s="1"/>
  <c r="L427" i="15"/>
  <c r="J427" i="15"/>
  <c r="I427" i="15"/>
  <c r="H427" i="15"/>
  <c r="P426" i="15"/>
  <c r="O426" i="15"/>
  <c r="J426" i="15"/>
  <c r="P425" i="15"/>
  <c r="O425" i="15"/>
  <c r="J425" i="15"/>
  <c r="P424" i="15"/>
  <c r="O424" i="15"/>
  <c r="J424" i="15"/>
  <c r="J423" i="15"/>
  <c r="O422" i="15"/>
  <c r="P422" i="15" s="1"/>
  <c r="J422" i="15"/>
  <c r="L421" i="15"/>
  <c r="J421" i="15"/>
  <c r="I421" i="15"/>
  <c r="H421" i="15"/>
  <c r="N419" i="15"/>
  <c r="N418" i="15" s="1"/>
  <c r="Q417" i="15"/>
  <c r="O417" i="15"/>
  <c r="K417" i="15"/>
  <c r="J417" i="15"/>
  <c r="O416" i="15"/>
  <c r="Q416" i="15" s="1"/>
  <c r="K416" i="15"/>
  <c r="J416" i="15"/>
  <c r="O415" i="15"/>
  <c r="Q415" i="15" s="1"/>
  <c r="K415" i="15"/>
  <c r="J415" i="15"/>
  <c r="O414" i="15"/>
  <c r="Q414" i="15" s="1"/>
  <c r="N414" i="15"/>
  <c r="M414" i="15"/>
  <c r="L414" i="15"/>
  <c r="I414" i="15"/>
  <c r="H414" i="15"/>
  <c r="O413" i="15"/>
  <c r="I413" i="15" s="1"/>
  <c r="J413" i="15" s="1"/>
  <c r="K413" i="15"/>
  <c r="O412" i="15"/>
  <c r="N411" i="15"/>
  <c r="M411" i="15"/>
  <c r="L411" i="15"/>
  <c r="H411" i="15"/>
  <c r="O410" i="15"/>
  <c r="Q410" i="15" s="1"/>
  <c r="K410" i="15"/>
  <c r="J410" i="15"/>
  <c r="Q409" i="15"/>
  <c r="O409" i="15"/>
  <c r="K409" i="15"/>
  <c r="J409" i="15"/>
  <c r="P408" i="15"/>
  <c r="N408" i="15"/>
  <c r="M408" i="15"/>
  <c r="L408" i="15"/>
  <c r="J408" i="15"/>
  <c r="I408" i="15"/>
  <c r="H408" i="15"/>
  <c r="O407" i="15"/>
  <c r="Q407" i="15" s="1"/>
  <c r="K407" i="15"/>
  <c r="J407" i="15"/>
  <c r="Q406" i="15"/>
  <c r="O406" i="15"/>
  <c r="O405" i="15" s="1"/>
  <c r="K406" i="15"/>
  <c r="J406" i="15"/>
  <c r="Q405" i="15"/>
  <c r="P405" i="15"/>
  <c r="N405" i="15"/>
  <c r="M405" i="15"/>
  <c r="L405" i="15"/>
  <c r="J405" i="15"/>
  <c r="I405" i="15"/>
  <c r="K405" i="15" s="1"/>
  <c r="H405" i="15"/>
  <c r="N404" i="15"/>
  <c r="M404" i="15"/>
  <c r="L404" i="15"/>
  <c r="Q403" i="15"/>
  <c r="P403" i="15"/>
  <c r="O403" i="15"/>
  <c r="K403" i="15"/>
  <c r="J403" i="15"/>
  <c r="O402" i="15"/>
  <c r="Q402" i="15" s="1"/>
  <c r="N402" i="15"/>
  <c r="M402" i="15"/>
  <c r="L402" i="15"/>
  <c r="I402" i="15"/>
  <c r="H402" i="15"/>
  <c r="J402" i="15" s="1"/>
  <c r="Q401" i="15"/>
  <c r="O401" i="15"/>
  <c r="P401" i="15" s="1"/>
  <c r="K401" i="15"/>
  <c r="J401" i="15"/>
  <c r="O400" i="15"/>
  <c r="O399" i="15" s="1"/>
  <c r="Q399" i="15" s="1"/>
  <c r="K400" i="15"/>
  <c r="J400" i="15"/>
  <c r="N399" i="15"/>
  <c r="M399" i="15"/>
  <c r="L399" i="15"/>
  <c r="I399" i="15"/>
  <c r="H399" i="15"/>
  <c r="O398" i="15"/>
  <c r="P398" i="15" s="1"/>
  <c r="N398" i="15"/>
  <c r="N95" i="15" s="1"/>
  <c r="M398" i="15"/>
  <c r="M95" i="15" s="1"/>
  <c r="M74" i="15" s="1"/>
  <c r="L398" i="15"/>
  <c r="O397" i="15"/>
  <c r="K397" i="15"/>
  <c r="J397" i="15"/>
  <c r="J92" i="15" s="1"/>
  <c r="N396" i="15"/>
  <c r="M396" i="15"/>
  <c r="L396" i="15"/>
  <c r="L395" i="15" s="1"/>
  <c r="I396" i="15"/>
  <c r="K396" i="15" s="1"/>
  <c r="H396" i="15"/>
  <c r="N395" i="15"/>
  <c r="M395" i="15"/>
  <c r="I395" i="15"/>
  <c r="H395" i="15"/>
  <c r="H454" i="15" s="1"/>
  <c r="O394" i="15"/>
  <c r="Q394" i="15" s="1"/>
  <c r="K394" i="15"/>
  <c r="J394" i="15"/>
  <c r="Q393" i="15"/>
  <c r="P393" i="15"/>
  <c r="O393" i="15"/>
  <c r="K393" i="15"/>
  <c r="J393" i="15"/>
  <c r="Q392" i="15"/>
  <c r="P392" i="15"/>
  <c r="O392" i="15"/>
  <c r="N392" i="15"/>
  <c r="M392" i="15"/>
  <c r="L392" i="15"/>
  <c r="I392" i="15"/>
  <c r="H392" i="15"/>
  <c r="Q391" i="15"/>
  <c r="P391" i="15"/>
  <c r="O391" i="15"/>
  <c r="N390" i="15"/>
  <c r="N454" i="15" s="1"/>
  <c r="M390" i="15"/>
  <c r="M454" i="15" s="1"/>
  <c r="L390" i="15"/>
  <c r="H390" i="15"/>
  <c r="N389" i="15"/>
  <c r="N388" i="15" s="1"/>
  <c r="N387" i="15" s="1"/>
  <c r="M389" i="15"/>
  <c r="L389" i="15"/>
  <c r="H389" i="15"/>
  <c r="I386" i="15"/>
  <c r="H386" i="15"/>
  <c r="J386" i="15" s="1"/>
  <c r="Q383" i="15"/>
  <c r="N383" i="15"/>
  <c r="M383" i="15"/>
  <c r="L383" i="15"/>
  <c r="P383" i="15" s="1"/>
  <c r="I383" i="15"/>
  <c r="H383" i="15"/>
  <c r="M381" i="15"/>
  <c r="L381" i="15"/>
  <c r="P381" i="15" s="1"/>
  <c r="K381" i="15"/>
  <c r="J381" i="15"/>
  <c r="I381" i="15"/>
  <c r="I380" i="15" s="1"/>
  <c r="H381" i="15"/>
  <c r="H380" i="15" s="1"/>
  <c r="J380" i="15" s="1"/>
  <c r="Q380" i="15"/>
  <c r="O380" i="15"/>
  <c r="N380" i="15"/>
  <c r="M380" i="15"/>
  <c r="K380" i="15"/>
  <c r="P378" i="15"/>
  <c r="J378" i="15"/>
  <c r="P377" i="15"/>
  <c r="O377" i="15"/>
  <c r="O109" i="15" s="1"/>
  <c r="O81" i="15" s="1"/>
  <c r="I377" i="15"/>
  <c r="Q376" i="15"/>
  <c r="O376" i="15"/>
  <c r="P376" i="15" s="1"/>
  <c r="K376" i="15"/>
  <c r="J376" i="15"/>
  <c r="J108" i="15" s="1"/>
  <c r="J106" i="15" s="1"/>
  <c r="O375" i="15"/>
  <c r="N375" i="15"/>
  <c r="M375" i="15"/>
  <c r="L375" i="15"/>
  <c r="J375" i="15"/>
  <c r="I375" i="15"/>
  <c r="H375" i="15"/>
  <c r="N374" i="15"/>
  <c r="M374" i="15"/>
  <c r="L374" i="15"/>
  <c r="I374" i="15"/>
  <c r="I373" i="15" s="1"/>
  <c r="H374" i="15"/>
  <c r="N373" i="15"/>
  <c r="M373" i="15"/>
  <c r="H373" i="15"/>
  <c r="J373" i="15" s="1"/>
  <c r="Q372" i="15"/>
  <c r="P372" i="15"/>
  <c r="O372" i="15"/>
  <c r="K372" i="15"/>
  <c r="J372" i="15"/>
  <c r="O371" i="15"/>
  <c r="P371" i="15" s="1"/>
  <c r="K371" i="15"/>
  <c r="J371" i="15"/>
  <c r="O370" i="15"/>
  <c r="K370" i="15"/>
  <c r="J370" i="15"/>
  <c r="Q369" i="15"/>
  <c r="P369" i="15"/>
  <c r="O369" i="15"/>
  <c r="K369" i="15"/>
  <c r="J369" i="15"/>
  <c r="O368" i="15"/>
  <c r="P368" i="15" s="1"/>
  <c r="K368" i="15"/>
  <c r="J368" i="15"/>
  <c r="N367" i="15"/>
  <c r="N366" i="15" s="1"/>
  <c r="M367" i="15"/>
  <c r="M366" i="15" s="1"/>
  <c r="L367" i="15"/>
  <c r="I367" i="15"/>
  <c r="H367" i="15"/>
  <c r="L366" i="15"/>
  <c r="L365" i="15" s="1"/>
  <c r="N365" i="15"/>
  <c r="M365" i="15"/>
  <c r="O364" i="15"/>
  <c r="Q364" i="15" s="1"/>
  <c r="K364" i="15"/>
  <c r="J364" i="15"/>
  <c r="P363" i="15"/>
  <c r="O363" i="15"/>
  <c r="Q363" i="15" s="1"/>
  <c r="K363" i="15"/>
  <c r="J363" i="15"/>
  <c r="O362" i="15"/>
  <c r="N362" i="15"/>
  <c r="M362" i="15"/>
  <c r="M173" i="15" s="1"/>
  <c r="L362" i="15"/>
  <c r="J362" i="15"/>
  <c r="I362" i="15"/>
  <c r="H362" i="15"/>
  <c r="O359" i="15"/>
  <c r="O358" i="15" s="1"/>
  <c r="O381" i="15" s="1"/>
  <c r="K359" i="15"/>
  <c r="J359" i="15"/>
  <c r="N358" i="15"/>
  <c r="N381" i="15" s="1"/>
  <c r="M358" i="15"/>
  <c r="L358" i="15"/>
  <c r="K358" i="15"/>
  <c r="J358" i="15"/>
  <c r="I358" i="15"/>
  <c r="H358" i="15"/>
  <c r="O357" i="15"/>
  <c r="N357" i="15"/>
  <c r="M357" i="15"/>
  <c r="L357" i="15"/>
  <c r="P357" i="15" s="1"/>
  <c r="I357" i="15"/>
  <c r="O356" i="15"/>
  <c r="P356" i="15" s="1"/>
  <c r="J356" i="15"/>
  <c r="O355" i="15"/>
  <c r="P355" i="15" s="1"/>
  <c r="J355" i="15"/>
  <c r="O354" i="15"/>
  <c r="P354" i="15" s="1"/>
  <c r="J354" i="15"/>
  <c r="P353" i="15"/>
  <c r="O353" i="15"/>
  <c r="J353" i="15"/>
  <c r="O352" i="15"/>
  <c r="N352" i="15"/>
  <c r="M352" i="15"/>
  <c r="L352" i="15"/>
  <c r="I352" i="15"/>
  <c r="H352" i="15"/>
  <c r="J352" i="15" s="1"/>
  <c r="P351" i="15"/>
  <c r="O351" i="15"/>
  <c r="I351" i="15" s="1"/>
  <c r="J351" i="15"/>
  <c r="O350" i="15"/>
  <c r="O349" i="15"/>
  <c r="P349" i="15" s="1"/>
  <c r="I349" i="15"/>
  <c r="J349" i="15" s="1"/>
  <c r="P348" i="15"/>
  <c r="O348" i="15"/>
  <c r="J348" i="15"/>
  <c r="P347" i="15"/>
  <c r="O347" i="15"/>
  <c r="J347" i="15"/>
  <c r="O346" i="15"/>
  <c r="P346" i="15" s="1"/>
  <c r="J346" i="15"/>
  <c r="P345" i="15"/>
  <c r="O345" i="15"/>
  <c r="J345" i="15"/>
  <c r="O344" i="15"/>
  <c r="O339" i="15" s="1"/>
  <c r="O338" i="15" s="1"/>
  <c r="O98" i="15" s="1"/>
  <c r="J344" i="15"/>
  <c r="P343" i="15"/>
  <c r="O343" i="15"/>
  <c r="J343" i="15"/>
  <c r="O342" i="15"/>
  <c r="P342" i="15" s="1"/>
  <c r="J342" i="15"/>
  <c r="O341" i="15"/>
  <c r="O340" i="15"/>
  <c r="P340" i="15" s="1"/>
  <c r="I340" i="15"/>
  <c r="J340" i="15" s="1"/>
  <c r="N339" i="15"/>
  <c r="M339" i="15"/>
  <c r="M338" i="15" s="1"/>
  <c r="M98" i="15" s="1"/>
  <c r="L339" i="15"/>
  <c r="J339" i="15"/>
  <c r="I339" i="15"/>
  <c r="H339" i="15"/>
  <c r="M337" i="15"/>
  <c r="O336" i="15"/>
  <c r="P336" i="15" s="1"/>
  <c r="J336" i="15"/>
  <c r="J94" i="15" s="1"/>
  <c r="O335" i="15"/>
  <c r="P335" i="15" s="1"/>
  <c r="J335" i="15"/>
  <c r="Q334" i="15"/>
  <c r="O334" i="15"/>
  <c r="P334" i="15" s="1"/>
  <c r="I334" i="15"/>
  <c r="I91" i="15" s="1"/>
  <c r="O333" i="15"/>
  <c r="N333" i="15"/>
  <c r="M333" i="15"/>
  <c r="L333" i="15"/>
  <c r="I333" i="15"/>
  <c r="H333" i="15"/>
  <c r="I332" i="15"/>
  <c r="O331" i="15"/>
  <c r="O330" i="15" s="1"/>
  <c r="J331" i="15"/>
  <c r="J86" i="15" s="1"/>
  <c r="J71" i="15" s="1"/>
  <c r="N330" i="15"/>
  <c r="M330" i="15"/>
  <c r="M329" i="15" s="1"/>
  <c r="L330" i="15"/>
  <c r="L329" i="15" s="1"/>
  <c r="I330" i="15"/>
  <c r="I329" i="15" s="1"/>
  <c r="H330" i="15"/>
  <c r="P329" i="15"/>
  <c r="O329" i="15"/>
  <c r="O168" i="15" s="1"/>
  <c r="Q168" i="15" s="1"/>
  <c r="N329" i="15"/>
  <c r="N168" i="15" s="1"/>
  <c r="O328" i="15"/>
  <c r="I328" i="15"/>
  <c r="K328" i="15" s="1"/>
  <c r="O327" i="15"/>
  <c r="O322" i="15" s="1"/>
  <c r="J327" i="15"/>
  <c r="Q326" i="15"/>
  <c r="O326" i="15"/>
  <c r="O383" i="15" s="1"/>
  <c r="I326" i="15"/>
  <c r="K326" i="15" s="1"/>
  <c r="Q325" i="15"/>
  <c r="O325" i="15"/>
  <c r="P325" i="15" s="1"/>
  <c r="J325" i="15"/>
  <c r="I325" i="15"/>
  <c r="O324" i="15"/>
  <c r="P324" i="15" s="1"/>
  <c r="K324" i="15"/>
  <c r="J324" i="15"/>
  <c r="P323" i="15"/>
  <c r="O323" i="15"/>
  <c r="J323" i="15"/>
  <c r="N322" i="15"/>
  <c r="M322" i="15"/>
  <c r="L322" i="15"/>
  <c r="H322" i="15"/>
  <c r="P321" i="15"/>
  <c r="O321" i="15"/>
  <c r="J321" i="15"/>
  <c r="O320" i="15"/>
  <c r="P320" i="15" s="1"/>
  <c r="J320" i="15"/>
  <c r="O319" i="15"/>
  <c r="P319" i="15" s="1"/>
  <c r="J319" i="15"/>
  <c r="O318" i="15"/>
  <c r="Q318" i="15" s="1"/>
  <c r="K318" i="15"/>
  <c r="J318" i="15"/>
  <c r="O317" i="15"/>
  <c r="P317" i="15" s="1"/>
  <c r="J317" i="15"/>
  <c r="Q316" i="15"/>
  <c r="O316" i="15"/>
  <c r="P316" i="15" s="1"/>
  <c r="K316" i="15"/>
  <c r="J316" i="15"/>
  <c r="O315" i="15"/>
  <c r="P315" i="15" s="1"/>
  <c r="J315" i="15"/>
  <c r="P314" i="15"/>
  <c r="O314" i="15"/>
  <c r="Q314" i="15" s="1"/>
  <c r="J314" i="15"/>
  <c r="I314" i="15"/>
  <c r="I313" i="15" s="1"/>
  <c r="O313" i="15"/>
  <c r="Q313" i="15" s="1"/>
  <c r="N313" i="15"/>
  <c r="M313" i="15"/>
  <c r="M296" i="15" s="1"/>
  <c r="L313" i="15"/>
  <c r="H313" i="15"/>
  <c r="J313" i="15" s="1"/>
  <c r="P312" i="15"/>
  <c r="O312" i="15"/>
  <c r="J312" i="15"/>
  <c r="O311" i="15"/>
  <c r="P311" i="15" s="1"/>
  <c r="J311" i="15"/>
  <c r="O310" i="15"/>
  <c r="P310" i="15" s="1"/>
  <c r="J310" i="15"/>
  <c r="O309" i="15"/>
  <c r="N309" i="15"/>
  <c r="M309" i="15"/>
  <c r="L309" i="15"/>
  <c r="P309" i="15" s="1"/>
  <c r="I309" i="15"/>
  <c r="H309" i="15"/>
  <c r="J309" i="15" s="1"/>
  <c r="O308" i="15"/>
  <c r="K308" i="15"/>
  <c r="J308" i="15"/>
  <c r="Q307" i="15"/>
  <c r="O307" i="15"/>
  <c r="I307" i="15" s="1"/>
  <c r="P306" i="15"/>
  <c r="O306" i="15"/>
  <c r="Q306" i="15" s="1"/>
  <c r="I306" i="15"/>
  <c r="K306" i="15" s="1"/>
  <c r="O305" i="15"/>
  <c r="I305" i="15" s="1"/>
  <c r="O304" i="15"/>
  <c r="P304" i="15" s="1"/>
  <c r="J304" i="15"/>
  <c r="O303" i="15"/>
  <c r="Q303" i="15" s="1"/>
  <c r="K303" i="15"/>
  <c r="J303" i="15"/>
  <c r="Q302" i="15"/>
  <c r="O302" i="15"/>
  <c r="P302" i="15" s="1"/>
  <c r="K302" i="15"/>
  <c r="I302" i="15"/>
  <c r="J302" i="15" s="1"/>
  <c r="O301" i="15"/>
  <c r="Q301" i="15" s="1"/>
  <c r="I301" i="15"/>
  <c r="Q300" i="15"/>
  <c r="P300" i="15"/>
  <c r="O300" i="15"/>
  <c r="I300" i="15" s="1"/>
  <c r="K300" i="15"/>
  <c r="J300" i="15"/>
  <c r="O299" i="15"/>
  <c r="I299" i="15" s="1"/>
  <c r="J299" i="15"/>
  <c r="Q298" i="15"/>
  <c r="O298" i="15"/>
  <c r="I298" i="15"/>
  <c r="K298" i="15" s="1"/>
  <c r="N297" i="15"/>
  <c r="M297" i="15"/>
  <c r="L297" i="15"/>
  <c r="H297" i="15"/>
  <c r="H296" i="15"/>
  <c r="Q295" i="15"/>
  <c r="O295" i="15"/>
  <c r="P295" i="15" s="1"/>
  <c r="K295" i="15"/>
  <c r="J295" i="15"/>
  <c r="I295" i="15"/>
  <c r="I289" i="15" s="1"/>
  <c r="Q294" i="15"/>
  <c r="P294" i="15"/>
  <c r="O294" i="15"/>
  <c r="K294" i="15"/>
  <c r="J294" i="15"/>
  <c r="O293" i="15"/>
  <c r="Q293" i="15" s="1"/>
  <c r="K293" i="15"/>
  <c r="J293" i="15"/>
  <c r="P292" i="15"/>
  <c r="O292" i="15"/>
  <c r="Q292" i="15" s="1"/>
  <c r="K292" i="15"/>
  <c r="J292" i="15"/>
  <c r="O291" i="15"/>
  <c r="K291" i="15"/>
  <c r="J291" i="15"/>
  <c r="O290" i="15"/>
  <c r="K290" i="15"/>
  <c r="J290" i="15"/>
  <c r="N289" i="15"/>
  <c r="M289" i="15"/>
  <c r="M264" i="15" s="1"/>
  <c r="M84" i="15" s="1"/>
  <c r="L289" i="15"/>
  <c r="K289" i="15"/>
  <c r="H289" i="15"/>
  <c r="J289" i="15" s="1"/>
  <c r="O288" i="15"/>
  <c r="K288" i="15"/>
  <c r="J288" i="15"/>
  <c r="O287" i="15"/>
  <c r="P287" i="15" s="1"/>
  <c r="I287" i="15"/>
  <c r="I282" i="15" s="1"/>
  <c r="O286" i="15"/>
  <c r="P286" i="15" s="1"/>
  <c r="J286" i="15"/>
  <c r="P285" i="15"/>
  <c r="O285" i="15"/>
  <c r="J285" i="15"/>
  <c r="O284" i="15"/>
  <c r="P284" i="15" s="1"/>
  <c r="J284" i="15"/>
  <c r="P283" i="15"/>
  <c r="O283" i="15"/>
  <c r="J283" i="15"/>
  <c r="O282" i="15"/>
  <c r="N282" i="15"/>
  <c r="N264" i="15" s="1"/>
  <c r="M282" i="15"/>
  <c r="L282" i="15"/>
  <c r="H282" i="15"/>
  <c r="H264" i="15" s="1"/>
  <c r="O281" i="15"/>
  <c r="Q281" i="15" s="1"/>
  <c r="K281" i="15"/>
  <c r="J281" i="15"/>
  <c r="O280" i="15"/>
  <c r="I280" i="15" s="1"/>
  <c r="P279" i="15"/>
  <c r="O279" i="15"/>
  <c r="J279" i="15"/>
  <c r="O278" i="15"/>
  <c r="P278" i="15" s="1"/>
  <c r="J278" i="15"/>
  <c r="O277" i="15"/>
  <c r="O276" i="15"/>
  <c r="I276" i="15" s="1"/>
  <c r="O275" i="15"/>
  <c r="P275" i="15" s="1"/>
  <c r="J275" i="15"/>
  <c r="P274" i="15"/>
  <c r="O274" i="15"/>
  <c r="J274" i="15"/>
  <c r="P273" i="15"/>
  <c r="O273" i="15"/>
  <c r="J273" i="15"/>
  <c r="O272" i="15"/>
  <c r="P272" i="15" s="1"/>
  <c r="J272" i="15"/>
  <c r="O271" i="15"/>
  <c r="P271" i="15" s="1"/>
  <c r="J271" i="15"/>
  <c r="P270" i="15"/>
  <c r="O270" i="15"/>
  <c r="J270" i="15"/>
  <c r="Q269" i="15"/>
  <c r="P269" i="15"/>
  <c r="O269" i="15"/>
  <c r="J269" i="15"/>
  <c r="I269" i="15"/>
  <c r="K269" i="15" s="1"/>
  <c r="P268" i="15"/>
  <c r="O268" i="15"/>
  <c r="J268" i="15"/>
  <c r="Q267" i="15"/>
  <c r="P267" i="15"/>
  <c r="O267" i="15"/>
  <c r="K267" i="15"/>
  <c r="J267" i="15"/>
  <c r="O266" i="15"/>
  <c r="N265" i="15"/>
  <c r="M265" i="15"/>
  <c r="L265" i="15"/>
  <c r="H265" i="15"/>
  <c r="L260" i="15"/>
  <c r="L259" i="15"/>
  <c r="P258" i="15"/>
  <c r="J258" i="15"/>
  <c r="O257" i="15"/>
  <c r="P257" i="15" s="1"/>
  <c r="J257" i="15"/>
  <c r="O256" i="15"/>
  <c r="P256" i="15" s="1"/>
  <c r="J256" i="15"/>
  <c r="O255" i="15"/>
  <c r="O251" i="15" s="1"/>
  <c r="J255" i="15"/>
  <c r="P254" i="15"/>
  <c r="O254" i="15"/>
  <c r="J254" i="15"/>
  <c r="O253" i="15"/>
  <c r="P253" i="15" s="1"/>
  <c r="J253" i="15"/>
  <c r="O252" i="15"/>
  <c r="P252" i="15" s="1"/>
  <c r="J252" i="15"/>
  <c r="N251" i="15"/>
  <c r="M251" i="15"/>
  <c r="L251" i="15"/>
  <c r="L250" i="15" s="1"/>
  <c r="I251" i="15"/>
  <c r="I250" i="15" s="1"/>
  <c r="H251" i="15"/>
  <c r="N250" i="15"/>
  <c r="M250" i="15"/>
  <c r="M105" i="15" s="1"/>
  <c r="M80" i="15" s="1"/>
  <c r="M79" i="15" s="1"/>
  <c r="M249" i="15"/>
  <c r="L249" i="15"/>
  <c r="P248" i="15"/>
  <c r="O248" i="15"/>
  <c r="Q248" i="15" s="1"/>
  <c r="K248" i="15"/>
  <c r="J248" i="15"/>
  <c r="J101" i="15" s="1"/>
  <c r="O247" i="15"/>
  <c r="J247" i="15"/>
  <c r="N246" i="15"/>
  <c r="N244" i="15" s="1"/>
  <c r="M246" i="15"/>
  <c r="M244" i="15" s="1"/>
  <c r="L246" i="15"/>
  <c r="I246" i="15"/>
  <c r="I244" i="15" s="1"/>
  <c r="H246" i="15"/>
  <c r="H244" i="15" s="1"/>
  <c r="P245" i="15"/>
  <c r="J245" i="15"/>
  <c r="K244" i="15"/>
  <c r="J244" i="15"/>
  <c r="O243" i="15"/>
  <c r="Q243" i="15" s="1"/>
  <c r="J243" i="15"/>
  <c r="O242" i="15"/>
  <c r="J242" i="15"/>
  <c r="Q241" i="15"/>
  <c r="N241" i="15"/>
  <c r="M241" i="15"/>
  <c r="O241" i="15" s="1"/>
  <c r="L241" i="15"/>
  <c r="P241" i="15" s="1"/>
  <c r="I241" i="15"/>
  <c r="H241" i="15"/>
  <c r="J241" i="15" s="1"/>
  <c r="N240" i="15"/>
  <c r="N171" i="15" s="1"/>
  <c r="M240" i="15"/>
  <c r="L240" i="15"/>
  <c r="J240" i="15"/>
  <c r="I240" i="15"/>
  <c r="H240" i="15"/>
  <c r="P239" i="15"/>
  <c r="O239" i="15"/>
  <c r="J239" i="15"/>
  <c r="O238" i="15"/>
  <c r="O237" i="15" s="1"/>
  <c r="N238" i="15"/>
  <c r="N237" i="15" s="1"/>
  <c r="M238" i="15"/>
  <c r="M237" i="15" s="1"/>
  <c r="L238" i="15"/>
  <c r="L237" i="15" s="1"/>
  <c r="I238" i="15"/>
  <c r="J238" i="15" s="1"/>
  <c r="H238" i="15"/>
  <c r="I237" i="15"/>
  <c r="H237" i="15"/>
  <c r="O236" i="15"/>
  <c r="O235" i="15" s="1"/>
  <c r="O169" i="15" s="1"/>
  <c r="Q169" i="15" s="1"/>
  <c r="K236" i="15"/>
  <c r="J236" i="15"/>
  <c r="Q235" i="15"/>
  <c r="N235" i="15"/>
  <c r="M235" i="15"/>
  <c r="L235" i="15"/>
  <c r="K235" i="15"/>
  <c r="J235" i="15"/>
  <c r="I235" i="15"/>
  <c r="H235" i="15"/>
  <c r="O234" i="15"/>
  <c r="P234" i="15" s="1"/>
  <c r="J234" i="15"/>
  <c r="O233" i="15"/>
  <c r="P233" i="15" s="1"/>
  <c r="J233" i="15"/>
  <c r="O232" i="15"/>
  <c r="J232" i="15"/>
  <c r="P230" i="15"/>
  <c r="O230" i="15"/>
  <c r="J230" i="15"/>
  <c r="N229" i="15"/>
  <c r="M229" i="15"/>
  <c r="L229" i="15"/>
  <c r="J229" i="15"/>
  <c r="I229" i="15"/>
  <c r="H229" i="15"/>
  <c r="O228" i="15"/>
  <c r="P228" i="15" s="1"/>
  <c r="J228" i="15"/>
  <c r="O227" i="15"/>
  <c r="P227" i="15" s="1"/>
  <c r="J227" i="15"/>
  <c r="P226" i="15"/>
  <c r="O226" i="15"/>
  <c r="J226" i="15"/>
  <c r="P225" i="15"/>
  <c r="O225" i="15"/>
  <c r="J225" i="15"/>
  <c r="O224" i="15"/>
  <c r="O223" i="15" s="1"/>
  <c r="P223" i="15" s="1"/>
  <c r="J224" i="15"/>
  <c r="N223" i="15"/>
  <c r="M223" i="15"/>
  <c r="L223" i="15"/>
  <c r="I223" i="15"/>
  <c r="H223" i="15"/>
  <c r="J223" i="15" s="1"/>
  <c r="O222" i="15"/>
  <c r="P222" i="15" s="1"/>
  <c r="J222" i="15"/>
  <c r="P221" i="15"/>
  <c r="O221" i="15"/>
  <c r="J221" i="15"/>
  <c r="O220" i="15"/>
  <c r="P220" i="15" s="1"/>
  <c r="J220" i="15"/>
  <c r="O219" i="15"/>
  <c r="N219" i="15"/>
  <c r="M219" i="15"/>
  <c r="L219" i="15"/>
  <c r="J219" i="15"/>
  <c r="I219" i="15"/>
  <c r="H219" i="15"/>
  <c r="O218" i="15"/>
  <c r="P218" i="15" s="1"/>
  <c r="J218" i="15"/>
  <c r="O217" i="15"/>
  <c r="P217" i="15" s="1"/>
  <c r="I217" i="15"/>
  <c r="K217" i="15" s="1"/>
  <c r="O216" i="15"/>
  <c r="Q216" i="15" s="1"/>
  <c r="K216" i="15"/>
  <c r="J216" i="15"/>
  <c r="O215" i="15"/>
  <c r="O214" i="15"/>
  <c r="P214" i="15" s="1"/>
  <c r="J214" i="15"/>
  <c r="O213" i="15"/>
  <c r="P213" i="15" s="1"/>
  <c r="J213" i="15"/>
  <c r="P212" i="15"/>
  <c r="O212" i="15"/>
  <c r="J212" i="15"/>
  <c r="O211" i="15"/>
  <c r="P211" i="15" s="1"/>
  <c r="I211" i="15"/>
  <c r="J211" i="15" s="1"/>
  <c r="O210" i="15"/>
  <c r="O209" i="15"/>
  <c r="P209" i="15" s="1"/>
  <c r="J209" i="15"/>
  <c r="O208" i="15"/>
  <c r="P208" i="15" s="1"/>
  <c r="J208" i="15"/>
  <c r="N207" i="15"/>
  <c r="M207" i="15"/>
  <c r="L207" i="15"/>
  <c r="H207" i="15"/>
  <c r="H206" i="15" s="1"/>
  <c r="P205" i="15"/>
  <c r="O205" i="15"/>
  <c r="J205" i="15"/>
  <c r="O204" i="15"/>
  <c r="P204" i="15" s="1"/>
  <c r="J204" i="15"/>
  <c r="O203" i="15"/>
  <c r="P203" i="15" s="1"/>
  <c r="J203" i="15"/>
  <c r="O202" i="15"/>
  <c r="P202" i="15" s="1"/>
  <c r="J202" i="15"/>
  <c r="P201" i="15"/>
  <c r="O201" i="15"/>
  <c r="J201" i="15"/>
  <c r="O200" i="15"/>
  <c r="J200" i="15"/>
  <c r="N199" i="15"/>
  <c r="M199" i="15"/>
  <c r="L199" i="15"/>
  <c r="I199" i="15"/>
  <c r="H199" i="15"/>
  <c r="J199" i="15" s="1"/>
  <c r="P198" i="15"/>
  <c r="O198" i="15"/>
  <c r="O197" i="15" s="1"/>
  <c r="P197" i="15" s="1"/>
  <c r="J198" i="15"/>
  <c r="N197" i="15"/>
  <c r="M197" i="15"/>
  <c r="L197" i="15"/>
  <c r="I197" i="15"/>
  <c r="H197" i="15"/>
  <c r="J197" i="15" s="1"/>
  <c r="O196" i="15"/>
  <c r="P196" i="15" s="1"/>
  <c r="J196" i="15"/>
  <c r="O195" i="15"/>
  <c r="P195" i="15" s="1"/>
  <c r="J195" i="15"/>
  <c r="O194" i="15"/>
  <c r="P194" i="15" s="1"/>
  <c r="J194" i="15"/>
  <c r="O193" i="15"/>
  <c r="P193" i="15" s="1"/>
  <c r="J193" i="15"/>
  <c r="P192" i="15"/>
  <c r="O192" i="15"/>
  <c r="J192" i="15"/>
  <c r="P191" i="15"/>
  <c r="O191" i="15"/>
  <c r="J191" i="15"/>
  <c r="O190" i="15"/>
  <c r="P190" i="15" s="1"/>
  <c r="J190" i="15"/>
  <c r="O189" i="15"/>
  <c r="P189" i="15" s="1"/>
  <c r="J189" i="15"/>
  <c r="P188" i="15"/>
  <c r="O188" i="15"/>
  <c r="J188" i="15"/>
  <c r="P187" i="15"/>
  <c r="O187" i="15"/>
  <c r="J187" i="15"/>
  <c r="O186" i="15"/>
  <c r="P186" i="15" s="1"/>
  <c r="J186" i="15"/>
  <c r="O185" i="15"/>
  <c r="P185" i="15" s="1"/>
  <c r="J185" i="15"/>
  <c r="O184" i="15"/>
  <c r="P184" i="15" s="1"/>
  <c r="J184" i="15"/>
  <c r="O183" i="15"/>
  <c r="P183" i="15" s="1"/>
  <c r="J183" i="15"/>
  <c r="J180" i="15" s="1"/>
  <c r="J179" i="15" s="1"/>
  <c r="O182" i="15"/>
  <c r="O180" i="15" s="1"/>
  <c r="J182" i="15"/>
  <c r="P181" i="15"/>
  <c r="O181" i="15"/>
  <c r="J181" i="15"/>
  <c r="N180" i="15"/>
  <c r="N179" i="15" s="1"/>
  <c r="M180" i="15"/>
  <c r="M179" i="15" s="1"/>
  <c r="L180" i="15"/>
  <c r="L179" i="15" s="1"/>
  <c r="I180" i="15"/>
  <c r="H180" i="15"/>
  <c r="H179" i="15"/>
  <c r="H178" i="15" s="1"/>
  <c r="P176" i="15"/>
  <c r="J176" i="15"/>
  <c r="N173" i="15"/>
  <c r="L171" i="15"/>
  <c r="N169" i="15"/>
  <c r="M169" i="15"/>
  <c r="L169" i="15"/>
  <c r="K169" i="15"/>
  <c r="J169" i="15"/>
  <c r="I169" i="15"/>
  <c r="H169" i="15"/>
  <c r="M168" i="15"/>
  <c r="L168" i="15"/>
  <c r="M163" i="15"/>
  <c r="M161" i="15" s="1"/>
  <c r="O162" i="15"/>
  <c r="N162" i="15"/>
  <c r="M162" i="15"/>
  <c r="L162" i="15"/>
  <c r="J162" i="15"/>
  <c r="I162" i="15"/>
  <c r="K162" i="15" s="1"/>
  <c r="H162" i="15"/>
  <c r="N160" i="15"/>
  <c r="M160" i="15"/>
  <c r="L160" i="15"/>
  <c r="O159" i="15"/>
  <c r="P159" i="15" s="1"/>
  <c r="J159" i="15"/>
  <c r="O158" i="15"/>
  <c r="P158" i="15" s="1"/>
  <c r="N157" i="15"/>
  <c r="M157" i="15"/>
  <c r="L157" i="15"/>
  <c r="H157" i="15"/>
  <c r="H160" i="15" s="1"/>
  <c r="P156" i="15"/>
  <c r="O156" i="15"/>
  <c r="J156" i="15"/>
  <c r="O155" i="15"/>
  <c r="P155" i="15" s="1"/>
  <c r="J155" i="15"/>
  <c r="O154" i="15"/>
  <c r="P154" i="15" s="1"/>
  <c r="J154" i="15"/>
  <c r="O153" i="15"/>
  <c r="O152" i="15" s="1"/>
  <c r="J153" i="15"/>
  <c r="N152" i="15"/>
  <c r="M152" i="15"/>
  <c r="L152" i="15"/>
  <c r="I152" i="15"/>
  <c r="H152" i="15"/>
  <c r="J152" i="15" s="1"/>
  <c r="O151" i="15"/>
  <c r="P151" i="15" s="1"/>
  <c r="J151" i="15"/>
  <c r="P150" i="15"/>
  <c r="O150" i="15"/>
  <c r="J150" i="15"/>
  <c r="O149" i="15"/>
  <c r="P149" i="15" s="1"/>
  <c r="J149" i="15"/>
  <c r="O148" i="15"/>
  <c r="P148" i="15" s="1"/>
  <c r="J148" i="15"/>
  <c r="N147" i="15"/>
  <c r="N139" i="15" s="1"/>
  <c r="M147" i="15"/>
  <c r="L147" i="15"/>
  <c r="J147" i="15"/>
  <c r="I147" i="15"/>
  <c r="H147" i="15"/>
  <c r="O146" i="15"/>
  <c r="P146" i="15" s="1"/>
  <c r="J146" i="15"/>
  <c r="O145" i="15"/>
  <c r="P145" i="15" s="1"/>
  <c r="J145" i="15"/>
  <c r="O144" i="15"/>
  <c r="P144" i="15" s="1"/>
  <c r="J144" i="15"/>
  <c r="O143" i="15"/>
  <c r="P143" i="15" s="1"/>
  <c r="J143" i="15"/>
  <c r="O142" i="15"/>
  <c r="P142" i="15" s="1"/>
  <c r="J142" i="15"/>
  <c r="O141" i="15"/>
  <c r="O140" i="15" s="1"/>
  <c r="P140" i="15" s="1"/>
  <c r="J141" i="15"/>
  <c r="N140" i="15"/>
  <c r="M140" i="15"/>
  <c r="L140" i="15"/>
  <c r="L139" i="15" s="1"/>
  <c r="J140" i="15"/>
  <c r="I140" i="15"/>
  <c r="H140" i="15"/>
  <c r="M139" i="15"/>
  <c r="O138" i="15"/>
  <c r="P138" i="15" s="1"/>
  <c r="J138" i="15"/>
  <c r="P137" i="15"/>
  <c r="O137" i="15"/>
  <c r="J137" i="15"/>
  <c r="O136" i="15"/>
  <c r="P136" i="15" s="1"/>
  <c r="J136" i="15"/>
  <c r="O135" i="15"/>
  <c r="J135" i="15"/>
  <c r="O134" i="15"/>
  <c r="P134" i="15" s="1"/>
  <c r="J134" i="15"/>
  <c r="O133" i="15"/>
  <c r="P133" i="15" s="1"/>
  <c r="J133" i="15"/>
  <c r="N132" i="15"/>
  <c r="M132" i="15"/>
  <c r="L132" i="15"/>
  <c r="I132" i="15"/>
  <c r="H132" i="15"/>
  <c r="J132" i="15" s="1"/>
  <c r="O131" i="15"/>
  <c r="O130" i="15" s="1"/>
  <c r="J131" i="15"/>
  <c r="P130" i="15"/>
  <c r="N130" i="15"/>
  <c r="M130" i="15"/>
  <c r="L130" i="15"/>
  <c r="J130" i="15"/>
  <c r="I130" i="15"/>
  <c r="H130" i="15"/>
  <c r="O129" i="15"/>
  <c r="P129" i="15" s="1"/>
  <c r="J129" i="15"/>
  <c r="O128" i="15"/>
  <c r="P128" i="15" s="1"/>
  <c r="J128" i="15"/>
  <c r="O127" i="15"/>
  <c r="P127" i="15" s="1"/>
  <c r="J127" i="15"/>
  <c r="O126" i="15"/>
  <c r="P126" i="15" s="1"/>
  <c r="J126" i="15"/>
  <c r="O125" i="15"/>
  <c r="P125" i="15" s="1"/>
  <c r="J125" i="15"/>
  <c r="P124" i="15"/>
  <c r="O124" i="15"/>
  <c r="J124" i="15"/>
  <c r="P123" i="15"/>
  <c r="O123" i="15"/>
  <c r="J123" i="15"/>
  <c r="O122" i="15"/>
  <c r="P122" i="15" s="1"/>
  <c r="J122" i="15"/>
  <c r="P121" i="15"/>
  <c r="O121" i="15"/>
  <c r="J121" i="15"/>
  <c r="O120" i="15"/>
  <c r="P120" i="15" s="1"/>
  <c r="J120" i="15"/>
  <c r="O119" i="15"/>
  <c r="P119" i="15" s="1"/>
  <c r="J119" i="15"/>
  <c r="O118" i="15"/>
  <c r="P118" i="15" s="1"/>
  <c r="J118" i="15"/>
  <c r="P117" i="15"/>
  <c r="O117" i="15"/>
  <c r="J117" i="15"/>
  <c r="P116" i="15"/>
  <c r="O116" i="15"/>
  <c r="J116" i="15"/>
  <c r="P115" i="15"/>
  <c r="O115" i="15"/>
  <c r="J115" i="15"/>
  <c r="P114" i="15"/>
  <c r="O114" i="15"/>
  <c r="J114" i="15"/>
  <c r="N113" i="15"/>
  <c r="M113" i="15"/>
  <c r="M112" i="15" s="1"/>
  <c r="L113" i="15"/>
  <c r="I113" i="15"/>
  <c r="H113" i="15"/>
  <c r="I112" i="15"/>
  <c r="H112" i="15"/>
  <c r="H84" i="15" s="1"/>
  <c r="M111" i="15"/>
  <c r="M110" i="15" s="1"/>
  <c r="M458" i="15" s="1"/>
  <c r="N109" i="15"/>
  <c r="M109" i="15"/>
  <c r="L109" i="15"/>
  <c r="H109" i="15"/>
  <c r="O108" i="15"/>
  <c r="P108" i="15" s="1"/>
  <c r="N108" i="15"/>
  <c r="N106" i="15" s="1"/>
  <c r="M108" i="15"/>
  <c r="L108" i="15"/>
  <c r="K108" i="15"/>
  <c r="I108" i="15"/>
  <c r="H108" i="15"/>
  <c r="P107" i="15"/>
  <c r="K107" i="15"/>
  <c r="M106" i="15"/>
  <c r="L106" i="15"/>
  <c r="I106" i="15"/>
  <c r="K106" i="15" s="1"/>
  <c r="H106" i="15"/>
  <c r="L105" i="15"/>
  <c r="L104" i="15"/>
  <c r="N103" i="15"/>
  <c r="M103" i="15"/>
  <c r="M78" i="15" s="1"/>
  <c r="L103" i="15"/>
  <c r="L78" i="15" s="1"/>
  <c r="I103" i="15"/>
  <c r="H102" i="15"/>
  <c r="H77" i="15" s="1"/>
  <c r="N101" i="15"/>
  <c r="M101" i="15"/>
  <c r="L101" i="15"/>
  <c r="I101" i="15"/>
  <c r="K101" i="15" s="1"/>
  <c r="H101" i="15"/>
  <c r="N96" i="15"/>
  <c r="N75" i="15" s="1"/>
  <c r="L95" i="15"/>
  <c r="O94" i="15"/>
  <c r="P94" i="15" s="1"/>
  <c r="N94" i="15"/>
  <c r="M94" i="15"/>
  <c r="L94" i="15"/>
  <c r="I94" i="15"/>
  <c r="H94" i="15"/>
  <c r="O93" i="15"/>
  <c r="Q93" i="15" s="1"/>
  <c r="N93" i="15"/>
  <c r="M93" i="15"/>
  <c r="L93" i="15"/>
  <c r="K93" i="15"/>
  <c r="J93" i="15"/>
  <c r="I93" i="15"/>
  <c r="H93" i="15"/>
  <c r="O92" i="15"/>
  <c r="N92" i="15"/>
  <c r="M92" i="15"/>
  <c r="L92" i="15"/>
  <c r="P92" i="15" s="1"/>
  <c r="I92" i="15"/>
  <c r="K92" i="15" s="1"/>
  <c r="H92" i="15"/>
  <c r="O91" i="15"/>
  <c r="N91" i="15"/>
  <c r="M91" i="15"/>
  <c r="L91" i="15"/>
  <c r="P91" i="15" s="1"/>
  <c r="H91" i="15"/>
  <c r="K91" i="15" s="1"/>
  <c r="O87" i="15"/>
  <c r="N87" i="15"/>
  <c r="N72" i="15" s="1"/>
  <c r="M87" i="15"/>
  <c r="M72" i="15" s="1"/>
  <c r="L87" i="15"/>
  <c r="M86" i="15"/>
  <c r="M71" i="15" s="1"/>
  <c r="L86" i="15"/>
  <c r="Q81" i="15"/>
  <c r="N81" i="15"/>
  <c r="M81" i="15"/>
  <c r="L81" i="15"/>
  <c r="H81" i="15"/>
  <c r="L80" i="15"/>
  <c r="N78" i="15"/>
  <c r="I78" i="15"/>
  <c r="N74" i="15"/>
  <c r="L74" i="15"/>
  <c r="J74" i="15"/>
  <c r="L71" i="15"/>
  <c r="Q65" i="15"/>
  <c r="P65" i="15"/>
  <c r="O65" i="15"/>
  <c r="O63" i="15" s="1"/>
  <c r="Q63" i="15" s="1"/>
  <c r="K65" i="15"/>
  <c r="J65" i="15"/>
  <c r="O64" i="15"/>
  <c r="J64" i="15"/>
  <c r="N63" i="15"/>
  <c r="M63" i="15"/>
  <c r="L63" i="15"/>
  <c r="I63" i="15"/>
  <c r="K63" i="15" s="1"/>
  <c r="H63" i="15"/>
  <c r="J63" i="15" s="1"/>
  <c r="O62" i="15"/>
  <c r="Q62" i="15" s="1"/>
  <c r="N62" i="15"/>
  <c r="M62" i="15"/>
  <c r="L62" i="15"/>
  <c r="I62" i="15"/>
  <c r="H62" i="15"/>
  <c r="J62" i="15" s="1"/>
  <c r="N61" i="15"/>
  <c r="M61" i="15"/>
  <c r="L61" i="15"/>
  <c r="H61" i="15"/>
  <c r="Q59" i="15"/>
  <c r="P59" i="15"/>
  <c r="O59" i="15"/>
  <c r="O58" i="15" s="1"/>
  <c r="K59" i="15"/>
  <c r="J59" i="15"/>
  <c r="Q58" i="15"/>
  <c r="P58" i="15"/>
  <c r="N58" i="15"/>
  <c r="M58" i="15"/>
  <c r="L58" i="15"/>
  <c r="K58" i="15"/>
  <c r="J58" i="15"/>
  <c r="I58" i="15"/>
  <c r="H58" i="15"/>
  <c r="O57" i="15"/>
  <c r="Q57" i="15" s="1"/>
  <c r="K57" i="15"/>
  <c r="J57" i="15"/>
  <c r="Q56" i="15"/>
  <c r="P56" i="15"/>
  <c r="O56" i="15"/>
  <c r="O54" i="15" s="1"/>
  <c r="K56" i="15"/>
  <c r="J56" i="15"/>
  <c r="Q55" i="15"/>
  <c r="P55" i="15"/>
  <c r="O55" i="15"/>
  <c r="K55" i="15"/>
  <c r="J55" i="15"/>
  <c r="N54" i="15"/>
  <c r="M54" i="15"/>
  <c r="L54" i="15"/>
  <c r="I54" i="15"/>
  <c r="K54" i="15" s="1"/>
  <c r="H54" i="15"/>
  <c r="J54" i="15" s="1"/>
  <c r="O53" i="15"/>
  <c r="O52" i="15" s="1"/>
  <c r="K53" i="15"/>
  <c r="J53" i="15"/>
  <c r="N52" i="15"/>
  <c r="M52" i="15"/>
  <c r="L52" i="15"/>
  <c r="I52" i="15"/>
  <c r="K52" i="15" s="1"/>
  <c r="H52" i="15"/>
  <c r="O51" i="15"/>
  <c r="P51" i="15" s="1"/>
  <c r="K51" i="15"/>
  <c r="J51" i="15"/>
  <c r="O50" i="15"/>
  <c r="Q50" i="15" s="1"/>
  <c r="K50" i="15"/>
  <c r="J50" i="15"/>
  <c r="Q49" i="15"/>
  <c r="P49" i="15"/>
  <c r="O49" i="15"/>
  <c r="K49" i="15"/>
  <c r="J49" i="15"/>
  <c r="P48" i="15"/>
  <c r="O48" i="15"/>
  <c r="Q48" i="15" s="1"/>
  <c r="N48" i="15"/>
  <c r="M48" i="15"/>
  <c r="L48" i="15"/>
  <c r="I48" i="15"/>
  <c r="K48" i="15" s="1"/>
  <c r="H48" i="15"/>
  <c r="J48" i="15" s="1"/>
  <c r="O47" i="15"/>
  <c r="Q47" i="15" s="1"/>
  <c r="K47" i="15"/>
  <c r="J47" i="15"/>
  <c r="Q46" i="15"/>
  <c r="P46" i="15"/>
  <c r="O46" i="15"/>
  <c r="K46" i="15"/>
  <c r="J46" i="15"/>
  <c r="O45" i="15"/>
  <c r="K45" i="15"/>
  <c r="J45" i="15"/>
  <c r="O44" i="15"/>
  <c r="O41" i="15" s="1"/>
  <c r="N44" i="15"/>
  <c r="M44" i="15"/>
  <c r="L44" i="15"/>
  <c r="I44" i="15"/>
  <c r="K44" i="15" s="1"/>
  <c r="H44" i="15"/>
  <c r="J44" i="15" s="1"/>
  <c r="Q43" i="15"/>
  <c r="P43" i="15"/>
  <c r="O43" i="15"/>
  <c r="K43" i="15"/>
  <c r="J43" i="15"/>
  <c r="O42" i="15"/>
  <c r="N42" i="15"/>
  <c r="N41" i="15" s="1"/>
  <c r="M42" i="15"/>
  <c r="M41" i="15" s="1"/>
  <c r="M60" i="15" s="1"/>
  <c r="L42" i="15"/>
  <c r="I42" i="15"/>
  <c r="I41" i="15" s="1"/>
  <c r="H42" i="15"/>
  <c r="O40" i="15"/>
  <c r="J40" i="15"/>
  <c r="O39" i="15"/>
  <c r="Q39" i="15" s="1"/>
  <c r="K39" i="15"/>
  <c r="J39" i="15"/>
  <c r="O38" i="15"/>
  <c r="N38" i="15"/>
  <c r="N37" i="15" s="1"/>
  <c r="M38" i="15"/>
  <c r="L38" i="15"/>
  <c r="L37" i="15" s="1"/>
  <c r="K38" i="15"/>
  <c r="I38" i="15"/>
  <c r="I37" i="15" s="1"/>
  <c r="H38" i="15"/>
  <c r="H37" i="15" s="1"/>
  <c r="J37" i="15" s="1"/>
  <c r="M37" i="15"/>
  <c r="N36" i="15"/>
  <c r="M36" i="15"/>
  <c r="L36" i="15"/>
  <c r="K36" i="15"/>
  <c r="I36" i="15"/>
  <c r="H36" i="15"/>
  <c r="J36" i="15" s="1"/>
  <c r="P35" i="15"/>
  <c r="O35" i="15"/>
  <c r="Q35" i="15" s="1"/>
  <c r="K35" i="15"/>
  <c r="J35" i="15"/>
  <c r="Q34" i="15"/>
  <c r="P34" i="15"/>
  <c r="O34" i="15"/>
  <c r="N34" i="15"/>
  <c r="M34" i="15"/>
  <c r="L34" i="15"/>
  <c r="I34" i="15"/>
  <c r="H34" i="15"/>
  <c r="J34" i="15" s="1"/>
  <c r="O33" i="15"/>
  <c r="P33" i="15" s="1"/>
  <c r="Q32" i="15"/>
  <c r="O32" i="15"/>
  <c r="P32" i="15" s="1"/>
  <c r="K32" i="15"/>
  <c r="J32" i="15"/>
  <c r="O31" i="15"/>
  <c r="O30" i="15" s="1"/>
  <c r="N31" i="15"/>
  <c r="M31" i="15"/>
  <c r="M30" i="15" s="1"/>
  <c r="L31" i="15"/>
  <c r="H31" i="15"/>
  <c r="N30" i="15"/>
  <c r="L30" i="15"/>
  <c r="H30" i="15"/>
  <c r="Q29" i="15"/>
  <c r="P29" i="15"/>
  <c r="O29" i="15"/>
  <c r="O27" i="15" s="1"/>
  <c r="Q27" i="15" s="1"/>
  <c r="K29" i="15"/>
  <c r="J29" i="15"/>
  <c r="Q28" i="15"/>
  <c r="P28" i="15"/>
  <c r="O28" i="15"/>
  <c r="K28" i="15"/>
  <c r="J28" i="15"/>
  <c r="N27" i="15"/>
  <c r="M27" i="15"/>
  <c r="L27" i="15"/>
  <c r="I27" i="15"/>
  <c r="H27" i="15"/>
  <c r="N26" i="15"/>
  <c r="M26" i="15"/>
  <c r="M25" i="15" s="1"/>
  <c r="L26" i="15"/>
  <c r="N25" i="15"/>
  <c r="L25" i="15"/>
  <c r="Q24" i="15"/>
  <c r="P24" i="15"/>
  <c r="O24" i="15"/>
  <c r="K24" i="15"/>
  <c r="J24" i="15"/>
  <c r="O23" i="15"/>
  <c r="Q23" i="15" s="1"/>
  <c r="K23" i="15"/>
  <c r="J23" i="15"/>
  <c r="Q22" i="15"/>
  <c r="P22" i="15"/>
  <c r="K22" i="15"/>
  <c r="J22" i="15"/>
  <c r="I22" i="15"/>
  <c r="Q21" i="15"/>
  <c r="P21" i="15"/>
  <c r="O21" i="15"/>
  <c r="I21" i="15"/>
  <c r="I20" i="15" s="1"/>
  <c r="K20" i="15" s="1"/>
  <c r="O20" i="15"/>
  <c r="N20" i="15"/>
  <c r="M20" i="15"/>
  <c r="M19" i="15" s="1"/>
  <c r="L20" i="15"/>
  <c r="H20" i="15"/>
  <c r="I19" i="15"/>
  <c r="H19" i="15"/>
  <c r="H13" i="15" s="1"/>
  <c r="O18" i="15"/>
  <c r="O17" i="15"/>
  <c r="I17" i="15" s="1"/>
  <c r="Q16" i="15"/>
  <c r="O16" i="15"/>
  <c r="P16" i="15" s="1"/>
  <c r="I16" i="15"/>
  <c r="K16" i="15" s="1"/>
  <c r="O15" i="15"/>
  <c r="I15" i="15"/>
  <c r="N14" i="15"/>
  <c r="M14" i="15"/>
  <c r="M13" i="15" s="1"/>
  <c r="L14" i="15"/>
  <c r="H14" i="15"/>
  <c r="O12" i="15"/>
  <c r="K12" i="15"/>
  <c r="J12" i="15"/>
  <c r="N11" i="15"/>
  <c r="O11" i="15" s="1"/>
  <c r="P11" i="15" s="1"/>
  <c r="M11" i="15"/>
  <c r="L11" i="15"/>
  <c r="I11" i="15"/>
  <c r="K11" i="15" s="1"/>
  <c r="H11" i="15"/>
  <c r="J11" i="15" s="1"/>
  <c r="Q322" i="15" l="1"/>
  <c r="P322" i="15"/>
  <c r="H69" i="15"/>
  <c r="M69" i="15"/>
  <c r="P251" i="15"/>
  <c r="O250" i="15"/>
  <c r="P169" i="15"/>
  <c r="K357" i="15"/>
  <c r="K282" i="15"/>
  <c r="J282" i="15"/>
  <c r="N456" i="15"/>
  <c r="J113" i="15"/>
  <c r="J112" i="15" s="1"/>
  <c r="O179" i="15"/>
  <c r="O379" i="15"/>
  <c r="O332" i="15"/>
  <c r="Q333" i="15"/>
  <c r="O386" i="15"/>
  <c r="P386" i="15" s="1"/>
  <c r="O103" i="15"/>
  <c r="Q12" i="15"/>
  <c r="P12" i="15"/>
  <c r="O61" i="15"/>
  <c r="Q18" i="15"/>
  <c r="P18" i="15"/>
  <c r="P27" i="15"/>
  <c r="O113" i="15"/>
  <c r="O112" i="15" s="1"/>
  <c r="Q162" i="15"/>
  <c r="P182" i="15"/>
  <c r="P242" i="15"/>
  <c r="Q242" i="15"/>
  <c r="P293" i="15"/>
  <c r="J367" i="15"/>
  <c r="H366" i="15"/>
  <c r="P255" i="15"/>
  <c r="P276" i="15"/>
  <c r="P305" i="15"/>
  <c r="J19" i="15"/>
  <c r="Q44" i="15"/>
  <c r="L79" i="15"/>
  <c r="N105" i="15"/>
  <c r="N80" i="15" s="1"/>
  <c r="N79" i="15" s="1"/>
  <c r="N249" i="15"/>
  <c r="Q276" i="15"/>
  <c r="Q305" i="15"/>
  <c r="K402" i="15"/>
  <c r="I398" i="15"/>
  <c r="P441" i="15"/>
  <c r="J20" i="15"/>
  <c r="Q53" i="15"/>
  <c r="Q277" i="15"/>
  <c r="I277" i="15"/>
  <c r="I168" i="15"/>
  <c r="I86" i="15"/>
  <c r="J377" i="15"/>
  <c r="J109" i="15" s="1"/>
  <c r="J81" i="15" s="1"/>
  <c r="I109" i="15"/>
  <c r="I81" i="15" s="1"/>
  <c r="K81" i="15" s="1"/>
  <c r="J42" i="15"/>
  <c r="K62" i="15"/>
  <c r="P87" i="15"/>
  <c r="L72" i="15"/>
  <c r="P72" i="15" s="1"/>
  <c r="P131" i="15"/>
  <c r="P277" i="15"/>
  <c r="P318" i="15"/>
  <c r="N99" i="15"/>
  <c r="Q30" i="15"/>
  <c r="P30" i="15"/>
  <c r="Q31" i="15"/>
  <c r="P53" i="15"/>
  <c r="Q94" i="15"/>
  <c r="O157" i="15"/>
  <c r="Q158" i="15"/>
  <c r="I158" i="15"/>
  <c r="H329" i="15"/>
  <c r="J330" i="15"/>
  <c r="M10" i="15"/>
  <c r="M9" i="15" s="1"/>
  <c r="K42" i="15"/>
  <c r="Q45" i="15"/>
  <c r="P45" i="15"/>
  <c r="M206" i="15"/>
  <c r="M167" i="15" s="1"/>
  <c r="I215" i="15"/>
  <c r="Q215" i="15"/>
  <c r="P215" i="15"/>
  <c r="J251" i="15"/>
  <c r="H250" i="15"/>
  <c r="P313" i="15"/>
  <c r="Q362" i="15"/>
  <c r="P362" i="15"/>
  <c r="P42" i="15"/>
  <c r="L41" i="15"/>
  <c r="N206" i="15"/>
  <c r="P235" i="15"/>
  <c r="H96" i="15"/>
  <c r="H75" i="15" s="1"/>
  <c r="P265" i="15"/>
  <c r="H420" i="15"/>
  <c r="J436" i="15"/>
  <c r="O207" i="15"/>
  <c r="P153" i="15"/>
  <c r="K15" i="15"/>
  <c r="K301" i="15"/>
  <c r="J301" i="15"/>
  <c r="L380" i="15"/>
  <c r="P380" i="15" s="1"/>
  <c r="O60" i="15"/>
  <c r="Q15" i="15"/>
  <c r="P15" i="15"/>
  <c r="O14" i="15"/>
  <c r="K21" i="15"/>
  <c r="O147" i="15"/>
  <c r="O139" i="15" s="1"/>
  <c r="O240" i="15"/>
  <c r="M96" i="15"/>
  <c r="M75" i="15" s="1"/>
  <c r="M171" i="15"/>
  <c r="H167" i="15"/>
  <c r="Q308" i="15"/>
  <c r="P308" i="15"/>
  <c r="N385" i="15"/>
  <c r="J395" i="15"/>
  <c r="J21" i="15"/>
  <c r="P216" i="15"/>
  <c r="L96" i="15"/>
  <c r="K395" i="15"/>
  <c r="O265" i="15"/>
  <c r="P266" i="15"/>
  <c r="Q266" i="15"/>
  <c r="I266" i="15"/>
  <c r="Q291" i="15"/>
  <c r="P291" i="15"/>
  <c r="O337" i="15"/>
  <c r="P44" i="15"/>
  <c r="I87" i="15"/>
  <c r="K392" i="15"/>
  <c r="P31" i="15"/>
  <c r="P344" i="15"/>
  <c r="P52" i="15"/>
  <c r="Q52" i="15"/>
  <c r="N88" i="15"/>
  <c r="N73" i="15" s="1"/>
  <c r="Q87" i="15"/>
  <c r="O72" i="15"/>
  <c r="Q338" i="15"/>
  <c r="J15" i="15"/>
  <c r="H111" i="15"/>
  <c r="H110" i="15" s="1"/>
  <c r="H166" i="15"/>
  <c r="H87" i="15"/>
  <c r="H72" i="15" s="1"/>
  <c r="J392" i="15"/>
  <c r="J87" i="15" s="1"/>
  <c r="J72" i="15" s="1"/>
  <c r="M90" i="15"/>
  <c r="M89" i="15" s="1"/>
  <c r="M260" i="15"/>
  <c r="M259" i="15" s="1"/>
  <c r="K276" i="15"/>
  <c r="J276" i="15"/>
  <c r="K19" i="15"/>
  <c r="I33" i="15"/>
  <c r="Q33" i="15"/>
  <c r="P93" i="15"/>
  <c r="P141" i="15"/>
  <c r="P236" i="15"/>
  <c r="O246" i="15"/>
  <c r="P358" i="15"/>
  <c r="Q358" i="15"/>
  <c r="K17" i="15"/>
  <c r="J17" i="15"/>
  <c r="J52" i="15"/>
  <c r="I210" i="15"/>
  <c r="P210" i="15"/>
  <c r="Q210" i="15"/>
  <c r="Q236" i="15"/>
  <c r="P247" i="15"/>
  <c r="P281" i="15"/>
  <c r="P327" i="15"/>
  <c r="L420" i="15"/>
  <c r="L100" i="15" s="1"/>
  <c r="P431" i="15"/>
  <c r="P17" i="15"/>
  <c r="O26" i="15"/>
  <c r="O37" i="15"/>
  <c r="Q38" i="15"/>
  <c r="P135" i="15"/>
  <c r="O132" i="15"/>
  <c r="P132" i="15" s="1"/>
  <c r="P224" i="15"/>
  <c r="J287" i="15"/>
  <c r="L338" i="15"/>
  <c r="P339" i="15"/>
  <c r="Q370" i="15"/>
  <c r="P370" i="15"/>
  <c r="P413" i="15"/>
  <c r="Q11" i="15"/>
  <c r="Q17" i="15"/>
  <c r="Q54" i="15"/>
  <c r="P54" i="15"/>
  <c r="K78" i="15"/>
  <c r="K287" i="15"/>
  <c r="J328" i="15"/>
  <c r="J396" i="15"/>
  <c r="Q413" i="15"/>
  <c r="M175" i="15"/>
  <c r="M174" i="15" s="1"/>
  <c r="M104" i="15"/>
  <c r="K305" i="15"/>
  <c r="J305" i="15"/>
  <c r="K367" i="15"/>
  <c r="I366" i="15"/>
  <c r="O95" i="15"/>
  <c r="Q398" i="15"/>
  <c r="P37" i="15"/>
  <c r="O173" i="15"/>
  <c r="H379" i="15"/>
  <c r="H332" i="15"/>
  <c r="K332" i="15" s="1"/>
  <c r="K333" i="15"/>
  <c r="P38" i="15"/>
  <c r="I18" i="15"/>
  <c r="P109" i="15"/>
  <c r="P219" i="15"/>
  <c r="L206" i="15"/>
  <c r="O229" i="15"/>
  <c r="P229" i="15" s="1"/>
  <c r="P232" i="15"/>
  <c r="N332" i="15"/>
  <c r="N170" i="15" s="1"/>
  <c r="H404" i="15"/>
  <c r="J414" i="15"/>
  <c r="Q91" i="15"/>
  <c r="H260" i="15"/>
  <c r="J237" i="15"/>
  <c r="M172" i="15"/>
  <c r="I105" i="15"/>
  <c r="K307" i="15"/>
  <c r="J307" i="15"/>
  <c r="Q328" i="15"/>
  <c r="P328" i="15"/>
  <c r="Q357" i="15"/>
  <c r="Q375" i="15"/>
  <c r="O374" i="15"/>
  <c r="N455" i="15"/>
  <c r="K414" i="15"/>
  <c r="P62" i="15"/>
  <c r="P81" i="15"/>
  <c r="I88" i="15"/>
  <c r="I90" i="15"/>
  <c r="I260" i="15"/>
  <c r="I170" i="15"/>
  <c r="P282" i="15"/>
  <c r="I297" i="15"/>
  <c r="P307" i="15"/>
  <c r="K313" i="15"/>
  <c r="J322" i="15"/>
  <c r="L332" i="15"/>
  <c r="L379" i="15"/>
  <c r="P379" i="15" s="1"/>
  <c r="P333" i="15"/>
  <c r="H338" i="15"/>
  <c r="P352" i="15"/>
  <c r="H357" i="15"/>
  <c r="J357" i="15" s="1"/>
  <c r="K399" i="15"/>
  <c r="J399" i="15"/>
  <c r="O408" i="15"/>
  <c r="P436" i="15"/>
  <c r="I443" i="15"/>
  <c r="J443" i="15" s="1"/>
  <c r="P443" i="15"/>
  <c r="M379" i="15"/>
  <c r="M332" i="15"/>
  <c r="M88" i="15" s="1"/>
  <c r="M73" i="15" s="1"/>
  <c r="I338" i="15"/>
  <c r="N260" i="15"/>
  <c r="N259" i="15" s="1"/>
  <c r="N90" i="15"/>
  <c r="N89" i="15" s="1"/>
  <c r="P50" i="15"/>
  <c r="P57" i="15"/>
  <c r="Q92" i="15"/>
  <c r="O260" i="15"/>
  <c r="O90" i="15"/>
  <c r="J298" i="15"/>
  <c r="I179" i="15"/>
  <c r="P23" i="15"/>
  <c r="K27" i="15"/>
  <c r="I26" i="15"/>
  <c r="K34" i="15"/>
  <c r="P63" i="15"/>
  <c r="P179" i="15"/>
  <c r="L178" i="15"/>
  <c r="L166" i="15"/>
  <c r="J217" i="15"/>
  <c r="P238" i="15"/>
  <c r="P303" i="15"/>
  <c r="K373" i="15"/>
  <c r="L19" i="15"/>
  <c r="P19" i="15" s="1"/>
  <c r="P20" i="15"/>
  <c r="P47" i="15"/>
  <c r="H139" i="15"/>
  <c r="M102" i="15"/>
  <c r="M77" i="15" s="1"/>
  <c r="P168" i="15"/>
  <c r="M166" i="15"/>
  <c r="K314" i="15"/>
  <c r="J374" i="15"/>
  <c r="P400" i="15"/>
  <c r="N86" i="15"/>
  <c r="N71" i="15" s="1"/>
  <c r="L112" i="15"/>
  <c r="P113" i="15"/>
  <c r="P152" i="15"/>
  <c r="N102" i="15"/>
  <c r="N77" i="15" s="1"/>
  <c r="N178" i="15"/>
  <c r="N177" i="15" s="1"/>
  <c r="N261" i="15" s="1"/>
  <c r="N166" i="15"/>
  <c r="P243" i="15"/>
  <c r="P260" i="15"/>
  <c r="N296" i="15"/>
  <c r="K374" i="15"/>
  <c r="Q400" i="15"/>
  <c r="P432" i="15"/>
  <c r="O86" i="15"/>
  <c r="L264" i="15"/>
  <c r="O289" i="15"/>
  <c r="Q289" i="15" s="1"/>
  <c r="L373" i="15"/>
  <c r="P374" i="15"/>
  <c r="K383" i="15"/>
  <c r="Q397" i="15"/>
  <c r="P397" i="15"/>
  <c r="O396" i="15"/>
  <c r="O19" i="15"/>
  <c r="K37" i="15"/>
  <c r="Q51" i="15"/>
  <c r="H90" i="15"/>
  <c r="H89" i="15" s="1"/>
  <c r="P180" i="15"/>
  <c r="O199" i="15"/>
  <c r="P199" i="15" s="1"/>
  <c r="H171" i="15"/>
  <c r="P290" i="15"/>
  <c r="P331" i="15"/>
  <c r="H173" i="15"/>
  <c r="J383" i="15"/>
  <c r="P394" i="15"/>
  <c r="H398" i="15"/>
  <c r="N338" i="15"/>
  <c r="Q368" i="15"/>
  <c r="O367" i="15"/>
  <c r="Q446" i="15"/>
  <c r="O101" i="15"/>
  <c r="P157" i="15"/>
  <c r="L173" i="15"/>
  <c r="P173" i="15" s="1"/>
  <c r="L102" i="15"/>
  <c r="N19" i="15"/>
  <c r="N13" i="15" s="1"/>
  <c r="N10" i="15" s="1"/>
  <c r="N9" i="15" s="1"/>
  <c r="N60" i="15"/>
  <c r="I249" i="15"/>
  <c r="Q20" i="15"/>
  <c r="J38" i="15"/>
  <c r="P200" i="15"/>
  <c r="L175" i="15"/>
  <c r="Q290" i="15"/>
  <c r="P299" i="15"/>
  <c r="K362" i="15"/>
  <c r="I391" i="15"/>
  <c r="O390" i="15"/>
  <c r="K408" i="15"/>
  <c r="O423" i="15"/>
  <c r="P423" i="15" s="1"/>
  <c r="M421" i="15"/>
  <c r="M420" i="15" s="1"/>
  <c r="J27" i="15"/>
  <c r="H41" i="15"/>
  <c r="J41" i="15" s="1"/>
  <c r="K94" i="15"/>
  <c r="Q42" i="15"/>
  <c r="M461" i="15"/>
  <c r="N112" i="15"/>
  <c r="J280" i="15"/>
  <c r="K280" i="15"/>
  <c r="O411" i="15"/>
  <c r="Q411" i="15" s="1"/>
  <c r="I412" i="15"/>
  <c r="J16" i="15"/>
  <c r="P39" i="15"/>
  <c r="P280" i="15"/>
  <c r="P297" i="15"/>
  <c r="L296" i="15"/>
  <c r="P301" i="15"/>
  <c r="J306" i="15"/>
  <c r="J326" i="15"/>
  <c r="P364" i="15"/>
  <c r="P412" i="15"/>
  <c r="P411" i="15" s="1"/>
  <c r="H26" i="15"/>
  <c r="Q217" i="15"/>
  <c r="K246" i="15"/>
  <c r="J334" i="15"/>
  <c r="P359" i="15"/>
  <c r="Q371" i="15"/>
  <c r="P162" i="15"/>
  <c r="J246" i="15"/>
  <c r="Q280" i="15"/>
  <c r="Q381" i="15"/>
  <c r="L454" i="15"/>
  <c r="P390" i="15"/>
  <c r="Q412" i="15"/>
  <c r="K103" i="15"/>
  <c r="L90" i="15"/>
  <c r="P237" i="15"/>
  <c r="P246" i="15"/>
  <c r="L244" i="15"/>
  <c r="P326" i="15"/>
  <c r="P330" i="15"/>
  <c r="K334" i="15"/>
  <c r="Q359" i="15"/>
  <c r="K375" i="15"/>
  <c r="Q288" i="15"/>
  <c r="P288" i="15"/>
  <c r="O297" i="15"/>
  <c r="I434" i="15"/>
  <c r="P298" i="15"/>
  <c r="I322" i="15"/>
  <c r="K322" i="15" s="1"/>
  <c r="P375" i="15"/>
  <c r="P402" i="15"/>
  <c r="H103" i="15"/>
  <c r="H78" i="15" s="1"/>
  <c r="I139" i="15"/>
  <c r="K325" i="15"/>
  <c r="P399" i="15"/>
  <c r="P139" i="15" l="1"/>
  <c r="L99" i="15"/>
  <c r="L167" i="15"/>
  <c r="Q246" i="15"/>
  <c r="O244" i="15"/>
  <c r="Q207" i="15"/>
  <c r="O206" i="15"/>
  <c r="P207" i="15"/>
  <c r="H25" i="15"/>
  <c r="J26" i="15"/>
  <c r="P147" i="15"/>
  <c r="Q90" i="15"/>
  <c r="O89" i="15"/>
  <c r="Q89" i="15" s="1"/>
  <c r="Q374" i="15"/>
  <c r="O373" i="15"/>
  <c r="K41" i="15"/>
  <c r="L172" i="15"/>
  <c r="P102" i="15"/>
  <c r="L77" i="15"/>
  <c r="Q19" i="15"/>
  <c r="O259" i="15"/>
  <c r="Q260" i="15"/>
  <c r="J338" i="15"/>
  <c r="H98" i="15"/>
  <c r="H337" i="15"/>
  <c r="H263" i="15" s="1"/>
  <c r="H262" i="15" s="1"/>
  <c r="H384" i="15" s="1"/>
  <c r="Q37" i="15"/>
  <c r="O36" i="15"/>
  <c r="I72" i="15"/>
  <c r="K72" i="15" s="1"/>
  <c r="K87" i="15"/>
  <c r="O421" i="15"/>
  <c r="M263" i="15"/>
  <c r="M262" i="15" s="1"/>
  <c r="M384" i="15" s="1"/>
  <c r="M382" i="15" s="1"/>
  <c r="O25" i="15"/>
  <c r="Q26" i="15"/>
  <c r="P26" i="15"/>
  <c r="J215" i="15"/>
  <c r="K215" i="15"/>
  <c r="K18" i="15"/>
  <c r="I61" i="15"/>
  <c r="J18" i="15"/>
  <c r="I14" i="15"/>
  <c r="I95" i="15"/>
  <c r="K398" i="15"/>
  <c r="P90" i="15"/>
  <c r="L89" i="15"/>
  <c r="M419" i="15"/>
  <c r="M418" i="15" s="1"/>
  <c r="M100" i="15"/>
  <c r="M99" i="15" s="1"/>
  <c r="Q101" i="15"/>
  <c r="P101" i="15"/>
  <c r="L170" i="15"/>
  <c r="L88" i="15"/>
  <c r="P332" i="15"/>
  <c r="H458" i="15"/>
  <c r="H163" i="15"/>
  <c r="Q337" i="15"/>
  <c r="Q112" i="15"/>
  <c r="O111" i="15"/>
  <c r="P396" i="15"/>
  <c r="Q396" i="15"/>
  <c r="O395" i="15"/>
  <c r="P367" i="15"/>
  <c r="O366" i="15"/>
  <c r="Q367" i="15"/>
  <c r="K391" i="15"/>
  <c r="J391" i="15"/>
  <c r="J390" i="15" s="1"/>
  <c r="J389" i="15" s="1"/>
  <c r="I390" i="15"/>
  <c r="N98" i="15"/>
  <c r="N337" i="15"/>
  <c r="N263" i="15" s="1"/>
  <c r="N262" i="15" s="1"/>
  <c r="N384" i="15" s="1"/>
  <c r="N382" i="15" s="1"/>
  <c r="P373" i="15"/>
  <c r="L177" i="15"/>
  <c r="I296" i="15"/>
  <c r="K296" i="15" s="1"/>
  <c r="K297" i="15"/>
  <c r="Q173" i="15"/>
  <c r="O13" i="15"/>
  <c r="Q14" i="15"/>
  <c r="Q61" i="15"/>
  <c r="O96" i="15"/>
  <c r="Q240" i="15"/>
  <c r="O171" i="15"/>
  <c r="I265" i="15"/>
  <c r="J266" i="15"/>
  <c r="J265" i="15" s="1"/>
  <c r="J264" i="15" s="1"/>
  <c r="J84" i="15" s="1"/>
  <c r="K266" i="15"/>
  <c r="J329" i="15"/>
  <c r="H86" i="15"/>
  <c r="H71" i="15" s="1"/>
  <c r="H168" i="15"/>
  <c r="J168" i="15" s="1"/>
  <c r="J260" i="15"/>
  <c r="H259" i="15"/>
  <c r="J259" i="15" s="1"/>
  <c r="J158" i="15"/>
  <c r="J157" i="15" s="1"/>
  <c r="J102" i="15" s="1"/>
  <c r="J77" i="15" s="1"/>
  <c r="I157" i="15"/>
  <c r="K158" i="15"/>
  <c r="L13" i="15"/>
  <c r="H60" i="15"/>
  <c r="K33" i="15"/>
  <c r="I31" i="15"/>
  <c r="J33" i="15"/>
  <c r="L165" i="15"/>
  <c r="Q72" i="15"/>
  <c r="M170" i="15"/>
  <c r="M165" i="15" s="1"/>
  <c r="M164" i="15" s="1"/>
  <c r="O105" i="15"/>
  <c r="O249" i="15"/>
  <c r="P250" i="15"/>
  <c r="P296" i="15"/>
  <c r="I80" i="15"/>
  <c r="N175" i="15"/>
  <c r="N174" i="15" s="1"/>
  <c r="N104" i="15"/>
  <c r="H95" i="15"/>
  <c r="H74" i="15" s="1"/>
  <c r="J398" i="15"/>
  <c r="J90" i="15"/>
  <c r="J89" i="15" s="1"/>
  <c r="L263" i="15"/>
  <c r="H170" i="15"/>
  <c r="J170" i="15" s="1"/>
  <c r="Q265" i="15"/>
  <c r="O264" i="15"/>
  <c r="O84" i="15" s="1"/>
  <c r="N167" i="15"/>
  <c r="I433" i="15"/>
  <c r="J433" i="15" s="1"/>
  <c r="J434" i="15"/>
  <c r="I411" i="15"/>
  <c r="K412" i="15"/>
  <c r="J412" i="15"/>
  <c r="L85" i="15"/>
  <c r="K26" i="15"/>
  <c r="H88" i="15"/>
  <c r="H73" i="15" s="1"/>
  <c r="Q95" i="15"/>
  <c r="P95" i="15"/>
  <c r="O74" i="15"/>
  <c r="I207" i="15"/>
  <c r="J210" i="15"/>
  <c r="J207" i="15" s="1"/>
  <c r="J206" i="15" s="1"/>
  <c r="J178" i="15" s="1"/>
  <c r="K210" i="15"/>
  <c r="P41" i="15"/>
  <c r="L60" i="15"/>
  <c r="Q103" i="15"/>
  <c r="P103" i="15"/>
  <c r="O78" i="15"/>
  <c r="Q297" i="15"/>
  <c r="O296" i="15"/>
  <c r="Q296" i="15" s="1"/>
  <c r="K260" i="15"/>
  <c r="I259" i="15"/>
  <c r="K366" i="15"/>
  <c r="I365" i="15"/>
  <c r="P61" i="15"/>
  <c r="L174" i="15"/>
  <c r="Q86" i="15"/>
  <c r="O71" i="15"/>
  <c r="I89" i="15"/>
  <c r="K89" i="15" s="1"/>
  <c r="K90" i="15"/>
  <c r="P240" i="15"/>
  <c r="K88" i="15"/>
  <c r="I73" i="15"/>
  <c r="K73" i="15" s="1"/>
  <c r="P338" i="15"/>
  <c r="L98" i="15"/>
  <c r="L337" i="15"/>
  <c r="P337" i="15" s="1"/>
  <c r="P86" i="15"/>
  <c r="K86" i="15"/>
  <c r="I71" i="15"/>
  <c r="K71" i="15" s="1"/>
  <c r="J333" i="15"/>
  <c r="J91" i="15"/>
  <c r="N84" i="15"/>
  <c r="N111" i="15"/>
  <c r="N110" i="15" s="1"/>
  <c r="M178" i="15"/>
  <c r="M177" i="15" s="1"/>
  <c r="M261" i="15" s="1"/>
  <c r="M85" i="15"/>
  <c r="N85" i="15"/>
  <c r="N70" i="15" s="1"/>
  <c r="K168" i="15"/>
  <c r="H365" i="15"/>
  <c r="J365" i="15" s="1"/>
  <c r="J366" i="15"/>
  <c r="O88" i="15"/>
  <c r="O170" i="15"/>
  <c r="Q170" i="15" s="1"/>
  <c r="Q332" i="15"/>
  <c r="P289" i="15"/>
  <c r="N379" i="15"/>
  <c r="K277" i="15"/>
  <c r="J277" i="15"/>
  <c r="Q379" i="15"/>
  <c r="H419" i="15"/>
  <c r="P112" i="15"/>
  <c r="L84" i="15"/>
  <c r="L111" i="15"/>
  <c r="P14" i="15"/>
  <c r="L419" i="15"/>
  <c r="Q390" i="15"/>
  <c r="O454" i="15"/>
  <c r="O389" i="15"/>
  <c r="K338" i="15"/>
  <c r="I337" i="15"/>
  <c r="I98" i="15"/>
  <c r="I60" i="15"/>
  <c r="L75" i="15"/>
  <c r="O102" i="15"/>
  <c r="Q157" i="15"/>
  <c r="O160" i="15"/>
  <c r="Q408" i="15"/>
  <c r="O404" i="15"/>
  <c r="I175" i="15"/>
  <c r="I104" i="15"/>
  <c r="J297" i="15"/>
  <c r="J296" i="15" s="1"/>
  <c r="H100" i="15"/>
  <c r="H99" i="15" s="1"/>
  <c r="Q41" i="15"/>
  <c r="J250" i="15"/>
  <c r="J105" i="15" s="1"/>
  <c r="J104" i="15" s="1"/>
  <c r="H105" i="15"/>
  <c r="H80" i="15" s="1"/>
  <c r="H79" i="15" s="1"/>
  <c r="H249" i="15"/>
  <c r="J139" i="15"/>
  <c r="H85" i="15"/>
  <c r="N453" i="15"/>
  <c r="I379" i="15"/>
  <c r="K379" i="15" s="1"/>
  <c r="J111" i="15"/>
  <c r="J110" i="15" s="1"/>
  <c r="J69" i="15" l="1"/>
  <c r="O69" i="15"/>
  <c r="Q84" i="15"/>
  <c r="H382" i="15"/>
  <c r="O167" i="15"/>
  <c r="Q167" i="15" s="1"/>
  <c r="Q206" i="15"/>
  <c r="M70" i="15"/>
  <c r="M68" i="15" s="1"/>
  <c r="M67" i="15" s="1"/>
  <c r="M83" i="15"/>
  <c r="M82" i="15" s="1"/>
  <c r="P264" i="15"/>
  <c r="K31" i="15"/>
  <c r="I30" i="15"/>
  <c r="J31" i="15"/>
  <c r="Q395" i="15"/>
  <c r="P395" i="15"/>
  <c r="Q389" i="15"/>
  <c r="P389" i="15"/>
  <c r="K265" i="15"/>
  <c r="I264" i="15"/>
  <c r="Q36" i="15"/>
  <c r="P36" i="15"/>
  <c r="O75" i="15"/>
  <c r="Q75" i="15" s="1"/>
  <c r="Q96" i="15"/>
  <c r="O172" i="15"/>
  <c r="Q172" i="15" s="1"/>
  <c r="Q244" i="15"/>
  <c r="L110" i="15"/>
  <c r="P111" i="15"/>
  <c r="P404" i="15"/>
  <c r="Q404" i="15"/>
  <c r="L69" i="15"/>
  <c r="P84" i="15"/>
  <c r="N83" i="15"/>
  <c r="N82" i="15" s="1"/>
  <c r="N69" i="15"/>
  <c r="Q71" i="15"/>
  <c r="P71" i="15"/>
  <c r="P13" i="15"/>
  <c r="L10" i="15"/>
  <c r="I13" i="15"/>
  <c r="J14" i="15"/>
  <c r="K14" i="15"/>
  <c r="Q259" i="15"/>
  <c r="P259" i="15"/>
  <c r="P167" i="15"/>
  <c r="Q13" i="15"/>
  <c r="O10" i="15"/>
  <c r="Q111" i="15"/>
  <c r="O110" i="15"/>
  <c r="P206" i="15"/>
  <c r="H175" i="15"/>
  <c r="K175" i="15" s="1"/>
  <c r="J249" i="15"/>
  <c r="J177" i="15" s="1"/>
  <c r="H104" i="15"/>
  <c r="K104" i="15" s="1"/>
  <c r="H177" i="15"/>
  <c r="H261" i="15" s="1"/>
  <c r="O420" i="15"/>
  <c r="P421" i="15"/>
  <c r="P454" i="15"/>
  <c r="O263" i="15"/>
  <c r="Q264" i="15"/>
  <c r="L418" i="15"/>
  <c r="K95" i="15"/>
  <c r="I74" i="15"/>
  <c r="K74" i="15" s="1"/>
  <c r="I174" i="15"/>
  <c r="L262" i="15"/>
  <c r="P263" i="15"/>
  <c r="K411" i="15"/>
  <c r="I404" i="15"/>
  <c r="J411" i="15"/>
  <c r="I454" i="15"/>
  <c r="K390" i="15"/>
  <c r="I389" i="15"/>
  <c r="Q88" i="15"/>
  <c r="O73" i="15"/>
  <c r="M455" i="15"/>
  <c r="M97" i="15"/>
  <c r="M76" i="15" s="1"/>
  <c r="M388" i="15"/>
  <c r="M387" i="15" s="1"/>
  <c r="J337" i="15"/>
  <c r="J98" i="15"/>
  <c r="N458" i="15"/>
  <c r="N461" i="15" s="1"/>
  <c r="N163" i="15"/>
  <c r="N161" i="15" s="1"/>
  <c r="Q74" i="15"/>
  <c r="P74" i="15"/>
  <c r="Q160" i="15"/>
  <c r="P160" i="15"/>
  <c r="O77" i="15"/>
  <c r="Q77" i="15" s="1"/>
  <c r="Q102" i="15"/>
  <c r="H161" i="15"/>
  <c r="Q171" i="15"/>
  <c r="P171" i="15"/>
  <c r="L261" i="15"/>
  <c r="J85" i="15"/>
  <c r="J70" i="15" s="1"/>
  <c r="P170" i="15"/>
  <c r="Q373" i="15"/>
  <c r="O106" i="15"/>
  <c r="O80" i="15"/>
  <c r="Q105" i="15"/>
  <c r="P105" i="15"/>
  <c r="P78" i="15"/>
  <c r="Q78" i="15"/>
  <c r="J263" i="15"/>
  <c r="J262" i="15" s="1"/>
  <c r="P89" i="15"/>
  <c r="P60" i="15"/>
  <c r="L164" i="15"/>
  <c r="H10" i="15"/>
  <c r="O365" i="15"/>
  <c r="P366" i="15"/>
  <c r="Q366" i="15"/>
  <c r="H172" i="15"/>
  <c r="H97" i="15"/>
  <c r="H76" i="15" s="1"/>
  <c r="K207" i="15"/>
  <c r="I206" i="15"/>
  <c r="H165" i="15"/>
  <c r="J60" i="15"/>
  <c r="J332" i="15"/>
  <c r="J88" i="15" s="1"/>
  <c r="J73" i="15" s="1"/>
  <c r="J379" i="15"/>
  <c r="I160" i="15"/>
  <c r="I102" i="15"/>
  <c r="K157" i="15"/>
  <c r="I173" i="15"/>
  <c r="K61" i="15"/>
  <c r="J61" i="15"/>
  <c r="H418" i="15"/>
  <c r="K170" i="15"/>
  <c r="H70" i="15"/>
  <c r="P96" i="15"/>
  <c r="K365" i="15"/>
  <c r="I79" i="15"/>
  <c r="K79" i="15" s="1"/>
  <c r="K80" i="15"/>
  <c r="Q60" i="15"/>
  <c r="H461" i="15"/>
  <c r="P172" i="15"/>
  <c r="O85" i="15"/>
  <c r="P75" i="15"/>
  <c r="P85" i="15"/>
  <c r="L70" i="15"/>
  <c r="K105" i="15"/>
  <c r="P244" i="15"/>
  <c r="K60" i="15"/>
  <c r="P98" i="15"/>
  <c r="Q98" i="15"/>
  <c r="K259" i="15"/>
  <c r="L73" i="15"/>
  <c r="P73" i="15" s="1"/>
  <c r="P88" i="15"/>
  <c r="O166" i="15"/>
  <c r="K98" i="15"/>
  <c r="N97" i="15"/>
  <c r="N76" i="15" s="1"/>
  <c r="N172" i="15"/>
  <c r="N165" i="15" s="1"/>
  <c r="N164" i="15" s="1"/>
  <c r="O178" i="15"/>
  <c r="I172" i="15"/>
  <c r="K172" i="15" s="1"/>
  <c r="K337" i="15"/>
  <c r="O175" i="15"/>
  <c r="O104" i="15"/>
  <c r="P249" i="15"/>
  <c r="Q25" i="15"/>
  <c r="P25" i="15"/>
  <c r="I111" i="15"/>
  <c r="N457" i="15" l="1"/>
  <c r="N460" i="15" s="1"/>
  <c r="N459" i="15"/>
  <c r="Q175" i="15"/>
  <c r="O174" i="15"/>
  <c r="P175" i="15"/>
  <c r="K30" i="15"/>
  <c r="J30" i="15"/>
  <c r="I25" i="15"/>
  <c r="Q85" i="15"/>
  <c r="O70" i="15"/>
  <c r="Q70" i="15" s="1"/>
  <c r="O177" i="15"/>
  <c r="Q178" i="15"/>
  <c r="P178" i="15"/>
  <c r="O9" i="15"/>
  <c r="Q10" i="15"/>
  <c r="H164" i="15"/>
  <c r="Q106" i="15"/>
  <c r="P106" i="15"/>
  <c r="J172" i="15"/>
  <c r="H68" i="15"/>
  <c r="H67" i="15" s="1"/>
  <c r="O262" i="15"/>
  <c r="Q263" i="15"/>
  <c r="L9" i="15"/>
  <c r="P10" i="15"/>
  <c r="P9" i="15" s="1"/>
  <c r="I263" i="15"/>
  <c r="K264" i="15"/>
  <c r="I84" i="15"/>
  <c r="I166" i="15"/>
  <c r="J454" i="15"/>
  <c r="Q104" i="15"/>
  <c r="P104" i="15"/>
  <c r="I96" i="15"/>
  <c r="K404" i="15"/>
  <c r="I171" i="15"/>
  <c r="J404" i="15"/>
  <c r="K174" i="15"/>
  <c r="P77" i="15"/>
  <c r="P262" i="15"/>
  <c r="L384" i="15"/>
  <c r="J175" i="15"/>
  <c r="J80" i="15" s="1"/>
  <c r="J79" i="15" s="1"/>
  <c r="H174" i="15"/>
  <c r="J174" i="15" s="1"/>
  <c r="K160" i="15"/>
  <c r="J160" i="15"/>
  <c r="L458" i="15"/>
  <c r="L461" i="15" s="1"/>
  <c r="P110" i="15"/>
  <c r="L163" i="15"/>
  <c r="Q166" i="15"/>
  <c r="O165" i="15"/>
  <c r="P166" i="15"/>
  <c r="M456" i="15"/>
  <c r="M453" i="15" s="1"/>
  <c r="M385" i="15"/>
  <c r="H83" i="15"/>
  <c r="H82" i="15" s="1"/>
  <c r="H457" i="15" s="1"/>
  <c r="I10" i="15"/>
  <c r="K13" i="15"/>
  <c r="J13" i="15"/>
  <c r="K173" i="15"/>
  <c r="J173" i="15"/>
  <c r="P69" i="15"/>
  <c r="K102" i="15"/>
  <c r="I77" i="15"/>
  <c r="K77" i="15" s="1"/>
  <c r="O458" i="15"/>
  <c r="Q110" i="15"/>
  <c r="O163" i="15"/>
  <c r="M457" i="15"/>
  <c r="M460" i="15" s="1"/>
  <c r="M459" i="15"/>
  <c r="O79" i="15"/>
  <c r="Q80" i="15"/>
  <c r="P80" i="15"/>
  <c r="K206" i="15"/>
  <c r="I167" i="15"/>
  <c r="I178" i="15"/>
  <c r="I85" i="15"/>
  <c r="L455" i="15"/>
  <c r="L388" i="15"/>
  <c r="L97" i="15"/>
  <c r="Q73" i="15"/>
  <c r="Q69" i="15"/>
  <c r="H455" i="15"/>
  <c r="H388" i="15"/>
  <c r="H387" i="15" s="1"/>
  <c r="Q365" i="15"/>
  <c r="P365" i="15"/>
  <c r="I110" i="15"/>
  <c r="K111" i="15"/>
  <c r="H9" i="15"/>
  <c r="K389" i="15"/>
  <c r="Q420" i="15"/>
  <c r="I420" i="15"/>
  <c r="O419" i="15"/>
  <c r="O100" i="15"/>
  <c r="P420" i="15"/>
  <c r="N68" i="15"/>
  <c r="N67" i="15" s="1"/>
  <c r="I9" i="15" l="1"/>
  <c r="K10" i="15"/>
  <c r="K171" i="15"/>
  <c r="J171" i="15"/>
  <c r="L161" i="15"/>
  <c r="P163" i="15"/>
  <c r="O261" i="15"/>
  <c r="Q177" i="15"/>
  <c r="P177" i="15"/>
  <c r="I69" i="15"/>
  <c r="K84" i="15"/>
  <c r="K25" i="15"/>
  <c r="J25" i="15"/>
  <c r="K167" i="15"/>
  <c r="J167" i="15"/>
  <c r="H456" i="15"/>
  <c r="H385" i="15"/>
  <c r="J96" i="15"/>
  <c r="K96" i="15"/>
  <c r="I75" i="15"/>
  <c r="K75" i="15" s="1"/>
  <c r="Q163" i="15"/>
  <c r="O161" i="15"/>
  <c r="Q161" i="15" s="1"/>
  <c r="Q100" i="15"/>
  <c r="O99" i="15"/>
  <c r="P100" i="15"/>
  <c r="I165" i="15"/>
  <c r="K166" i="15"/>
  <c r="J166" i="15"/>
  <c r="O418" i="15"/>
  <c r="Q419" i="15"/>
  <c r="P419" i="15"/>
  <c r="I262" i="15"/>
  <c r="K263" i="15"/>
  <c r="P70" i="15"/>
  <c r="Q174" i="15"/>
  <c r="P174" i="15"/>
  <c r="H460" i="15"/>
  <c r="Q79" i="15"/>
  <c r="P79" i="15"/>
  <c r="K110" i="15"/>
  <c r="I458" i="15"/>
  <c r="I163" i="15"/>
  <c r="O164" i="15"/>
  <c r="Q165" i="15"/>
  <c r="P165" i="15"/>
  <c r="O461" i="15"/>
  <c r="P461" i="15" s="1"/>
  <c r="P458" i="15"/>
  <c r="L76" i="15"/>
  <c r="L83" i="15"/>
  <c r="I100" i="15"/>
  <c r="K420" i="15"/>
  <c r="I419" i="15"/>
  <c r="J420" i="15"/>
  <c r="J100" i="15" s="1"/>
  <c r="J99" i="15" s="1"/>
  <c r="L387" i="15"/>
  <c r="J10" i="15"/>
  <c r="I70" i="15"/>
  <c r="K70" i="15" s="1"/>
  <c r="K85" i="15"/>
  <c r="Q262" i="15"/>
  <c r="O384" i="15"/>
  <c r="H459" i="15"/>
  <c r="I177" i="15"/>
  <c r="K178" i="15"/>
  <c r="P384" i="15"/>
  <c r="L382" i="15"/>
  <c r="L68" i="15" l="1"/>
  <c r="J75" i="15"/>
  <c r="I261" i="15"/>
  <c r="K177" i="15"/>
  <c r="Q418" i="15"/>
  <c r="O455" i="15"/>
  <c r="O97" i="15"/>
  <c r="O388" i="15"/>
  <c r="P418" i="15"/>
  <c r="J165" i="15"/>
  <c r="Q384" i="15"/>
  <c r="O382" i="15"/>
  <c r="Q382" i="15" s="1"/>
  <c r="K163" i="15"/>
  <c r="I161" i="15"/>
  <c r="J163" i="15"/>
  <c r="K419" i="15"/>
  <c r="I418" i="15"/>
  <c r="J419" i="15"/>
  <c r="I384" i="15"/>
  <c r="K262" i="15"/>
  <c r="Q164" i="15"/>
  <c r="P164" i="15"/>
  <c r="K69" i="15"/>
  <c r="H453" i="15"/>
  <c r="K165" i="15"/>
  <c r="I164" i="15"/>
  <c r="J458" i="15"/>
  <c r="I461" i="15"/>
  <c r="J461" i="15" s="1"/>
  <c r="Q99" i="15"/>
  <c r="P99" i="15"/>
  <c r="L385" i="15"/>
  <c r="L456" i="15"/>
  <c r="L453" i="15" s="1"/>
  <c r="Q261" i="15"/>
  <c r="P261" i="15"/>
  <c r="P161" i="15"/>
  <c r="K100" i="15"/>
  <c r="I99" i="15"/>
  <c r="K99" i="15" s="1"/>
  <c r="L82" i="15"/>
  <c r="K164" i="15" l="1"/>
  <c r="J164" i="15"/>
  <c r="Q388" i="15"/>
  <c r="O387" i="15"/>
  <c r="P388" i="15"/>
  <c r="P455" i="15"/>
  <c r="Q97" i="15"/>
  <c r="O76" i="15"/>
  <c r="O83" i="15"/>
  <c r="P97" i="15"/>
  <c r="L457" i="15"/>
  <c r="L460" i="15" s="1"/>
  <c r="L459" i="15"/>
  <c r="K384" i="15"/>
  <c r="I382" i="15"/>
  <c r="J384" i="15"/>
  <c r="K161" i="15"/>
  <c r="J161" i="15"/>
  <c r="K261" i="15"/>
  <c r="J261" i="15"/>
  <c r="K418" i="15"/>
  <c r="I455" i="15"/>
  <c r="I97" i="15"/>
  <c r="J418" i="15"/>
  <c r="I388" i="15"/>
  <c r="P382" i="15"/>
  <c r="L67" i="15"/>
  <c r="K382" i="15" l="1"/>
  <c r="J382" i="15"/>
  <c r="I387" i="15"/>
  <c r="K388" i="15"/>
  <c r="Q83" i="15"/>
  <c r="O82" i="15"/>
  <c r="P83" i="15"/>
  <c r="Q76" i="15"/>
  <c r="O68" i="15"/>
  <c r="P76" i="15"/>
  <c r="J97" i="15"/>
  <c r="J388" i="15"/>
  <c r="J387" i="15" s="1"/>
  <c r="I76" i="15"/>
  <c r="K97" i="15"/>
  <c r="I83" i="15"/>
  <c r="J455" i="15"/>
  <c r="O456" i="15"/>
  <c r="Q387" i="15"/>
  <c r="O385" i="15"/>
  <c r="P387" i="15"/>
  <c r="K76" i="15" l="1"/>
  <c r="I68" i="15"/>
  <c r="Q68" i="15"/>
  <c r="O67" i="15"/>
  <c r="P68" i="15"/>
  <c r="O457" i="15"/>
  <c r="Q82" i="15"/>
  <c r="O459" i="15"/>
  <c r="P459" i="15" s="1"/>
  <c r="P82" i="15"/>
  <c r="P456" i="15"/>
  <c r="O453" i="15"/>
  <c r="P453" i="15" s="1"/>
  <c r="K83" i="15"/>
  <c r="I82" i="15"/>
  <c r="J76" i="15"/>
  <c r="J68" i="15" s="1"/>
  <c r="J67" i="15" s="1"/>
  <c r="J83" i="15"/>
  <c r="J82" i="15" s="1"/>
  <c r="I456" i="15"/>
  <c r="I385" i="15"/>
  <c r="K387" i="15"/>
  <c r="Q385" i="15"/>
  <c r="P385" i="15"/>
  <c r="K385" i="15" l="1"/>
  <c r="J385" i="15"/>
  <c r="J456" i="15"/>
  <c r="I453" i="15"/>
  <c r="J453" i="15" s="1"/>
  <c r="K82" i="15"/>
  <c r="I457" i="15"/>
  <c r="I459" i="15"/>
  <c r="J459" i="15" s="1"/>
  <c r="O460" i="15"/>
  <c r="P460" i="15" s="1"/>
  <c r="P457" i="15"/>
  <c r="Q67" i="15"/>
  <c r="P67" i="15"/>
  <c r="K68" i="15"/>
  <c r="I67" i="15"/>
  <c r="K67" i="15" s="1"/>
  <c r="I460" i="15" l="1"/>
  <c r="J460" i="15" s="1"/>
  <c r="J457" i="15"/>
  <c r="P452" i="14" l="1"/>
  <c r="J452" i="14"/>
  <c r="P451" i="14"/>
  <c r="O451" i="14"/>
  <c r="I451" i="14"/>
  <c r="J451" i="14" s="1"/>
  <c r="O450" i="14"/>
  <c r="J450" i="14"/>
  <c r="O449" i="14"/>
  <c r="J449" i="14"/>
  <c r="P448" i="14"/>
  <c r="O448" i="14"/>
  <c r="O103" i="14" s="1"/>
  <c r="N448" i="14"/>
  <c r="N103" i="14" s="1"/>
  <c r="N78" i="14" s="1"/>
  <c r="M448" i="14"/>
  <c r="L448" i="14"/>
  <c r="L386" i="14" s="1"/>
  <c r="J448" i="14"/>
  <c r="I448" i="14"/>
  <c r="K448" i="14" s="1"/>
  <c r="H448" i="14"/>
  <c r="Q446" i="14"/>
  <c r="P446" i="14"/>
  <c r="O446" i="14"/>
  <c r="J446" i="14"/>
  <c r="O445" i="14"/>
  <c r="P445" i="14" s="1"/>
  <c r="J445" i="14"/>
  <c r="O443" i="14"/>
  <c r="P442" i="14"/>
  <c r="O442" i="14"/>
  <c r="I442" i="14"/>
  <c r="J442" i="14" s="1"/>
  <c r="P441" i="14"/>
  <c r="O441" i="14"/>
  <c r="J441" i="14"/>
  <c r="I441" i="14"/>
  <c r="O440" i="14"/>
  <c r="P440" i="14" s="1"/>
  <c r="J440" i="14"/>
  <c r="P439" i="14"/>
  <c r="O439" i="14"/>
  <c r="J439" i="14"/>
  <c r="P438" i="14"/>
  <c r="O438" i="14"/>
  <c r="J438" i="14"/>
  <c r="O437" i="14"/>
  <c r="J437" i="14"/>
  <c r="N436" i="14"/>
  <c r="M436" i="14"/>
  <c r="L436" i="14"/>
  <c r="I436" i="14"/>
  <c r="H436" i="14"/>
  <c r="O434" i="14"/>
  <c r="J434" i="14"/>
  <c r="I434" i="14"/>
  <c r="N433" i="14"/>
  <c r="M433" i="14"/>
  <c r="L433" i="14"/>
  <c r="I433" i="14"/>
  <c r="J433" i="14" s="1"/>
  <c r="H433" i="14"/>
  <c r="O432" i="14"/>
  <c r="J432" i="14"/>
  <c r="I432" i="14"/>
  <c r="I431" i="14" s="1"/>
  <c r="N431" i="14"/>
  <c r="M431" i="14"/>
  <c r="L431" i="14"/>
  <c r="H431" i="14"/>
  <c r="H420" i="14" s="1"/>
  <c r="H419" i="14" s="1"/>
  <c r="P430" i="14"/>
  <c r="O430" i="14"/>
  <c r="J430" i="14"/>
  <c r="P429" i="14"/>
  <c r="O429" i="14"/>
  <c r="J429" i="14"/>
  <c r="O428" i="14"/>
  <c r="P428" i="14" s="1"/>
  <c r="J428" i="14"/>
  <c r="O427" i="14"/>
  <c r="P427" i="14" s="1"/>
  <c r="N427" i="14"/>
  <c r="M427" i="14"/>
  <c r="M423" i="14" s="1"/>
  <c r="L427" i="14"/>
  <c r="J427" i="14"/>
  <c r="I427" i="14"/>
  <c r="H427" i="14"/>
  <c r="P426" i="14"/>
  <c r="O426" i="14"/>
  <c r="J426" i="14"/>
  <c r="P425" i="14"/>
  <c r="O425" i="14"/>
  <c r="J425" i="14"/>
  <c r="P424" i="14"/>
  <c r="O424" i="14"/>
  <c r="J424" i="14"/>
  <c r="N423" i="14"/>
  <c r="N421" i="14" s="1"/>
  <c r="J423" i="14"/>
  <c r="P422" i="14"/>
  <c r="O422" i="14"/>
  <c r="J422" i="14"/>
  <c r="M421" i="14"/>
  <c r="L421" i="14"/>
  <c r="J421" i="14"/>
  <c r="I421" i="14"/>
  <c r="H421" i="14"/>
  <c r="N420" i="14"/>
  <c r="N419" i="14" s="1"/>
  <c r="N418" i="14" s="1"/>
  <c r="L420" i="14"/>
  <c r="L419" i="14"/>
  <c r="L418" i="14"/>
  <c r="Q417" i="14"/>
  <c r="O417" i="14"/>
  <c r="K417" i="14"/>
  <c r="J417" i="14"/>
  <c r="O416" i="14"/>
  <c r="Q416" i="14" s="1"/>
  <c r="K416" i="14"/>
  <c r="J416" i="14"/>
  <c r="Q415" i="14"/>
  <c r="O415" i="14"/>
  <c r="K415" i="14"/>
  <c r="J415" i="14"/>
  <c r="N414" i="14"/>
  <c r="M414" i="14"/>
  <c r="L414" i="14"/>
  <c r="K414" i="14"/>
  <c r="J414" i="14"/>
  <c r="I414" i="14"/>
  <c r="H414" i="14"/>
  <c r="P413" i="14"/>
  <c r="O413" i="14"/>
  <c r="Q413" i="14" s="1"/>
  <c r="J413" i="14"/>
  <c r="I413" i="14"/>
  <c r="K413" i="14" s="1"/>
  <c r="Q412" i="14"/>
  <c r="P412" i="14"/>
  <c r="O412" i="14"/>
  <c r="K412" i="14"/>
  <c r="I412" i="14"/>
  <c r="Q411" i="14"/>
  <c r="P411" i="14"/>
  <c r="O411" i="14"/>
  <c r="N411" i="14"/>
  <c r="M411" i="14"/>
  <c r="L411" i="14"/>
  <c r="H411" i="14"/>
  <c r="Q410" i="14"/>
  <c r="O410" i="14"/>
  <c r="K410" i="14"/>
  <c r="J410" i="14"/>
  <c r="O409" i="14"/>
  <c r="Q409" i="14" s="1"/>
  <c r="K409" i="14"/>
  <c r="J409" i="14"/>
  <c r="Q408" i="14"/>
  <c r="P408" i="14"/>
  <c r="O408" i="14"/>
  <c r="N408" i="14"/>
  <c r="M408" i="14"/>
  <c r="L408" i="14"/>
  <c r="K408" i="14"/>
  <c r="J408" i="14"/>
  <c r="I408" i="14"/>
  <c r="H408" i="14"/>
  <c r="O407" i="14"/>
  <c r="Q407" i="14" s="1"/>
  <c r="K407" i="14"/>
  <c r="J407" i="14"/>
  <c r="Q406" i="14"/>
  <c r="O406" i="14"/>
  <c r="K406" i="14"/>
  <c r="J406" i="14"/>
  <c r="P405" i="14"/>
  <c r="O405" i="14"/>
  <c r="N405" i="14"/>
  <c r="M405" i="14"/>
  <c r="M404" i="14" s="1"/>
  <c r="L405" i="14"/>
  <c r="I405" i="14"/>
  <c r="J405" i="14" s="1"/>
  <c r="H405" i="14"/>
  <c r="H404" i="14" s="1"/>
  <c r="O403" i="14"/>
  <c r="K403" i="14"/>
  <c r="J403" i="14"/>
  <c r="N402" i="14"/>
  <c r="M402" i="14"/>
  <c r="L402" i="14"/>
  <c r="K402" i="14"/>
  <c r="I402" i="14"/>
  <c r="H402" i="14"/>
  <c r="P401" i="14"/>
  <c r="O401" i="14"/>
  <c r="Q401" i="14" s="1"/>
  <c r="K401" i="14"/>
  <c r="J401" i="14"/>
  <c r="O400" i="14"/>
  <c r="K400" i="14"/>
  <c r="J400" i="14"/>
  <c r="N399" i="14"/>
  <c r="N398" i="14" s="1"/>
  <c r="M399" i="14"/>
  <c r="M398" i="14" s="1"/>
  <c r="M95" i="14" s="1"/>
  <c r="M74" i="14" s="1"/>
  <c r="L399" i="14"/>
  <c r="K399" i="14"/>
  <c r="I399" i="14"/>
  <c r="H399" i="14"/>
  <c r="J399" i="14" s="1"/>
  <c r="K398" i="14"/>
  <c r="I398" i="14"/>
  <c r="H398" i="14"/>
  <c r="J398" i="14" s="1"/>
  <c r="Q397" i="14"/>
  <c r="O397" i="14"/>
  <c r="K397" i="14"/>
  <c r="J397" i="14"/>
  <c r="N396" i="14"/>
  <c r="N395" i="14" s="1"/>
  <c r="M396" i="14"/>
  <c r="L396" i="14"/>
  <c r="I396" i="14"/>
  <c r="H396" i="14"/>
  <c r="H395" i="14" s="1"/>
  <c r="M395" i="14"/>
  <c r="M454" i="14" s="1"/>
  <c r="L395" i="14"/>
  <c r="Q394" i="14"/>
  <c r="P394" i="14"/>
  <c r="O394" i="14"/>
  <c r="K394" i="14"/>
  <c r="J394" i="14"/>
  <c r="P393" i="14"/>
  <c r="O393" i="14"/>
  <c r="Q393" i="14" s="1"/>
  <c r="K393" i="14"/>
  <c r="J393" i="14"/>
  <c r="O392" i="14"/>
  <c r="N392" i="14"/>
  <c r="M392" i="14"/>
  <c r="L392" i="14"/>
  <c r="L455" i="14" s="1"/>
  <c r="I392" i="14"/>
  <c r="K392" i="14" s="1"/>
  <c r="H392" i="14"/>
  <c r="Q391" i="14"/>
  <c r="P391" i="14"/>
  <c r="O391" i="14"/>
  <c r="K391" i="14"/>
  <c r="J391" i="14"/>
  <c r="I391" i="14"/>
  <c r="O390" i="14"/>
  <c r="N390" i="14"/>
  <c r="M390" i="14"/>
  <c r="L390" i="14"/>
  <c r="L454" i="14" s="1"/>
  <c r="J390" i="14"/>
  <c r="I390" i="14"/>
  <c r="H390" i="14"/>
  <c r="N389" i="14"/>
  <c r="M389" i="14"/>
  <c r="L389" i="14"/>
  <c r="J389" i="14"/>
  <c r="O386" i="14"/>
  <c r="P386" i="14" s="1"/>
  <c r="M386" i="14"/>
  <c r="I386" i="14"/>
  <c r="H386" i="14"/>
  <c r="J386" i="14" s="1"/>
  <c r="O383" i="14"/>
  <c r="N383" i="14"/>
  <c r="M383" i="14"/>
  <c r="L383" i="14"/>
  <c r="H383" i="14"/>
  <c r="Q381" i="14"/>
  <c r="P381" i="14"/>
  <c r="O381" i="14"/>
  <c r="N381" i="14"/>
  <c r="N380" i="14" s="1"/>
  <c r="L381" i="14"/>
  <c r="H381" i="14"/>
  <c r="O380" i="14"/>
  <c r="L380" i="14"/>
  <c r="P380" i="14" s="1"/>
  <c r="P378" i="14"/>
  <c r="J378" i="14"/>
  <c r="O377" i="14"/>
  <c r="I377" i="14" s="1"/>
  <c r="I109" i="14" s="1"/>
  <c r="I81" i="14" s="1"/>
  <c r="J377" i="14"/>
  <c r="O376" i="14"/>
  <c r="K376" i="14"/>
  <c r="J376" i="14"/>
  <c r="J108" i="14" s="1"/>
  <c r="J106" i="14" s="1"/>
  <c r="N375" i="14"/>
  <c r="N374" i="14" s="1"/>
  <c r="N373" i="14" s="1"/>
  <c r="M375" i="14"/>
  <c r="M374" i="14" s="1"/>
  <c r="M373" i="14" s="1"/>
  <c r="L375" i="14"/>
  <c r="L374" i="14" s="1"/>
  <c r="K375" i="14"/>
  <c r="I375" i="14"/>
  <c r="H375" i="14"/>
  <c r="J375" i="14" s="1"/>
  <c r="K374" i="14"/>
  <c r="J374" i="14"/>
  <c r="I374" i="14"/>
  <c r="H374" i="14"/>
  <c r="H373" i="14" s="1"/>
  <c r="I373" i="14"/>
  <c r="K373" i="14" s="1"/>
  <c r="P372" i="14"/>
  <c r="O372" i="14"/>
  <c r="Q372" i="14" s="1"/>
  <c r="K372" i="14"/>
  <c r="J372" i="14"/>
  <c r="O371" i="14"/>
  <c r="Q371" i="14" s="1"/>
  <c r="K371" i="14"/>
  <c r="J371" i="14"/>
  <c r="P370" i="14"/>
  <c r="O370" i="14"/>
  <c r="Q370" i="14" s="1"/>
  <c r="K370" i="14"/>
  <c r="J370" i="14"/>
  <c r="Q369" i="14"/>
  <c r="P369" i="14"/>
  <c r="O369" i="14"/>
  <c r="K369" i="14"/>
  <c r="J369" i="14"/>
  <c r="P368" i="14"/>
  <c r="O368" i="14"/>
  <c r="K368" i="14"/>
  <c r="J368" i="14"/>
  <c r="N367" i="14"/>
  <c r="M367" i="14"/>
  <c r="M366" i="14" s="1"/>
  <c r="L367" i="14"/>
  <c r="I367" i="14"/>
  <c r="I366" i="14" s="1"/>
  <c r="H367" i="14"/>
  <c r="N366" i="14"/>
  <c r="N365" i="14" s="1"/>
  <c r="M365" i="14"/>
  <c r="Q364" i="14"/>
  <c r="P364" i="14"/>
  <c r="O364" i="14"/>
  <c r="K364" i="14"/>
  <c r="J364" i="14"/>
  <c r="O363" i="14"/>
  <c r="K363" i="14"/>
  <c r="J363" i="14"/>
  <c r="O362" i="14"/>
  <c r="N362" i="14"/>
  <c r="M362" i="14"/>
  <c r="L362" i="14"/>
  <c r="I362" i="14"/>
  <c r="H362" i="14"/>
  <c r="H102" i="14" s="1"/>
  <c r="H77" i="14" s="1"/>
  <c r="Q359" i="14"/>
  <c r="P359" i="14"/>
  <c r="O359" i="14"/>
  <c r="K359" i="14"/>
  <c r="J359" i="14"/>
  <c r="P358" i="14"/>
  <c r="O358" i="14"/>
  <c r="Q358" i="14" s="1"/>
  <c r="N358" i="14"/>
  <c r="M358" i="14"/>
  <c r="L358" i="14"/>
  <c r="I358" i="14"/>
  <c r="H358" i="14"/>
  <c r="H357" i="14" s="1"/>
  <c r="O357" i="14"/>
  <c r="Q357" i="14" s="1"/>
  <c r="N357" i="14"/>
  <c r="L357" i="14"/>
  <c r="O356" i="14"/>
  <c r="P356" i="14" s="1"/>
  <c r="J356" i="14"/>
  <c r="O355" i="14"/>
  <c r="P355" i="14" s="1"/>
  <c r="J355" i="14"/>
  <c r="O354" i="14"/>
  <c r="P354" i="14" s="1"/>
  <c r="J354" i="14"/>
  <c r="O353" i="14"/>
  <c r="P353" i="14" s="1"/>
  <c r="J353" i="14"/>
  <c r="O352" i="14"/>
  <c r="N352" i="14"/>
  <c r="M352" i="14"/>
  <c r="L352" i="14"/>
  <c r="I352" i="14"/>
  <c r="H352" i="14"/>
  <c r="J352" i="14" s="1"/>
  <c r="O351" i="14"/>
  <c r="P351" i="14" s="1"/>
  <c r="O350" i="14"/>
  <c r="O349" i="14"/>
  <c r="O348" i="14"/>
  <c r="P348" i="14" s="1"/>
  <c r="J348" i="14"/>
  <c r="O347" i="14"/>
  <c r="P347" i="14" s="1"/>
  <c r="J347" i="14"/>
  <c r="P346" i="14"/>
  <c r="O346" i="14"/>
  <c r="J346" i="14"/>
  <c r="P345" i="14"/>
  <c r="O345" i="14"/>
  <c r="J345" i="14"/>
  <c r="O344" i="14"/>
  <c r="P344" i="14" s="1"/>
  <c r="J344" i="14"/>
  <c r="P343" i="14"/>
  <c r="O343" i="14"/>
  <c r="J343" i="14"/>
  <c r="P342" i="14"/>
  <c r="O342" i="14"/>
  <c r="J342" i="14"/>
  <c r="O341" i="14"/>
  <c r="O340" i="14"/>
  <c r="I340" i="14"/>
  <c r="I339" i="14" s="1"/>
  <c r="N339" i="14"/>
  <c r="M339" i="14"/>
  <c r="M338" i="14" s="1"/>
  <c r="L339" i="14"/>
  <c r="H339" i="14"/>
  <c r="H338" i="14" s="1"/>
  <c r="N338" i="14"/>
  <c r="L338" i="14"/>
  <c r="L337" i="14"/>
  <c r="P336" i="14"/>
  <c r="O336" i="14"/>
  <c r="J336" i="14"/>
  <c r="O335" i="14"/>
  <c r="P335" i="14" s="1"/>
  <c r="J335" i="14"/>
  <c r="J93" i="14" s="1"/>
  <c r="Q334" i="14"/>
  <c r="P334" i="14"/>
  <c r="O334" i="14"/>
  <c r="I334" i="14"/>
  <c r="K334" i="14" s="1"/>
  <c r="N333" i="14"/>
  <c r="M333" i="14"/>
  <c r="L333" i="14"/>
  <c r="H333" i="14"/>
  <c r="N332" i="14"/>
  <c r="M332" i="14"/>
  <c r="L332" i="14"/>
  <c r="H332" i="14"/>
  <c r="O331" i="14"/>
  <c r="J331" i="14"/>
  <c r="N330" i="14"/>
  <c r="M330" i="14"/>
  <c r="L330" i="14"/>
  <c r="J330" i="14"/>
  <c r="I330" i="14"/>
  <c r="I329" i="14" s="1"/>
  <c r="I86" i="14" s="1"/>
  <c r="H330" i="14"/>
  <c r="N329" i="14"/>
  <c r="M329" i="14"/>
  <c r="L329" i="14"/>
  <c r="J329" i="14"/>
  <c r="H329" i="14"/>
  <c r="Q328" i="14"/>
  <c r="P328" i="14"/>
  <c r="O328" i="14"/>
  <c r="I328" i="14" s="1"/>
  <c r="K328" i="14" s="1"/>
  <c r="J328" i="14"/>
  <c r="O327" i="14"/>
  <c r="P327" i="14" s="1"/>
  <c r="J327" i="14"/>
  <c r="Q326" i="14"/>
  <c r="P326" i="14"/>
  <c r="O326" i="14"/>
  <c r="K326" i="14"/>
  <c r="J326" i="14"/>
  <c r="I326" i="14"/>
  <c r="I383" i="14" s="1"/>
  <c r="K383" i="14" s="1"/>
  <c r="O325" i="14"/>
  <c r="I325" i="14" s="1"/>
  <c r="P324" i="14"/>
  <c r="O324" i="14"/>
  <c r="K324" i="14"/>
  <c r="J324" i="14"/>
  <c r="P323" i="14"/>
  <c r="O323" i="14"/>
  <c r="J323" i="14"/>
  <c r="N322" i="14"/>
  <c r="M322" i="14"/>
  <c r="L322" i="14"/>
  <c r="H322" i="14"/>
  <c r="P321" i="14"/>
  <c r="O321" i="14"/>
  <c r="J321" i="14"/>
  <c r="O320" i="14"/>
  <c r="P320" i="14" s="1"/>
  <c r="J320" i="14"/>
  <c r="P319" i="14"/>
  <c r="O319" i="14"/>
  <c r="J319" i="14"/>
  <c r="Q318" i="14"/>
  <c r="O318" i="14"/>
  <c r="P318" i="14" s="1"/>
  <c r="K318" i="14"/>
  <c r="J318" i="14"/>
  <c r="O317" i="14"/>
  <c r="P317" i="14" s="1"/>
  <c r="J317" i="14"/>
  <c r="Q316" i="14"/>
  <c r="O316" i="14"/>
  <c r="P316" i="14" s="1"/>
  <c r="K316" i="14"/>
  <c r="J316" i="14"/>
  <c r="P315" i="14"/>
  <c r="O315" i="14"/>
  <c r="J315" i="14"/>
  <c r="P314" i="14"/>
  <c r="O314" i="14"/>
  <c r="I314" i="14"/>
  <c r="I313" i="14" s="1"/>
  <c r="N313" i="14"/>
  <c r="M313" i="14"/>
  <c r="L313" i="14"/>
  <c r="K313" i="14"/>
  <c r="H313" i="14"/>
  <c r="J313" i="14" s="1"/>
  <c r="P312" i="14"/>
  <c r="O312" i="14"/>
  <c r="J312" i="14"/>
  <c r="P311" i="14"/>
  <c r="O311" i="14"/>
  <c r="J311" i="14"/>
  <c r="P310" i="14"/>
  <c r="O310" i="14"/>
  <c r="J310" i="14"/>
  <c r="O309" i="14"/>
  <c r="N309" i="14"/>
  <c r="M309" i="14"/>
  <c r="L309" i="14"/>
  <c r="P309" i="14" s="1"/>
  <c r="I309" i="14"/>
  <c r="H309" i="14"/>
  <c r="J309" i="14" s="1"/>
  <c r="Q308" i="14"/>
  <c r="P308" i="14"/>
  <c r="O308" i="14"/>
  <c r="K308" i="14"/>
  <c r="J308" i="14"/>
  <c r="Q307" i="14"/>
  <c r="P307" i="14"/>
  <c r="O307" i="14"/>
  <c r="K307" i="14"/>
  <c r="J307" i="14"/>
  <c r="I307" i="14"/>
  <c r="O306" i="14"/>
  <c r="O305" i="14"/>
  <c r="Q305" i="14" s="1"/>
  <c r="P304" i="14"/>
  <c r="O304" i="14"/>
  <c r="J304" i="14"/>
  <c r="Q303" i="14"/>
  <c r="O303" i="14"/>
  <c r="P303" i="14" s="1"/>
  <c r="K303" i="14"/>
  <c r="J303" i="14"/>
  <c r="O302" i="14"/>
  <c r="Q302" i="14" s="1"/>
  <c r="Q301" i="14"/>
  <c r="O301" i="14"/>
  <c r="P301" i="14" s="1"/>
  <c r="I301" i="14"/>
  <c r="K301" i="14" s="1"/>
  <c r="O300" i="14"/>
  <c r="P300" i="14" s="1"/>
  <c r="P299" i="14"/>
  <c r="O299" i="14"/>
  <c r="I299" i="14"/>
  <c r="J299" i="14" s="1"/>
  <c r="Q298" i="14"/>
  <c r="P298" i="14"/>
  <c r="O298" i="14"/>
  <c r="I298" i="14"/>
  <c r="N297" i="14"/>
  <c r="M297" i="14"/>
  <c r="L297" i="14"/>
  <c r="H297" i="14"/>
  <c r="O295" i="14"/>
  <c r="Q295" i="14" s="1"/>
  <c r="Q294" i="14"/>
  <c r="P294" i="14"/>
  <c r="O294" i="14"/>
  <c r="K294" i="14"/>
  <c r="J294" i="14"/>
  <c r="O293" i="14"/>
  <c r="K293" i="14"/>
  <c r="J293" i="14"/>
  <c r="P292" i="14"/>
  <c r="O292" i="14"/>
  <c r="Q292" i="14" s="1"/>
  <c r="K292" i="14"/>
  <c r="J292" i="14"/>
  <c r="Q291" i="14"/>
  <c r="O291" i="14"/>
  <c r="P291" i="14" s="1"/>
  <c r="K291" i="14"/>
  <c r="J291" i="14"/>
  <c r="Q290" i="14"/>
  <c r="P290" i="14"/>
  <c r="O290" i="14"/>
  <c r="K290" i="14"/>
  <c r="J290" i="14"/>
  <c r="N289" i="14"/>
  <c r="M289" i="14"/>
  <c r="L289" i="14"/>
  <c r="H289" i="14"/>
  <c r="Q288" i="14"/>
  <c r="P288" i="14"/>
  <c r="O288" i="14"/>
  <c r="K288" i="14"/>
  <c r="J288" i="14"/>
  <c r="P287" i="14"/>
  <c r="O287" i="14"/>
  <c r="I287" i="14"/>
  <c r="K287" i="14" s="1"/>
  <c r="O286" i="14"/>
  <c r="J286" i="14"/>
  <c r="O285" i="14"/>
  <c r="P285" i="14" s="1"/>
  <c r="J285" i="14"/>
  <c r="P284" i="14"/>
  <c r="O284" i="14"/>
  <c r="J284" i="14"/>
  <c r="P283" i="14"/>
  <c r="O283" i="14"/>
  <c r="J283" i="14"/>
  <c r="N282" i="14"/>
  <c r="M282" i="14"/>
  <c r="L282" i="14"/>
  <c r="H282" i="14"/>
  <c r="Q281" i="14"/>
  <c r="O281" i="14"/>
  <c r="P281" i="14" s="1"/>
  <c r="K281" i="14"/>
  <c r="J281" i="14"/>
  <c r="O280" i="14"/>
  <c r="Q280" i="14" s="1"/>
  <c r="I280" i="14"/>
  <c r="K280" i="14" s="1"/>
  <c r="P279" i="14"/>
  <c r="O279" i="14"/>
  <c r="J279" i="14"/>
  <c r="O278" i="14"/>
  <c r="P278" i="14" s="1"/>
  <c r="J278" i="14"/>
  <c r="Q277" i="14"/>
  <c r="P277" i="14"/>
  <c r="O277" i="14"/>
  <c r="I277" i="14"/>
  <c r="K277" i="14" s="1"/>
  <c r="Q276" i="14"/>
  <c r="O276" i="14"/>
  <c r="P276" i="14" s="1"/>
  <c r="I276" i="14"/>
  <c r="P275" i="14"/>
  <c r="O275" i="14"/>
  <c r="J275" i="14"/>
  <c r="P274" i="14"/>
  <c r="O274" i="14"/>
  <c r="J274" i="14"/>
  <c r="P273" i="14"/>
  <c r="O273" i="14"/>
  <c r="J273" i="14"/>
  <c r="P272" i="14"/>
  <c r="O272" i="14"/>
  <c r="J272" i="14"/>
  <c r="O271" i="14"/>
  <c r="P271" i="14" s="1"/>
  <c r="J271" i="14"/>
  <c r="O270" i="14"/>
  <c r="P270" i="14" s="1"/>
  <c r="J270" i="14"/>
  <c r="O269" i="14"/>
  <c r="I269" i="14"/>
  <c r="K269" i="14" s="1"/>
  <c r="P268" i="14"/>
  <c r="O268" i="14"/>
  <c r="J268" i="14"/>
  <c r="O267" i="14"/>
  <c r="K267" i="14"/>
  <c r="J267" i="14"/>
  <c r="P266" i="14"/>
  <c r="O266" i="14"/>
  <c r="J266" i="14"/>
  <c r="I266" i="14"/>
  <c r="K266" i="14" s="1"/>
  <c r="N265" i="14"/>
  <c r="M265" i="14"/>
  <c r="L265" i="14"/>
  <c r="L264" i="14" s="1"/>
  <c r="H265" i="14"/>
  <c r="H264" i="14"/>
  <c r="L260" i="14"/>
  <c r="L259" i="14" s="1"/>
  <c r="P258" i="14"/>
  <c r="J258" i="14"/>
  <c r="O257" i="14"/>
  <c r="J257" i="14"/>
  <c r="P256" i="14"/>
  <c r="O256" i="14"/>
  <c r="J256" i="14"/>
  <c r="O255" i="14"/>
  <c r="P255" i="14" s="1"/>
  <c r="J255" i="14"/>
  <c r="O254" i="14"/>
  <c r="P254" i="14" s="1"/>
  <c r="J254" i="14"/>
  <c r="P253" i="14"/>
  <c r="O253" i="14"/>
  <c r="J253" i="14"/>
  <c r="P252" i="14"/>
  <c r="O252" i="14"/>
  <c r="J252" i="14"/>
  <c r="O251" i="14"/>
  <c r="O250" i="14" s="1"/>
  <c r="N251" i="14"/>
  <c r="M251" i="14"/>
  <c r="M250" i="14" s="1"/>
  <c r="M249" i="14" s="1"/>
  <c r="M175" i="14" s="1"/>
  <c r="M174" i="14" s="1"/>
  <c r="L251" i="14"/>
  <c r="I251" i="14"/>
  <c r="J251" i="14" s="1"/>
  <c r="H251" i="14"/>
  <c r="N250" i="14"/>
  <c r="J250" i="14"/>
  <c r="I250" i="14"/>
  <c r="H250" i="14"/>
  <c r="N249" i="14"/>
  <c r="Q248" i="14"/>
  <c r="P248" i="14"/>
  <c r="O248" i="14"/>
  <c r="O101" i="14" s="1"/>
  <c r="K248" i="14"/>
  <c r="J248" i="14"/>
  <c r="J101" i="14" s="1"/>
  <c r="O247" i="14"/>
  <c r="P247" i="14" s="1"/>
  <c r="J247" i="14"/>
  <c r="N246" i="14"/>
  <c r="N244" i="14" s="1"/>
  <c r="M246" i="14"/>
  <c r="L246" i="14"/>
  <c r="I246" i="14"/>
  <c r="H246" i="14"/>
  <c r="J246" i="14" s="1"/>
  <c r="P245" i="14"/>
  <c r="J245" i="14"/>
  <c r="M244" i="14"/>
  <c r="I244" i="14"/>
  <c r="H244" i="14"/>
  <c r="Q243" i="14"/>
  <c r="O243" i="14"/>
  <c r="P243" i="14" s="1"/>
  <c r="J243" i="14"/>
  <c r="O242" i="14"/>
  <c r="P242" i="14" s="1"/>
  <c r="J242" i="14"/>
  <c r="P241" i="14"/>
  <c r="N241" i="14"/>
  <c r="N240" i="14" s="1"/>
  <c r="M241" i="14"/>
  <c r="O241" i="14" s="1"/>
  <c r="Q241" i="14" s="1"/>
  <c r="L241" i="14"/>
  <c r="I241" i="14"/>
  <c r="H241" i="14"/>
  <c r="H240" i="14" s="1"/>
  <c r="L240" i="14"/>
  <c r="I240" i="14"/>
  <c r="P239" i="14"/>
  <c r="O239" i="14"/>
  <c r="O238" i="14" s="1"/>
  <c r="J239" i="14"/>
  <c r="N238" i="14"/>
  <c r="N237" i="14" s="1"/>
  <c r="M238" i="14"/>
  <c r="L238" i="14"/>
  <c r="I238" i="14"/>
  <c r="I237" i="14" s="1"/>
  <c r="H238" i="14"/>
  <c r="H237" i="14" s="1"/>
  <c r="H260" i="14" s="1"/>
  <c r="M237" i="14"/>
  <c r="L237" i="14"/>
  <c r="P236" i="14"/>
  <c r="O236" i="14"/>
  <c r="K236" i="14"/>
  <c r="J236" i="14"/>
  <c r="N235" i="14"/>
  <c r="M235" i="14"/>
  <c r="L235" i="14"/>
  <c r="K235" i="14"/>
  <c r="J235" i="14"/>
  <c r="I235" i="14"/>
  <c r="H235" i="14"/>
  <c r="O234" i="14"/>
  <c r="P234" i="14" s="1"/>
  <c r="J234" i="14"/>
  <c r="O233" i="14"/>
  <c r="P233" i="14" s="1"/>
  <c r="J233" i="14"/>
  <c r="O232" i="14"/>
  <c r="P232" i="14" s="1"/>
  <c r="J232" i="14"/>
  <c r="P230" i="14"/>
  <c r="O230" i="14"/>
  <c r="J230" i="14"/>
  <c r="N229" i="14"/>
  <c r="M229" i="14"/>
  <c r="L229" i="14"/>
  <c r="J229" i="14"/>
  <c r="I229" i="14"/>
  <c r="H229" i="14"/>
  <c r="O228" i="14"/>
  <c r="P228" i="14" s="1"/>
  <c r="J228" i="14"/>
  <c r="P227" i="14"/>
  <c r="O227" i="14"/>
  <c r="J227" i="14"/>
  <c r="O226" i="14"/>
  <c r="P226" i="14" s="1"/>
  <c r="J226" i="14"/>
  <c r="O225" i="14"/>
  <c r="J225" i="14"/>
  <c r="P224" i="14"/>
  <c r="O224" i="14"/>
  <c r="J224" i="14"/>
  <c r="N223" i="14"/>
  <c r="M223" i="14"/>
  <c r="L223" i="14"/>
  <c r="J223" i="14"/>
  <c r="I223" i="14"/>
  <c r="H223" i="14"/>
  <c r="O222" i="14"/>
  <c r="P222" i="14" s="1"/>
  <c r="J222" i="14"/>
  <c r="O221" i="14"/>
  <c r="P221" i="14" s="1"/>
  <c r="J221" i="14"/>
  <c r="P220" i="14"/>
  <c r="O220" i="14"/>
  <c r="O219" i="14" s="1"/>
  <c r="J220" i="14"/>
  <c r="P219" i="14"/>
  <c r="N219" i="14"/>
  <c r="N206" i="14" s="1"/>
  <c r="M219" i="14"/>
  <c r="L219" i="14"/>
  <c r="I219" i="14"/>
  <c r="H219" i="14"/>
  <c r="J219" i="14" s="1"/>
  <c r="P218" i="14"/>
  <c r="O218" i="14"/>
  <c r="J218" i="14"/>
  <c r="Q217" i="14"/>
  <c r="P217" i="14"/>
  <c r="O217" i="14"/>
  <c r="K217" i="14"/>
  <c r="J217" i="14"/>
  <c r="I217" i="14"/>
  <c r="O216" i="14"/>
  <c r="P216" i="14" s="1"/>
  <c r="K216" i="14"/>
  <c r="J216" i="14"/>
  <c r="Q215" i="14"/>
  <c r="O215" i="14"/>
  <c r="P215" i="14" s="1"/>
  <c r="I215" i="14"/>
  <c r="O214" i="14"/>
  <c r="P214" i="14" s="1"/>
  <c r="J214" i="14"/>
  <c r="P213" i="14"/>
  <c r="O213" i="14"/>
  <c r="J213" i="14"/>
  <c r="P212" i="14"/>
  <c r="O212" i="14"/>
  <c r="J212" i="14"/>
  <c r="O211" i="14"/>
  <c r="P211" i="14" s="1"/>
  <c r="O210" i="14"/>
  <c r="O209" i="14"/>
  <c r="P209" i="14" s="1"/>
  <c r="J209" i="14"/>
  <c r="O208" i="14"/>
  <c r="J208" i="14"/>
  <c r="N207" i="14"/>
  <c r="M207" i="14"/>
  <c r="L207" i="14"/>
  <c r="H207" i="14"/>
  <c r="H206" i="14" s="1"/>
  <c r="M206" i="14"/>
  <c r="O205" i="14"/>
  <c r="P205" i="14" s="1"/>
  <c r="J205" i="14"/>
  <c r="O204" i="14"/>
  <c r="P204" i="14" s="1"/>
  <c r="J204" i="14"/>
  <c r="P203" i="14"/>
  <c r="O203" i="14"/>
  <c r="J203" i="14"/>
  <c r="O202" i="14"/>
  <c r="P202" i="14" s="1"/>
  <c r="J202" i="14"/>
  <c r="P201" i="14"/>
  <c r="O201" i="14"/>
  <c r="J201" i="14"/>
  <c r="O200" i="14"/>
  <c r="P200" i="14" s="1"/>
  <c r="J200" i="14"/>
  <c r="N199" i="14"/>
  <c r="M199" i="14"/>
  <c r="L199" i="14"/>
  <c r="I199" i="14"/>
  <c r="H199" i="14"/>
  <c r="O198" i="14"/>
  <c r="O197" i="14" s="1"/>
  <c r="J198" i="14"/>
  <c r="N197" i="14"/>
  <c r="M197" i="14"/>
  <c r="L197" i="14"/>
  <c r="P197" i="14" s="1"/>
  <c r="I197" i="14"/>
  <c r="J197" i="14" s="1"/>
  <c r="H197" i="14"/>
  <c r="P196" i="14"/>
  <c r="O196" i="14"/>
  <c r="J196" i="14"/>
  <c r="O195" i="14"/>
  <c r="P195" i="14" s="1"/>
  <c r="J195" i="14"/>
  <c r="O194" i="14"/>
  <c r="P194" i="14" s="1"/>
  <c r="J194" i="14"/>
  <c r="O193" i="14"/>
  <c r="P193" i="14" s="1"/>
  <c r="J193" i="14"/>
  <c r="P192" i="14"/>
  <c r="O192" i="14"/>
  <c r="J192" i="14"/>
  <c r="O191" i="14"/>
  <c r="P191" i="14" s="1"/>
  <c r="J191" i="14"/>
  <c r="O190" i="14"/>
  <c r="P190" i="14" s="1"/>
  <c r="J190" i="14"/>
  <c r="O189" i="14"/>
  <c r="P189" i="14" s="1"/>
  <c r="J189" i="14"/>
  <c r="O188" i="14"/>
  <c r="P188" i="14" s="1"/>
  <c r="J188" i="14"/>
  <c r="O187" i="14"/>
  <c r="P187" i="14" s="1"/>
  <c r="J187" i="14"/>
  <c r="P186" i="14"/>
  <c r="O186" i="14"/>
  <c r="J186" i="14"/>
  <c r="O185" i="14"/>
  <c r="J185" i="14"/>
  <c r="O184" i="14"/>
  <c r="P184" i="14" s="1"/>
  <c r="J184" i="14"/>
  <c r="P183" i="14"/>
  <c r="O183" i="14"/>
  <c r="J183" i="14"/>
  <c r="P182" i="14"/>
  <c r="O182" i="14"/>
  <c r="J182" i="14"/>
  <c r="P181" i="14"/>
  <c r="O181" i="14"/>
  <c r="J181" i="14"/>
  <c r="N180" i="14"/>
  <c r="N179" i="14" s="1"/>
  <c r="M180" i="14"/>
  <c r="L180" i="14"/>
  <c r="I180" i="14"/>
  <c r="H180" i="14"/>
  <c r="H179" i="14" s="1"/>
  <c r="P176" i="14"/>
  <c r="J176" i="14"/>
  <c r="N175" i="14"/>
  <c r="N174" i="14" s="1"/>
  <c r="I173" i="14"/>
  <c r="H173" i="14"/>
  <c r="H170" i="14"/>
  <c r="N169" i="14"/>
  <c r="M169" i="14"/>
  <c r="I169" i="14"/>
  <c r="H169" i="14"/>
  <c r="J169" i="14" s="1"/>
  <c r="I168" i="14"/>
  <c r="K168" i="14" s="1"/>
  <c r="H168" i="14"/>
  <c r="N162" i="14"/>
  <c r="M162" i="14"/>
  <c r="L162" i="14"/>
  <c r="K162" i="14"/>
  <c r="I162" i="14"/>
  <c r="H162" i="14"/>
  <c r="J162" i="14" s="1"/>
  <c r="H161" i="14"/>
  <c r="I160" i="14"/>
  <c r="K160" i="14" s="1"/>
  <c r="H160" i="14"/>
  <c r="O159" i="14"/>
  <c r="P159" i="14" s="1"/>
  <c r="J159" i="14"/>
  <c r="Q158" i="14"/>
  <c r="P158" i="14"/>
  <c r="O158" i="14"/>
  <c r="K158" i="14"/>
  <c r="I158" i="14"/>
  <c r="I157" i="14" s="1"/>
  <c r="K157" i="14" s="1"/>
  <c r="P157" i="14"/>
  <c r="O157" i="14"/>
  <c r="N157" i="14"/>
  <c r="M157" i="14"/>
  <c r="L157" i="14"/>
  <c r="L160" i="14" s="1"/>
  <c r="H157" i="14"/>
  <c r="P156" i="14"/>
  <c r="O156" i="14"/>
  <c r="J156" i="14"/>
  <c r="O155" i="14"/>
  <c r="J155" i="14"/>
  <c r="O154" i="14"/>
  <c r="P154" i="14" s="1"/>
  <c r="J154" i="14"/>
  <c r="O153" i="14"/>
  <c r="O152" i="14" s="1"/>
  <c r="J153" i="14"/>
  <c r="N152" i="14"/>
  <c r="M152" i="14"/>
  <c r="L152" i="14"/>
  <c r="J152" i="14"/>
  <c r="I152" i="14"/>
  <c r="H152" i="14"/>
  <c r="P151" i="14"/>
  <c r="O151" i="14"/>
  <c r="J151" i="14"/>
  <c r="P150" i="14"/>
  <c r="O150" i="14"/>
  <c r="J150" i="14"/>
  <c r="O149" i="14"/>
  <c r="P149" i="14" s="1"/>
  <c r="J149" i="14"/>
  <c r="O148" i="14"/>
  <c r="J148" i="14"/>
  <c r="N147" i="14"/>
  <c r="M147" i="14"/>
  <c r="M139" i="14" s="1"/>
  <c r="L147" i="14"/>
  <c r="J147" i="14"/>
  <c r="I147" i="14"/>
  <c r="H147" i="14"/>
  <c r="P146" i="14"/>
  <c r="O146" i="14"/>
  <c r="J146" i="14"/>
  <c r="O145" i="14"/>
  <c r="P145" i="14" s="1"/>
  <c r="J145" i="14"/>
  <c r="O144" i="14"/>
  <c r="P144" i="14" s="1"/>
  <c r="J144" i="14"/>
  <c r="O143" i="14"/>
  <c r="P143" i="14" s="1"/>
  <c r="J143" i="14"/>
  <c r="P142" i="14"/>
  <c r="O142" i="14"/>
  <c r="J142" i="14"/>
  <c r="O141" i="14"/>
  <c r="P141" i="14" s="1"/>
  <c r="J141" i="14"/>
  <c r="O140" i="14"/>
  <c r="N140" i="14"/>
  <c r="M140" i="14"/>
  <c r="L140" i="14"/>
  <c r="I140" i="14"/>
  <c r="H140" i="14"/>
  <c r="J140" i="14" s="1"/>
  <c r="L139" i="14"/>
  <c r="I139" i="14"/>
  <c r="H139" i="14"/>
  <c r="P138" i="14"/>
  <c r="O138" i="14"/>
  <c r="J138" i="14"/>
  <c r="P137" i="14"/>
  <c r="O137" i="14"/>
  <c r="J137" i="14"/>
  <c r="P136" i="14"/>
  <c r="O136" i="14"/>
  <c r="J136" i="14"/>
  <c r="O135" i="14"/>
  <c r="P135" i="14" s="1"/>
  <c r="J135" i="14"/>
  <c r="O134" i="14"/>
  <c r="P134" i="14" s="1"/>
  <c r="J134" i="14"/>
  <c r="P133" i="14"/>
  <c r="O133" i="14"/>
  <c r="J133" i="14"/>
  <c r="P132" i="14"/>
  <c r="O132" i="14"/>
  <c r="N132" i="14"/>
  <c r="N112" i="14" s="1"/>
  <c r="M132" i="14"/>
  <c r="L132" i="14"/>
  <c r="I132" i="14"/>
  <c r="H132" i="14"/>
  <c r="J132" i="14" s="1"/>
  <c r="P131" i="14"/>
  <c r="O131" i="14"/>
  <c r="J131" i="14"/>
  <c r="P130" i="14"/>
  <c r="O130" i="14"/>
  <c r="N130" i="14"/>
  <c r="M130" i="14"/>
  <c r="L130" i="14"/>
  <c r="I130" i="14"/>
  <c r="J130" i="14" s="1"/>
  <c r="H130" i="14"/>
  <c r="O129" i="14"/>
  <c r="P129" i="14" s="1"/>
  <c r="J129" i="14"/>
  <c r="P128" i="14"/>
  <c r="O128" i="14"/>
  <c r="J128" i="14"/>
  <c r="P127" i="14"/>
  <c r="O127" i="14"/>
  <c r="J127" i="14"/>
  <c r="P126" i="14"/>
  <c r="O126" i="14"/>
  <c r="J126" i="14"/>
  <c r="P125" i="14"/>
  <c r="O125" i="14"/>
  <c r="J125" i="14"/>
  <c r="O124" i="14"/>
  <c r="P124" i="14" s="1"/>
  <c r="J124" i="14"/>
  <c r="O123" i="14"/>
  <c r="P123" i="14" s="1"/>
  <c r="J123" i="14"/>
  <c r="P122" i="14"/>
  <c r="O122" i="14"/>
  <c r="J122" i="14"/>
  <c r="J113" i="14" s="1"/>
  <c r="J112" i="14" s="1"/>
  <c r="O121" i="14"/>
  <c r="P121" i="14" s="1"/>
  <c r="J121" i="14"/>
  <c r="O120" i="14"/>
  <c r="P120" i="14" s="1"/>
  <c r="J120" i="14"/>
  <c r="O119" i="14"/>
  <c r="P119" i="14" s="1"/>
  <c r="J119" i="14"/>
  <c r="O118" i="14"/>
  <c r="P118" i="14" s="1"/>
  <c r="J118" i="14"/>
  <c r="O117" i="14"/>
  <c r="P117" i="14" s="1"/>
  <c r="J117" i="14"/>
  <c r="P116" i="14"/>
  <c r="O116" i="14"/>
  <c r="J116" i="14"/>
  <c r="P115" i="14"/>
  <c r="O115" i="14"/>
  <c r="J115" i="14"/>
  <c r="O114" i="14"/>
  <c r="P114" i="14" s="1"/>
  <c r="J114" i="14"/>
  <c r="N113" i="14"/>
  <c r="M113" i="14"/>
  <c r="M112" i="14" s="1"/>
  <c r="M111" i="14" s="1"/>
  <c r="M110" i="14" s="1"/>
  <c r="L113" i="14"/>
  <c r="I113" i="14"/>
  <c r="I112" i="14" s="1"/>
  <c r="H113" i="14"/>
  <c r="H112" i="14"/>
  <c r="H111" i="14" s="1"/>
  <c r="H110" i="14" s="1"/>
  <c r="H163" i="14" s="1"/>
  <c r="N109" i="14"/>
  <c r="M109" i="14"/>
  <c r="L109" i="14"/>
  <c r="H109" i="14"/>
  <c r="H81" i="14" s="1"/>
  <c r="O108" i="14"/>
  <c r="N108" i="14"/>
  <c r="N106" i="14" s="1"/>
  <c r="M108" i="14"/>
  <c r="M106" i="14" s="1"/>
  <c r="L108" i="14"/>
  <c r="L106" i="14" s="1"/>
  <c r="I108" i="14"/>
  <c r="H108" i="14"/>
  <c r="P107" i="14"/>
  <c r="K107" i="14"/>
  <c r="I106" i="14"/>
  <c r="M104" i="14"/>
  <c r="M103" i="14"/>
  <c r="L103" i="14"/>
  <c r="I103" i="14"/>
  <c r="H103" i="14"/>
  <c r="H78" i="14" s="1"/>
  <c r="I102" i="14"/>
  <c r="K102" i="14" s="1"/>
  <c r="N101" i="14"/>
  <c r="M101" i="14"/>
  <c r="L101" i="14"/>
  <c r="P101" i="14" s="1"/>
  <c r="I101" i="14"/>
  <c r="H101" i="14"/>
  <c r="K101" i="14" s="1"/>
  <c r="L100" i="14"/>
  <c r="H100" i="14"/>
  <c r="H99" i="14" s="1"/>
  <c r="N95" i="14"/>
  <c r="N74" i="14" s="1"/>
  <c r="I95" i="14"/>
  <c r="I74" i="14" s="1"/>
  <c r="K74" i="14" s="1"/>
  <c r="H95" i="14"/>
  <c r="H74" i="14" s="1"/>
  <c r="Q94" i="14"/>
  <c r="O94" i="14"/>
  <c r="P94" i="14" s="1"/>
  <c r="N94" i="14"/>
  <c r="M94" i="14"/>
  <c r="L94" i="14"/>
  <c r="J94" i="14"/>
  <c r="I94" i="14"/>
  <c r="H94" i="14"/>
  <c r="K94" i="14" s="1"/>
  <c r="Q93" i="14"/>
  <c r="O93" i="14"/>
  <c r="N93" i="14"/>
  <c r="M93" i="14"/>
  <c r="L93" i="14"/>
  <c r="P93" i="14" s="1"/>
  <c r="I93" i="14"/>
  <c r="H93" i="14"/>
  <c r="Q92" i="14"/>
  <c r="P92" i="14"/>
  <c r="O92" i="14"/>
  <c r="N92" i="14"/>
  <c r="M92" i="14"/>
  <c r="L92" i="14"/>
  <c r="J92" i="14"/>
  <c r="I92" i="14"/>
  <c r="H92" i="14"/>
  <c r="K92" i="14" s="1"/>
  <c r="N91" i="14"/>
  <c r="M91" i="14"/>
  <c r="L91" i="14"/>
  <c r="H91" i="14"/>
  <c r="N90" i="14"/>
  <c r="N89" i="14" s="1"/>
  <c r="M90" i="14"/>
  <c r="M89" i="14" s="1"/>
  <c r="H90" i="14"/>
  <c r="H88" i="14"/>
  <c r="H73" i="14" s="1"/>
  <c r="L87" i="14"/>
  <c r="L72" i="14" s="1"/>
  <c r="I87" i="14"/>
  <c r="H87" i="14"/>
  <c r="H72" i="14" s="1"/>
  <c r="J86" i="14"/>
  <c r="J71" i="14" s="1"/>
  <c r="H86" i="14"/>
  <c r="H71" i="14" s="1"/>
  <c r="N81" i="14"/>
  <c r="M81" i="14"/>
  <c r="M78" i="14"/>
  <c r="J74" i="14"/>
  <c r="Q65" i="14"/>
  <c r="O65" i="14"/>
  <c r="P65" i="14" s="1"/>
  <c r="K65" i="14"/>
  <c r="J65" i="14"/>
  <c r="O64" i="14"/>
  <c r="J64" i="14"/>
  <c r="N63" i="14"/>
  <c r="N62" i="14" s="1"/>
  <c r="M63" i="14"/>
  <c r="M62" i="14" s="1"/>
  <c r="L63" i="14"/>
  <c r="I63" i="14"/>
  <c r="K63" i="14" s="1"/>
  <c r="H63" i="14"/>
  <c r="H62" i="14" s="1"/>
  <c r="L62" i="14"/>
  <c r="I62" i="14"/>
  <c r="K62" i="14" s="1"/>
  <c r="N61" i="14"/>
  <c r="M61" i="14"/>
  <c r="L61" i="14"/>
  <c r="H61" i="14"/>
  <c r="Q59" i="14"/>
  <c r="P59" i="14"/>
  <c r="O59" i="14"/>
  <c r="K59" i="14"/>
  <c r="J59" i="14"/>
  <c r="P58" i="14"/>
  <c r="O58" i="14"/>
  <c r="Q58" i="14" s="1"/>
  <c r="N58" i="14"/>
  <c r="M58" i="14"/>
  <c r="L58" i="14"/>
  <c r="I58" i="14"/>
  <c r="H58" i="14"/>
  <c r="J58" i="14" s="1"/>
  <c r="Q57" i="14"/>
  <c r="P57" i="14"/>
  <c r="O57" i="14"/>
  <c r="K57" i="14"/>
  <c r="J57" i="14"/>
  <c r="Q56" i="14"/>
  <c r="P56" i="14"/>
  <c r="O56" i="14"/>
  <c r="K56" i="14"/>
  <c r="J56" i="14"/>
  <c r="P55" i="14"/>
  <c r="O55" i="14"/>
  <c r="Q55" i="14" s="1"/>
  <c r="K55" i="14"/>
  <c r="J55" i="14"/>
  <c r="O54" i="14"/>
  <c r="Q54" i="14" s="1"/>
  <c r="N54" i="14"/>
  <c r="M54" i="14"/>
  <c r="L54" i="14"/>
  <c r="J54" i="14"/>
  <c r="I54" i="14"/>
  <c r="K54" i="14" s="1"/>
  <c r="H54" i="14"/>
  <c r="Q53" i="14"/>
  <c r="P53" i="14"/>
  <c r="O53" i="14"/>
  <c r="K53" i="14"/>
  <c r="J53" i="14"/>
  <c r="O52" i="14"/>
  <c r="N52" i="14"/>
  <c r="M52" i="14"/>
  <c r="L52" i="14"/>
  <c r="I52" i="14"/>
  <c r="H52" i="14"/>
  <c r="J52" i="14" s="1"/>
  <c r="O51" i="14"/>
  <c r="Q51" i="14" s="1"/>
  <c r="K51" i="14"/>
  <c r="J51" i="14"/>
  <c r="Q50" i="14"/>
  <c r="P50" i="14"/>
  <c r="O50" i="14"/>
  <c r="K50" i="14"/>
  <c r="J50" i="14"/>
  <c r="O49" i="14"/>
  <c r="K49" i="14"/>
  <c r="J49" i="14"/>
  <c r="N48" i="14"/>
  <c r="M48" i="14"/>
  <c r="L48" i="14"/>
  <c r="J48" i="14"/>
  <c r="I48" i="14"/>
  <c r="K48" i="14" s="1"/>
  <c r="H48" i="14"/>
  <c r="Q47" i="14"/>
  <c r="P47" i="14"/>
  <c r="O47" i="14"/>
  <c r="K47" i="14"/>
  <c r="J47" i="14"/>
  <c r="P46" i="14"/>
  <c r="O46" i="14"/>
  <c r="K46" i="14"/>
  <c r="J46" i="14"/>
  <c r="Q45" i="14"/>
  <c r="P45" i="14"/>
  <c r="O45" i="14"/>
  <c r="K45" i="14"/>
  <c r="J45" i="14"/>
  <c r="N44" i="14"/>
  <c r="M44" i="14"/>
  <c r="L44" i="14"/>
  <c r="L41" i="14" s="1"/>
  <c r="I44" i="14"/>
  <c r="I41" i="14" s="1"/>
  <c r="H44" i="14"/>
  <c r="O43" i="14"/>
  <c r="P43" i="14" s="1"/>
  <c r="K43" i="14"/>
  <c r="J43" i="14"/>
  <c r="P42" i="14"/>
  <c r="O42" i="14"/>
  <c r="N42" i="14"/>
  <c r="M42" i="14"/>
  <c r="L42" i="14"/>
  <c r="I42" i="14"/>
  <c r="K42" i="14" s="1"/>
  <c r="H42" i="14"/>
  <c r="N41" i="14"/>
  <c r="N60" i="14" s="1"/>
  <c r="M41" i="14"/>
  <c r="M60" i="14" s="1"/>
  <c r="O40" i="14"/>
  <c r="J40" i="14"/>
  <c r="Q39" i="14"/>
  <c r="P39" i="14"/>
  <c r="O39" i="14"/>
  <c r="O38" i="14" s="1"/>
  <c r="K39" i="14"/>
  <c r="J39" i="14"/>
  <c r="N38" i="14"/>
  <c r="M38" i="14"/>
  <c r="L38" i="14"/>
  <c r="I38" i="14"/>
  <c r="K38" i="14" s="1"/>
  <c r="H38" i="14"/>
  <c r="J38" i="14" s="1"/>
  <c r="O37" i="14"/>
  <c r="O36" i="14" s="1"/>
  <c r="N37" i="14"/>
  <c r="M37" i="14"/>
  <c r="M36" i="14" s="1"/>
  <c r="L37" i="14"/>
  <c r="I37" i="14"/>
  <c r="H37" i="14"/>
  <c r="N36" i="14"/>
  <c r="O35" i="14"/>
  <c r="P35" i="14" s="1"/>
  <c r="K35" i="14"/>
  <c r="J35" i="14"/>
  <c r="P34" i="14"/>
  <c r="O34" i="14"/>
  <c r="N34" i="14"/>
  <c r="M34" i="14"/>
  <c r="L34" i="14"/>
  <c r="Q34" i="14" s="1"/>
  <c r="I34" i="14"/>
  <c r="K34" i="14" s="1"/>
  <c r="H34" i="14"/>
  <c r="J34" i="14" s="1"/>
  <c r="P33" i="14"/>
  <c r="O33" i="14"/>
  <c r="Q33" i="14" s="1"/>
  <c r="K33" i="14"/>
  <c r="I33" i="14"/>
  <c r="J33" i="14" s="1"/>
  <c r="Q32" i="14"/>
  <c r="P32" i="14"/>
  <c r="O32" i="14"/>
  <c r="K32" i="14"/>
  <c r="J32" i="14"/>
  <c r="P31" i="14"/>
  <c r="O31" i="14"/>
  <c r="O30" i="14" s="1"/>
  <c r="N31" i="14"/>
  <c r="N30" i="14" s="1"/>
  <c r="M31" i="14"/>
  <c r="L31" i="14"/>
  <c r="L30" i="14" s="1"/>
  <c r="J31" i="14"/>
  <c r="I31" i="14"/>
  <c r="K31" i="14" s="1"/>
  <c r="H31" i="14"/>
  <c r="Q30" i="14"/>
  <c r="P30" i="14"/>
  <c r="M30" i="14"/>
  <c r="I30" i="14"/>
  <c r="H30" i="14"/>
  <c r="P29" i="14"/>
  <c r="O29" i="14"/>
  <c r="Q29" i="14" s="1"/>
  <c r="K29" i="14"/>
  <c r="J29" i="14"/>
  <c r="Q28" i="14"/>
  <c r="P28" i="14"/>
  <c r="O28" i="14"/>
  <c r="K28" i="14"/>
  <c r="J28" i="14"/>
  <c r="O27" i="14"/>
  <c r="Q27" i="14" s="1"/>
  <c r="N27" i="14"/>
  <c r="M27" i="14"/>
  <c r="L27" i="14"/>
  <c r="I27" i="14"/>
  <c r="H27" i="14"/>
  <c r="N26" i="14"/>
  <c r="N25" i="14" s="1"/>
  <c r="M26" i="14"/>
  <c r="M25" i="14" s="1"/>
  <c r="L26" i="14"/>
  <c r="O24" i="14"/>
  <c r="Q24" i="14" s="1"/>
  <c r="K24" i="14"/>
  <c r="J24" i="14"/>
  <c r="O23" i="14"/>
  <c r="K23" i="14"/>
  <c r="J23" i="14"/>
  <c r="O22" i="14"/>
  <c r="Q21" i="14"/>
  <c r="P21" i="14"/>
  <c r="O21" i="14"/>
  <c r="I21" i="14" s="1"/>
  <c r="N20" i="14"/>
  <c r="M20" i="14"/>
  <c r="M19" i="14" s="1"/>
  <c r="L20" i="14"/>
  <c r="H20" i="14"/>
  <c r="N19" i="14"/>
  <c r="L19" i="14"/>
  <c r="O18" i="14"/>
  <c r="Q17" i="14"/>
  <c r="O17" i="14"/>
  <c r="I17" i="14" s="1"/>
  <c r="K17" i="14" s="1"/>
  <c r="J17" i="14"/>
  <c r="Q16" i="14"/>
  <c r="P16" i="14"/>
  <c r="O16" i="14"/>
  <c r="J16" i="14"/>
  <c r="I16" i="14"/>
  <c r="Q15" i="14"/>
  <c r="P15" i="14"/>
  <c r="O15" i="14"/>
  <c r="I15" i="14"/>
  <c r="P14" i="14"/>
  <c r="O14" i="14"/>
  <c r="N14" i="14"/>
  <c r="N13" i="14" s="1"/>
  <c r="M14" i="14"/>
  <c r="L14" i="14"/>
  <c r="L13" i="14" s="1"/>
  <c r="H14" i="14"/>
  <c r="M13" i="14"/>
  <c r="Q12" i="14"/>
  <c r="O12" i="14"/>
  <c r="K12" i="14"/>
  <c r="J12" i="14"/>
  <c r="Q11" i="14"/>
  <c r="O11" i="14"/>
  <c r="P11" i="14" s="1"/>
  <c r="N11" i="14"/>
  <c r="M11" i="14"/>
  <c r="L11" i="14"/>
  <c r="K11" i="14"/>
  <c r="J11" i="14"/>
  <c r="I11" i="14"/>
  <c r="H11" i="14"/>
  <c r="K52" i="14" l="1"/>
  <c r="I90" i="14"/>
  <c r="J237" i="14"/>
  <c r="I260" i="14"/>
  <c r="I322" i="14"/>
  <c r="K322" i="14" s="1"/>
  <c r="J325" i="14"/>
  <c r="J322" i="14" s="1"/>
  <c r="K325" i="14"/>
  <c r="N10" i="14"/>
  <c r="N9" i="14" s="1"/>
  <c r="I26" i="14"/>
  <c r="K27" i="14"/>
  <c r="K103" i="14"/>
  <c r="I78" i="14"/>
  <c r="K78" i="14" s="1"/>
  <c r="O223" i="14"/>
  <c r="P225" i="14"/>
  <c r="J367" i="14"/>
  <c r="H366" i="14"/>
  <c r="K367" i="14"/>
  <c r="Q14" i="14"/>
  <c r="K44" i="14"/>
  <c r="L78" i="14"/>
  <c r="P78" i="14" s="1"/>
  <c r="P103" i="14"/>
  <c r="P313" i="14"/>
  <c r="K366" i="14"/>
  <c r="I365" i="14"/>
  <c r="P44" i="14"/>
  <c r="M85" i="14"/>
  <c r="M70" i="14" s="1"/>
  <c r="J62" i="14"/>
  <c r="K173" i="14"/>
  <c r="J173" i="14"/>
  <c r="Q52" i="14"/>
  <c r="P52" i="14"/>
  <c r="M458" i="14"/>
  <c r="M461" i="14" s="1"/>
  <c r="M163" i="14"/>
  <c r="I179" i="14"/>
  <c r="O249" i="14"/>
  <c r="K95" i="14"/>
  <c r="O139" i="14"/>
  <c r="P139" i="14" s="1"/>
  <c r="H36" i="14"/>
  <c r="J36" i="14" s="1"/>
  <c r="J37" i="14"/>
  <c r="K108" i="14"/>
  <c r="H106" i="14"/>
  <c r="K106" i="14" s="1"/>
  <c r="Q23" i="14"/>
  <c r="P23" i="14"/>
  <c r="Q390" i="14"/>
  <c r="O389" i="14"/>
  <c r="P390" i="14"/>
  <c r="P153" i="14"/>
  <c r="O207" i="14"/>
  <c r="P208" i="14"/>
  <c r="P223" i="14"/>
  <c r="I381" i="14"/>
  <c r="J381" i="14" s="1"/>
  <c r="I357" i="14"/>
  <c r="K357" i="14" s="1"/>
  <c r="K358" i="14"/>
  <c r="J358" i="14"/>
  <c r="P436" i="14"/>
  <c r="J280" i="14"/>
  <c r="J215" i="14"/>
  <c r="K215" i="14"/>
  <c r="I22" i="14"/>
  <c r="Q22" i="14"/>
  <c r="P22" i="14"/>
  <c r="O20" i="14"/>
  <c r="K37" i="14"/>
  <c r="I36" i="14"/>
  <c r="P155" i="14"/>
  <c r="O162" i="14"/>
  <c r="P162" i="14" s="1"/>
  <c r="M98" i="14"/>
  <c r="M379" i="14"/>
  <c r="Q362" i="14"/>
  <c r="O173" i="14"/>
  <c r="Q173" i="14" s="1"/>
  <c r="P362" i="14"/>
  <c r="J30" i="14"/>
  <c r="K30" i="14"/>
  <c r="M10" i="14"/>
  <c r="M9" i="14" s="1"/>
  <c r="Q18" i="14"/>
  <c r="P18" i="14"/>
  <c r="I18" i="14"/>
  <c r="I61" i="14" s="1"/>
  <c r="L25" i="14"/>
  <c r="M260" i="14"/>
  <c r="M259" i="14" s="1"/>
  <c r="M88" i="14"/>
  <c r="M73" i="14" s="1"/>
  <c r="M170" i="14"/>
  <c r="L379" i="14"/>
  <c r="L98" i="14"/>
  <c r="I14" i="14"/>
  <c r="K15" i="14"/>
  <c r="O26" i="14"/>
  <c r="P48" i="14"/>
  <c r="K93" i="14"/>
  <c r="O147" i="14"/>
  <c r="J238" i="14"/>
  <c r="I295" i="14"/>
  <c r="L86" i="14"/>
  <c r="L168" i="14"/>
  <c r="J15" i="14"/>
  <c r="H26" i="14"/>
  <c r="J27" i="14"/>
  <c r="K87" i="14"/>
  <c r="I72" i="14"/>
  <c r="K72" i="14" s="1"/>
  <c r="N100" i="14"/>
  <c r="N99" i="14" s="1"/>
  <c r="P148" i="14"/>
  <c r="P280" i="14"/>
  <c r="I305" i="14"/>
  <c r="M168" i="14"/>
  <c r="M86" i="14"/>
  <c r="M71" i="14" s="1"/>
  <c r="I333" i="14"/>
  <c r="N337" i="14"/>
  <c r="N98" i="14"/>
  <c r="P286" i="14"/>
  <c r="O282" i="14"/>
  <c r="P108" i="14"/>
  <c r="Q210" i="14"/>
  <c r="I210" i="14"/>
  <c r="J269" i="14"/>
  <c r="J265" i="14" s="1"/>
  <c r="K276" i="14"/>
  <c r="J276" i="14"/>
  <c r="K81" i="14"/>
  <c r="H84" i="14"/>
  <c r="P198" i="14"/>
  <c r="P210" i="14"/>
  <c r="Q216" i="14"/>
  <c r="I265" i="14"/>
  <c r="J287" i="14"/>
  <c r="P295" i="14"/>
  <c r="P325" i="14"/>
  <c r="O322" i="14"/>
  <c r="H337" i="14"/>
  <c r="H97" i="14" s="1"/>
  <c r="H76" i="14" s="1"/>
  <c r="H379" i="14"/>
  <c r="P377" i="14"/>
  <c r="N168" i="14"/>
  <c r="N86" i="14"/>
  <c r="N71" i="14" s="1"/>
  <c r="Q363" i="14"/>
  <c r="P363" i="14"/>
  <c r="K169" i="14"/>
  <c r="N170" i="14"/>
  <c r="N88" i="14"/>
  <c r="N73" i="14" s="1"/>
  <c r="N260" i="14"/>
  <c r="N259" i="14" s="1"/>
  <c r="O297" i="14"/>
  <c r="I300" i="14"/>
  <c r="P12" i="14"/>
  <c r="H19" i="14"/>
  <c r="Q37" i="14"/>
  <c r="L60" i="14"/>
  <c r="P109" i="14"/>
  <c r="L81" i="14"/>
  <c r="P81" i="14" s="1"/>
  <c r="J199" i="14"/>
  <c r="I211" i="14"/>
  <c r="J211" i="14" s="1"/>
  <c r="P238" i="14"/>
  <c r="O237" i="14"/>
  <c r="J244" i="14"/>
  <c r="N104" i="14"/>
  <c r="Q269" i="14"/>
  <c r="P269" i="14"/>
  <c r="Q300" i="14"/>
  <c r="P305" i="14"/>
  <c r="Q325" i="14"/>
  <c r="I71" i="14"/>
  <c r="K71" i="14" s="1"/>
  <c r="K86" i="14"/>
  <c r="N379" i="14"/>
  <c r="Q368" i="14"/>
  <c r="O367" i="14"/>
  <c r="P383" i="14"/>
  <c r="I411" i="14"/>
  <c r="I404" i="14" s="1"/>
  <c r="J412" i="14"/>
  <c r="M357" i="14"/>
  <c r="M337" i="14" s="1"/>
  <c r="L398" i="14"/>
  <c r="Q49" i="14"/>
  <c r="O48" i="14"/>
  <c r="Q48" i="14" s="1"/>
  <c r="H85" i="14"/>
  <c r="H70" i="14" s="1"/>
  <c r="N178" i="14"/>
  <c r="N177" i="14" s="1"/>
  <c r="P306" i="14"/>
  <c r="I306" i="14"/>
  <c r="K16" i="14"/>
  <c r="P27" i="14"/>
  <c r="L169" i="14"/>
  <c r="H105" i="14"/>
  <c r="H80" i="14" s="1"/>
  <c r="H79" i="14" s="1"/>
  <c r="H249" i="14"/>
  <c r="J277" i="14"/>
  <c r="H296" i="14"/>
  <c r="H167" i="14" s="1"/>
  <c r="J301" i="14"/>
  <c r="Q306" i="14"/>
  <c r="K396" i="14"/>
  <c r="I395" i="14"/>
  <c r="J334" i="14"/>
  <c r="I91" i="14"/>
  <c r="K91" i="14" s="1"/>
  <c r="Q383" i="14"/>
  <c r="K405" i="14"/>
  <c r="P49" i="14"/>
  <c r="J63" i="14"/>
  <c r="N84" i="14"/>
  <c r="P160" i="14"/>
  <c r="P24" i="14"/>
  <c r="M105" i="14"/>
  <c r="M80" i="14" s="1"/>
  <c r="M79" i="14" s="1"/>
  <c r="O113" i="14"/>
  <c r="J139" i="14"/>
  <c r="M102" i="14"/>
  <c r="M77" i="14" s="1"/>
  <c r="M160" i="14"/>
  <c r="M173" i="14"/>
  <c r="P185" i="14"/>
  <c r="O180" i="14"/>
  <c r="M179" i="14"/>
  <c r="I249" i="14"/>
  <c r="I105" i="14"/>
  <c r="M264" i="14"/>
  <c r="I282" i="14"/>
  <c r="O333" i="14"/>
  <c r="O91" i="14"/>
  <c r="J396" i="14"/>
  <c r="M420" i="14"/>
  <c r="M419" i="14" s="1"/>
  <c r="M418" i="14" s="1"/>
  <c r="M455" i="14" s="1"/>
  <c r="K244" i="14"/>
  <c r="N105" i="14"/>
  <c r="N80" i="14" s="1"/>
  <c r="N79" i="14" s="1"/>
  <c r="N102" i="14"/>
  <c r="N77" i="14" s="1"/>
  <c r="N173" i="14"/>
  <c r="N160" i="14"/>
  <c r="M240" i="14"/>
  <c r="M87" i="14"/>
  <c r="M72" i="14" s="1"/>
  <c r="Q46" i="14"/>
  <c r="O44" i="14"/>
  <c r="Q44" i="14" s="1"/>
  <c r="H98" i="14"/>
  <c r="Q101" i="14"/>
  <c r="Q157" i="14"/>
  <c r="O160" i="14"/>
  <c r="Q160" i="14" s="1"/>
  <c r="L179" i="14"/>
  <c r="P229" i="14"/>
  <c r="L296" i="14"/>
  <c r="I302" i="14"/>
  <c r="J340" i="14"/>
  <c r="N404" i="14"/>
  <c r="N96" i="14" s="1"/>
  <c r="N75" i="14" s="1"/>
  <c r="Q103" i="14"/>
  <c r="O78" i="14"/>
  <c r="M161" i="14"/>
  <c r="H178" i="14"/>
  <c r="H166" i="14"/>
  <c r="M296" i="14"/>
  <c r="M167" i="14" s="1"/>
  <c r="Q380" i="14"/>
  <c r="H389" i="14"/>
  <c r="H454" i="14"/>
  <c r="Q392" i="14"/>
  <c r="H458" i="14"/>
  <c r="Q31" i="14"/>
  <c r="Q42" i="14"/>
  <c r="K58" i="14"/>
  <c r="L85" i="14"/>
  <c r="L102" i="14"/>
  <c r="Q236" i="14"/>
  <c r="O235" i="14"/>
  <c r="K246" i="14"/>
  <c r="J109" i="14"/>
  <c r="J81" i="14" s="1"/>
  <c r="N296" i="14"/>
  <c r="P302" i="14"/>
  <c r="H380" i="14"/>
  <c r="I389" i="14"/>
  <c r="I454" i="14"/>
  <c r="P392" i="14"/>
  <c r="O199" i="14"/>
  <c r="P199" i="14" s="1"/>
  <c r="O330" i="14"/>
  <c r="O329" i="14" s="1"/>
  <c r="P331" i="14"/>
  <c r="J14" i="14"/>
  <c r="P54" i="14"/>
  <c r="O102" i="14"/>
  <c r="I111" i="14"/>
  <c r="P152" i="14"/>
  <c r="P180" i="14"/>
  <c r="L206" i="14"/>
  <c r="P246" i="14"/>
  <c r="L244" i="14"/>
  <c r="P257" i="14"/>
  <c r="O109" i="14"/>
  <c r="O81" i="14" s="1"/>
  <c r="Q293" i="14"/>
  <c r="O289" i="14"/>
  <c r="P297" i="14"/>
  <c r="J362" i="14"/>
  <c r="P17" i="14"/>
  <c r="J21" i="14"/>
  <c r="K21" i="14"/>
  <c r="Q35" i="14"/>
  <c r="P38" i="14"/>
  <c r="Q38" i="14"/>
  <c r="Q266" i="14"/>
  <c r="O265" i="14"/>
  <c r="P293" i="14"/>
  <c r="I351" i="14"/>
  <c r="J351" i="14" s="1"/>
  <c r="P357" i="14"/>
  <c r="K362" i="14"/>
  <c r="M381" i="14"/>
  <c r="M380" i="14" s="1"/>
  <c r="K390" i="14"/>
  <c r="P434" i="14"/>
  <c r="O433" i="14"/>
  <c r="P433" i="14" s="1"/>
  <c r="Q403" i="14"/>
  <c r="P403" i="14"/>
  <c r="O402" i="14"/>
  <c r="L250" i="14"/>
  <c r="P251" i="14"/>
  <c r="K298" i="14"/>
  <c r="L373" i="14"/>
  <c r="J44" i="14"/>
  <c r="H41" i="14"/>
  <c r="J41" i="14" s="1"/>
  <c r="P51" i="14"/>
  <c r="H89" i="14"/>
  <c r="L99" i="14"/>
  <c r="N139" i="14"/>
  <c r="P147" i="14"/>
  <c r="J298" i="14"/>
  <c r="N386" i="14"/>
  <c r="J240" i="14"/>
  <c r="Q267" i="14"/>
  <c r="P267" i="14"/>
  <c r="P371" i="14"/>
  <c r="O404" i="14"/>
  <c r="Q405" i="14"/>
  <c r="P443" i="14"/>
  <c r="I443" i="14"/>
  <c r="J443" i="14" s="1"/>
  <c r="J42" i="14"/>
  <c r="H96" i="14"/>
  <c r="H75" i="14" s="1"/>
  <c r="H171" i="14"/>
  <c r="P349" i="14"/>
  <c r="I349" i="14"/>
  <c r="J349" i="14" s="1"/>
  <c r="J392" i="14"/>
  <c r="J87" i="14" s="1"/>
  <c r="J72" i="14" s="1"/>
  <c r="L366" i="14"/>
  <c r="P367" i="14"/>
  <c r="O63" i="14"/>
  <c r="H259" i="14"/>
  <c r="J241" i="14"/>
  <c r="P421" i="14"/>
  <c r="P437" i="14"/>
  <c r="O436" i="14"/>
  <c r="P352" i="14"/>
  <c r="Q242" i="14"/>
  <c r="N264" i="14"/>
  <c r="K314" i="14"/>
  <c r="J314" i="14"/>
  <c r="Q376" i="14"/>
  <c r="P376" i="14"/>
  <c r="O375" i="14"/>
  <c r="O423" i="14"/>
  <c r="P423" i="14" s="1"/>
  <c r="L112" i="14"/>
  <c r="J339" i="14"/>
  <c r="L173" i="14"/>
  <c r="L36" i="14"/>
  <c r="P37" i="14"/>
  <c r="Q43" i="14"/>
  <c r="I77" i="14"/>
  <c r="K77" i="14" s="1"/>
  <c r="J158" i="14"/>
  <c r="J157" i="14" s="1"/>
  <c r="J102" i="14" s="1"/>
  <c r="J77" i="14" s="1"/>
  <c r="J180" i="14"/>
  <c r="O229" i="14"/>
  <c r="O246" i="14"/>
  <c r="Q314" i="14"/>
  <c r="O313" i="14"/>
  <c r="Q313" i="14" s="1"/>
  <c r="N454" i="14"/>
  <c r="O339" i="14"/>
  <c r="H418" i="14"/>
  <c r="P63" i="14"/>
  <c r="J160" i="14"/>
  <c r="J168" i="14"/>
  <c r="L90" i="14"/>
  <c r="L88" i="14"/>
  <c r="L170" i="14"/>
  <c r="P282" i="14"/>
  <c r="P340" i="14"/>
  <c r="J431" i="14"/>
  <c r="Q400" i="14"/>
  <c r="O399" i="14"/>
  <c r="P399" i="14" s="1"/>
  <c r="O431" i="14"/>
  <c r="P431" i="14" s="1"/>
  <c r="P432" i="14"/>
  <c r="O61" i="14"/>
  <c r="J357" i="14"/>
  <c r="J383" i="14"/>
  <c r="O396" i="14"/>
  <c r="P397" i="14"/>
  <c r="P400" i="14"/>
  <c r="O414" i="14"/>
  <c r="Q414" i="14" s="1"/>
  <c r="O421" i="14"/>
  <c r="N455" i="14"/>
  <c r="N87" i="14"/>
  <c r="N72" i="14" s="1"/>
  <c r="J402" i="14"/>
  <c r="J436" i="14"/>
  <c r="P140" i="14"/>
  <c r="J373" i="14"/>
  <c r="L404" i="14"/>
  <c r="K61" i="14" l="1"/>
  <c r="J61" i="14"/>
  <c r="M97" i="14"/>
  <c r="M76" i="14" s="1"/>
  <c r="M172" i="14"/>
  <c r="K404" i="14"/>
  <c r="J404" i="14"/>
  <c r="J96" i="14" s="1"/>
  <c r="J75" i="14" s="1"/>
  <c r="I96" i="14"/>
  <c r="I171" i="14"/>
  <c r="K171" i="14" s="1"/>
  <c r="N97" i="14"/>
  <c r="N76" i="14" s="1"/>
  <c r="N172" i="14"/>
  <c r="J171" i="14"/>
  <c r="N85" i="14"/>
  <c r="N70" i="14" s="1"/>
  <c r="N111" i="14"/>
  <c r="N110" i="14" s="1"/>
  <c r="L167" i="14"/>
  <c r="Q235" i="14"/>
  <c r="O87" i="14"/>
  <c r="O169" i="14"/>
  <c r="Q169" i="14" s="1"/>
  <c r="K333" i="14"/>
  <c r="I332" i="14"/>
  <c r="Q26" i="14"/>
  <c r="O25" i="14"/>
  <c r="Q25" i="14" s="1"/>
  <c r="P61" i="14"/>
  <c r="Q61" i="14"/>
  <c r="O338" i="14"/>
  <c r="P339" i="14"/>
  <c r="I25" i="14"/>
  <c r="K25" i="14" s="1"/>
  <c r="K26" i="14"/>
  <c r="N263" i="14"/>
  <c r="N262" i="14" s="1"/>
  <c r="N384" i="14" s="1"/>
  <c r="N382" i="14" s="1"/>
  <c r="J302" i="14"/>
  <c r="K302" i="14"/>
  <c r="P113" i="14"/>
  <c r="O112" i="14"/>
  <c r="K14" i="14"/>
  <c r="H455" i="14"/>
  <c r="K111" i="14"/>
  <c r="I110" i="14"/>
  <c r="L77" i="14"/>
  <c r="P77" i="14" s="1"/>
  <c r="P102" i="14"/>
  <c r="L263" i="14"/>
  <c r="L95" i="14"/>
  <c r="P398" i="14"/>
  <c r="L388" i="14"/>
  <c r="O260" i="14"/>
  <c r="O90" i="14"/>
  <c r="K305" i="14"/>
  <c r="J305" i="14"/>
  <c r="K365" i="14"/>
  <c r="O264" i="14"/>
  <c r="Q265" i="14"/>
  <c r="L166" i="14"/>
  <c r="L178" i="14"/>
  <c r="P404" i="14"/>
  <c r="L96" i="14"/>
  <c r="J179" i="14"/>
  <c r="Q404" i="14"/>
  <c r="O85" i="14"/>
  <c r="I259" i="14"/>
  <c r="K259" i="14" s="1"/>
  <c r="K260" i="14"/>
  <c r="M96" i="14"/>
  <c r="M75" i="14" s="1"/>
  <c r="O240" i="14"/>
  <c r="M171" i="14"/>
  <c r="Q102" i="14"/>
  <c r="O77" i="14"/>
  <c r="J249" i="14"/>
  <c r="H175" i="14"/>
  <c r="H104" i="14"/>
  <c r="Q162" i="14"/>
  <c r="Q91" i="14"/>
  <c r="P91" i="14"/>
  <c r="I297" i="14"/>
  <c r="Q333" i="14"/>
  <c r="O379" i="14"/>
  <c r="Q379" i="14" s="1"/>
  <c r="P333" i="14"/>
  <c r="O332" i="14"/>
  <c r="O170" i="14" s="1"/>
  <c r="K282" i="14"/>
  <c r="J282" i="14"/>
  <c r="H25" i="14"/>
  <c r="J26" i="14"/>
  <c r="Q20" i="14"/>
  <c r="O19" i="14"/>
  <c r="P20" i="14"/>
  <c r="M100" i="14"/>
  <c r="M99" i="14" s="1"/>
  <c r="P235" i="14"/>
  <c r="N388" i="14"/>
  <c r="N387" i="14" s="1"/>
  <c r="P169" i="14"/>
  <c r="N166" i="14"/>
  <c r="O175" i="14"/>
  <c r="J90" i="14"/>
  <c r="J89" i="14" s="1"/>
  <c r="H263" i="14"/>
  <c r="H262" i="14" s="1"/>
  <c r="H384" i="14" s="1"/>
  <c r="J260" i="14"/>
  <c r="L249" i="14"/>
  <c r="P250" i="14"/>
  <c r="L105" i="14"/>
  <c r="J454" i="14"/>
  <c r="M263" i="14"/>
  <c r="M262" i="14" s="1"/>
  <c r="M384" i="14" s="1"/>
  <c r="M382" i="14" s="1"/>
  <c r="O366" i="14"/>
  <c r="Q367" i="14"/>
  <c r="H13" i="14"/>
  <c r="H172" i="14"/>
  <c r="P26" i="14"/>
  <c r="K90" i="14"/>
  <c r="I89" i="14"/>
  <c r="K89" i="14" s="1"/>
  <c r="O244" i="14"/>
  <c r="P244" i="14" s="1"/>
  <c r="Q246" i="14"/>
  <c r="I80" i="14"/>
  <c r="K105" i="14"/>
  <c r="H60" i="14"/>
  <c r="L73" i="14"/>
  <c r="P173" i="14"/>
  <c r="Q63" i="14"/>
  <c r="O62" i="14"/>
  <c r="K389" i="14"/>
  <c r="I104" i="14"/>
  <c r="K104" i="14" s="1"/>
  <c r="I175" i="14"/>
  <c r="J333" i="14"/>
  <c r="J91" i="14"/>
  <c r="I207" i="14"/>
  <c r="J210" i="14"/>
  <c r="J207" i="14" s="1"/>
  <c r="J206" i="14" s="1"/>
  <c r="K210" i="14"/>
  <c r="L71" i="14"/>
  <c r="P86" i="14"/>
  <c r="I20" i="14"/>
  <c r="K22" i="14"/>
  <c r="J22" i="14"/>
  <c r="K36" i="14"/>
  <c r="P36" i="14"/>
  <c r="Q36" i="14"/>
  <c r="Q402" i="14"/>
  <c r="P402" i="14"/>
  <c r="H388" i="14"/>
  <c r="H387" i="14" s="1"/>
  <c r="J18" i="14"/>
  <c r="K18" i="14"/>
  <c r="Q389" i="14"/>
  <c r="O420" i="14"/>
  <c r="L89" i="14"/>
  <c r="P90" i="14"/>
  <c r="M388" i="14"/>
  <c r="M387" i="14" s="1"/>
  <c r="Q289" i="14"/>
  <c r="P289" i="14"/>
  <c r="L171" i="14"/>
  <c r="Q322" i="14"/>
  <c r="P322" i="14"/>
  <c r="I289" i="14"/>
  <c r="K295" i="14"/>
  <c r="J295" i="14"/>
  <c r="H365" i="14"/>
  <c r="J365" i="14" s="1"/>
  <c r="J366" i="14"/>
  <c r="J105" i="14" s="1"/>
  <c r="J104" i="14" s="1"/>
  <c r="L10" i="14"/>
  <c r="P265" i="14"/>
  <c r="O86" i="14"/>
  <c r="P329" i="14"/>
  <c r="O168" i="14"/>
  <c r="Q168" i="14" s="1"/>
  <c r="K411" i="14"/>
  <c r="J411" i="14"/>
  <c r="Q207" i="14"/>
  <c r="P207" i="14"/>
  <c r="O206" i="14"/>
  <c r="P206" i="14" s="1"/>
  <c r="J259" i="14"/>
  <c r="L84" i="14"/>
  <c r="L111" i="14"/>
  <c r="P112" i="14"/>
  <c r="J380" i="14"/>
  <c r="O41" i="14"/>
  <c r="M178" i="14"/>
  <c r="M177" i="14" s="1"/>
  <c r="M261" i="14" s="1"/>
  <c r="M166" i="14"/>
  <c r="M84" i="14"/>
  <c r="K395" i="14"/>
  <c r="J395" i="14"/>
  <c r="J111" i="14"/>
  <c r="J110" i="14" s="1"/>
  <c r="P366" i="14"/>
  <c r="L365" i="14"/>
  <c r="Q81" i="14"/>
  <c r="H177" i="14"/>
  <c r="H261" i="14" s="1"/>
  <c r="O179" i="14"/>
  <c r="J306" i="14"/>
  <c r="J297" i="14" s="1"/>
  <c r="J296" i="14" s="1"/>
  <c r="J85" i="14" s="1"/>
  <c r="J70" i="14" s="1"/>
  <c r="K306" i="14"/>
  <c r="Q399" i="14"/>
  <c r="O398" i="14"/>
  <c r="L70" i="14"/>
  <c r="I380" i="14"/>
  <c r="K380" i="14" s="1"/>
  <c r="K381" i="14"/>
  <c r="H69" i="14"/>
  <c r="H68" i="14" s="1"/>
  <c r="H67" i="14" s="1"/>
  <c r="H83" i="14"/>
  <c r="N69" i="14"/>
  <c r="N167" i="14"/>
  <c r="P168" i="14"/>
  <c r="Q375" i="14"/>
  <c r="O374" i="14"/>
  <c r="P375" i="14"/>
  <c r="P389" i="14"/>
  <c r="J300" i="14"/>
  <c r="K300" i="14"/>
  <c r="N171" i="14"/>
  <c r="K41" i="14"/>
  <c r="Q396" i="14"/>
  <c r="P396" i="14"/>
  <c r="O395" i="14"/>
  <c r="H461" i="14"/>
  <c r="P237" i="14"/>
  <c r="L97" i="14"/>
  <c r="L172" i="14"/>
  <c r="Q78" i="14"/>
  <c r="I338" i="14"/>
  <c r="I379" i="14" s="1"/>
  <c r="K379" i="14" s="1"/>
  <c r="P330" i="14"/>
  <c r="N261" i="14"/>
  <c r="O296" i="14"/>
  <c r="Q296" i="14" s="1"/>
  <c r="Q297" i="14"/>
  <c r="K265" i="14"/>
  <c r="I264" i="14"/>
  <c r="Q170" i="14" l="1"/>
  <c r="P170" i="14"/>
  <c r="K264" i="14"/>
  <c r="I84" i="14"/>
  <c r="P70" i="14"/>
  <c r="K289" i="14"/>
  <c r="J289" i="14"/>
  <c r="J264" i="14" s="1"/>
  <c r="O96" i="14"/>
  <c r="P96" i="14" s="1"/>
  <c r="Q240" i="14"/>
  <c r="O171" i="14"/>
  <c r="Q171" i="14" s="1"/>
  <c r="P240" i="14"/>
  <c r="O88" i="14"/>
  <c r="Q398" i="14"/>
  <c r="O95" i="14"/>
  <c r="K80" i="14"/>
  <c r="I79" i="14"/>
  <c r="K79" i="14" s="1"/>
  <c r="L175" i="14"/>
  <c r="P249" i="14"/>
  <c r="L104" i="14"/>
  <c r="J25" i="14"/>
  <c r="K20" i="14"/>
  <c r="I19" i="14"/>
  <c r="I60" i="14"/>
  <c r="J20" i="14"/>
  <c r="O259" i="14"/>
  <c r="P260" i="14"/>
  <c r="Q260" i="14"/>
  <c r="N163" i="14"/>
  <c r="N161" i="14" s="1"/>
  <c r="N458" i="14"/>
  <c r="N461" i="14" s="1"/>
  <c r="L69" i="14"/>
  <c r="P84" i="14"/>
  <c r="L83" i="14"/>
  <c r="P171" i="14"/>
  <c r="H382" i="14"/>
  <c r="L387" i="14"/>
  <c r="Q85" i="14"/>
  <c r="O70" i="14"/>
  <c r="Q70" i="14" s="1"/>
  <c r="I206" i="14"/>
  <c r="K207" i="14"/>
  <c r="P296" i="14"/>
  <c r="L75" i="14"/>
  <c r="Q332" i="14"/>
  <c r="P332" i="14"/>
  <c r="O178" i="14"/>
  <c r="O166" i="14"/>
  <c r="L262" i="14"/>
  <c r="O337" i="14"/>
  <c r="O172" i="14" s="1"/>
  <c r="O98" i="14"/>
  <c r="Q338" i="14"/>
  <c r="P338" i="14"/>
  <c r="J178" i="14"/>
  <c r="J177" i="14" s="1"/>
  <c r="H82" i="14"/>
  <c r="H457" i="14" s="1"/>
  <c r="J175" i="14"/>
  <c r="J80" i="14" s="1"/>
  <c r="J79" i="14" s="1"/>
  <c r="H174" i="14"/>
  <c r="L74" i="14"/>
  <c r="O174" i="14"/>
  <c r="N165" i="14"/>
  <c r="N164" i="14" s="1"/>
  <c r="J332" i="14"/>
  <c r="J88" i="14" s="1"/>
  <c r="J73" i="14" s="1"/>
  <c r="K96" i="14"/>
  <c r="I75" i="14"/>
  <c r="K75" i="14" s="1"/>
  <c r="I458" i="14"/>
  <c r="I163" i="14"/>
  <c r="K110" i="14"/>
  <c r="H10" i="14"/>
  <c r="P179" i="14"/>
  <c r="N68" i="14"/>
  <c r="N67" i="14" s="1"/>
  <c r="H456" i="14"/>
  <c r="H453" i="14" s="1"/>
  <c r="H385" i="14"/>
  <c r="Q264" i="14"/>
  <c r="P264" i="14"/>
  <c r="M165" i="14"/>
  <c r="M164" i="14" s="1"/>
  <c r="Q19" i="14"/>
  <c r="P19" i="14"/>
  <c r="O13" i="14"/>
  <c r="Q395" i="14"/>
  <c r="P395" i="14"/>
  <c r="O454" i="14"/>
  <c r="Q41" i="14"/>
  <c r="P41" i="14"/>
  <c r="O60" i="14"/>
  <c r="Q77" i="14"/>
  <c r="O111" i="14"/>
  <c r="Q112" i="14"/>
  <c r="O84" i="14"/>
  <c r="L110" i="14"/>
  <c r="P111" i="14"/>
  <c r="Q244" i="14"/>
  <c r="O167" i="14"/>
  <c r="Q167" i="14" s="1"/>
  <c r="Q206" i="14"/>
  <c r="M456" i="14"/>
  <c r="M453" i="14" s="1"/>
  <c r="M385" i="14"/>
  <c r="Q374" i="14"/>
  <c r="O373" i="14"/>
  <c r="P374" i="14"/>
  <c r="I166" i="14"/>
  <c r="K297" i="14"/>
  <c r="I296" i="14"/>
  <c r="K296" i="14" s="1"/>
  <c r="P420" i="14"/>
  <c r="O419" i="14"/>
  <c r="Q420" i="14"/>
  <c r="I420" i="14"/>
  <c r="O100" i="14"/>
  <c r="I98" i="14"/>
  <c r="K98" i="14" s="1"/>
  <c r="K338" i="14"/>
  <c r="I337" i="14"/>
  <c r="J338" i="14"/>
  <c r="J379" i="14" s="1"/>
  <c r="K175" i="14"/>
  <c r="I174" i="14"/>
  <c r="K174" i="14" s="1"/>
  <c r="P178" i="14"/>
  <c r="L177" i="14"/>
  <c r="L165" i="14"/>
  <c r="P166" i="14"/>
  <c r="N385" i="14"/>
  <c r="N456" i="14"/>
  <c r="N453" i="14" s="1"/>
  <c r="L76" i="14"/>
  <c r="O71" i="14"/>
  <c r="Q71" i="14" s="1"/>
  <c r="Q86" i="14"/>
  <c r="P379" i="14"/>
  <c r="N83" i="14"/>
  <c r="N82" i="14" s="1"/>
  <c r="M69" i="14"/>
  <c r="M68" i="14" s="1"/>
  <c r="M67" i="14" s="1"/>
  <c r="M83" i="14"/>
  <c r="M82" i="14" s="1"/>
  <c r="Q62" i="14"/>
  <c r="P62" i="14"/>
  <c r="Q366" i="14"/>
  <c r="O365" i="14"/>
  <c r="P365" i="14" s="1"/>
  <c r="O105" i="14"/>
  <c r="K332" i="14"/>
  <c r="I170" i="14"/>
  <c r="I88" i="14"/>
  <c r="L9" i="14"/>
  <c r="H165" i="14"/>
  <c r="H164" i="14" s="1"/>
  <c r="O72" i="14"/>
  <c r="Q87" i="14"/>
  <c r="P87" i="14"/>
  <c r="P85" i="14"/>
  <c r="J60" i="14"/>
  <c r="L80" i="14"/>
  <c r="P25" i="14"/>
  <c r="O89" i="14"/>
  <c r="Q89" i="14" s="1"/>
  <c r="Q90" i="14"/>
  <c r="Q172" i="14" l="1"/>
  <c r="P172" i="14"/>
  <c r="J84" i="14"/>
  <c r="O106" i="14"/>
  <c r="Q373" i="14"/>
  <c r="P373" i="14"/>
  <c r="P175" i="14"/>
  <c r="L174" i="14"/>
  <c r="P174" i="14" s="1"/>
  <c r="Q95" i="14"/>
  <c r="O74" i="14"/>
  <c r="Q74" i="14" s="1"/>
  <c r="L68" i="14"/>
  <c r="L164" i="14"/>
  <c r="P165" i="14"/>
  <c r="L384" i="14"/>
  <c r="I73" i="14"/>
  <c r="K73" i="14" s="1"/>
  <c r="K88" i="14"/>
  <c r="N457" i="14"/>
  <c r="N460" i="14" s="1"/>
  <c r="N459" i="14"/>
  <c r="K60" i="14"/>
  <c r="K84" i="14"/>
  <c r="I69" i="14"/>
  <c r="Q13" i="14"/>
  <c r="P13" i="14"/>
  <c r="O10" i="14"/>
  <c r="K163" i="14"/>
  <c r="I161" i="14"/>
  <c r="J163" i="14"/>
  <c r="I461" i="14"/>
  <c r="J461" i="14" s="1"/>
  <c r="J458" i="14"/>
  <c r="Q337" i="14"/>
  <c r="P337" i="14"/>
  <c r="M457" i="14"/>
  <c r="M460" i="14" s="1"/>
  <c r="M459" i="14"/>
  <c r="O177" i="14"/>
  <c r="P177" i="14" s="1"/>
  <c r="Q178" i="14"/>
  <c r="L79" i="14"/>
  <c r="O99" i="14"/>
  <c r="Q100" i="14"/>
  <c r="P100" i="14"/>
  <c r="Q175" i="14"/>
  <c r="P75" i="14"/>
  <c r="O418" i="14"/>
  <c r="Q419" i="14"/>
  <c r="P419" i="14"/>
  <c r="P71" i="14"/>
  <c r="K206" i="14"/>
  <c r="I167" i="14"/>
  <c r="I85" i="14"/>
  <c r="I178" i="14"/>
  <c r="P167" i="14"/>
  <c r="L456" i="14"/>
  <c r="L453" i="14" s="1"/>
  <c r="L385" i="14"/>
  <c r="K170" i="14"/>
  <c r="J170" i="14"/>
  <c r="L82" i="14"/>
  <c r="Q365" i="14"/>
  <c r="O104" i="14"/>
  <c r="Q104" i="14" s="1"/>
  <c r="Q88" i="14"/>
  <c r="O73" i="14"/>
  <c r="P88" i="14"/>
  <c r="J337" i="14"/>
  <c r="J98" i="14"/>
  <c r="K337" i="14"/>
  <c r="I172" i="14"/>
  <c r="O97" i="14"/>
  <c r="Q166" i="14"/>
  <c r="O165" i="14"/>
  <c r="I419" i="14"/>
  <c r="K420" i="14"/>
  <c r="J420" i="14"/>
  <c r="J100" i="14" s="1"/>
  <c r="J99" i="14" s="1"/>
  <c r="I100" i="14"/>
  <c r="H460" i="14"/>
  <c r="Q60" i="14"/>
  <c r="P60" i="14"/>
  <c r="P95" i="14"/>
  <c r="Q72" i="14"/>
  <c r="P72" i="14"/>
  <c r="P89" i="14"/>
  <c r="H9" i="14"/>
  <c r="H459" i="14" s="1"/>
  <c r="J174" i="14"/>
  <c r="P454" i="14"/>
  <c r="L459" i="14"/>
  <c r="L261" i="14"/>
  <c r="Q105" i="14"/>
  <c r="O80" i="14"/>
  <c r="P80" i="14" s="1"/>
  <c r="Q98" i="14"/>
  <c r="P98" i="14"/>
  <c r="P105" i="14"/>
  <c r="O263" i="14"/>
  <c r="Q96" i="14"/>
  <c r="O75" i="14"/>
  <c r="Q75" i="14" s="1"/>
  <c r="L163" i="14"/>
  <c r="L458" i="14"/>
  <c r="L461" i="14" s="1"/>
  <c r="P110" i="14"/>
  <c r="Q84" i="14"/>
  <c r="O69" i="14"/>
  <c r="Q174" i="14"/>
  <c r="Q259" i="14"/>
  <c r="P259" i="14"/>
  <c r="Q111" i="14"/>
  <c r="O110" i="14"/>
  <c r="K19" i="14"/>
  <c r="J19" i="14"/>
  <c r="I13" i="14"/>
  <c r="I263" i="14"/>
  <c r="K166" i="14"/>
  <c r="J166" i="14"/>
  <c r="P104" i="14"/>
  <c r="Q97" i="14" l="1"/>
  <c r="O76" i="14"/>
  <c r="P97" i="14"/>
  <c r="O68" i="14"/>
  <c r="Q69" i="14"/>
  <c r="K167" i="14"/>
  <c r="J167" i="14"/>
  <c r="O83" i="14"/>
  <c r="K161" i="14"/>
  <c r="J161" i="14"/>
  <c r="Q418" i="14"/>
  <c r="O455" i="14"/>
  <c r="P418" i="14"/>
  <c r="O388" i="14"/>
  <c r="K172" i="14"/>
  <c r="J172" i="14"/>
  <c r="J165" i="14" s="1"/>
  <c r="K13" i="14"/>
  <c r="I10" i="14"/>
  <c r="J13" i="14"/>
  <c r="J69" i="14"/>
  <c r="I70" i="14"/>
  <c r="K70" i="14" s="1"/>
  <c r="K85" i="14"/>
  <c r="J263" i="14"/>
  <c r="J262" i="14" s="1"/>
  <c r="I177" i="14"/>
  <c r="K178" i="14"/>
  <c r="P163" i="14"/>
  <c r="L161" i="14"/>
  <c r="Q73" i="14"/>
  <c r="P73" i="14"/>
  <c r="I165" i="14"/>
  <c r="I262" i="14"/>
  <c r="K263" i="14"/>
  <c r="L457" i="14"/>
  <c r="L460" i="14" s="1"/>
  <c r="K69" i="14"/>
  <c r="O79" i="14"/>
  <c r="Q79" i="14" s="1"/>
  <c r="Q80" i="14"/>
  <c r="Q110" i="14"/>
  <c r="O458" i="14"/>
  <c r="O163" i="14"/>
  <c r="I418" i="14"/>
  <c r="K419" i="14"/>
  <c r="J419" i="14"/>
  <c r="L382" i="14"/>
  <c r="P68" i="14"/>
  <c r="L67" i="14"/>
  <c r="P69" i="14"/>
  <c r="Q10" i="14"/>
  <c r="O9" i="14"/>
  <c r="P10" i="14"/>
  <c r="P9" i="14" s="1"/>
  <c r="O262" i="14"/>
  <c r="Q263" i="14"/>
  <c r="P263" i="14"/>
  <c r="Q99" i="14"/>
  <c r="P99" i="14"/>
  <c r="Q106" i="14"/>
  <c r="P106" i="14"/>
  <c r="P74" i="14"/>
  <c r="I99" i="14"/>
  <c r="K99" i="14" s="1"/>
  <c r="K100" i="14"/>
  <c r="Q177" i="14"/>
  <c r="O261" i="14"/>
  <c r="Q261" i="14" s="1"/>
  <c r="Q165" i="14"/>
  <c r="O164" i="14"/>
  <c r="Q164" i="14" s="1"/>
  <c r="Q388" i="14" l="1"/>
  <c r="O387" i="14"/>
  <c r="P388" i="14"/>
  <c r="P455" i="14"/>
  <c r="K418" i="14"/>
  <c r="I455" i="14"/>
  <c r="I388" i="14"/>
  <c r="J418" i="14"/>
  <c r="I97" i="14"/>
  <c r="P164" i="14"/>
  <c r="P67" i="14"/>
  <c r="I9" i="14"/>
  <c r="K10" i="14"/>
  <c r="J10" i="14"/>
  <c r="Q163" i="14"/>
  <c r="O161" i="14"/>
  <c r="Q161" i="14" s="1"/>
  <c r="Q83" i="14"/>
  <c r="O82" i="14"/>
  <c r="P83" i="14"/>
  <c r="I261" i="14"/>
  <c r="K177" i="14"/>
  <c r="Q68" i="14"/>
  <c r="O67" i="14"/>
  <c r="Q67" i="14" s="1"/>
  <c r="O459" i="14"/>
  <c r="P459" i="14" s="1"/>
  <c r="Q76" i="14"/>
  <c r="P76" i="14"/>
  <c r="P261" i="14"/>
  <c r="I384" i="14"/>
  <c r="K262" i="14"/>
  <c r="K165" i="14"/>
  <c r="I164" i="14"/>
  <c r="O461" i="14"/>
  <c r="P461" i="14" s="1"/>
  <c r="P458" i="14"/>
  <c r="Q262" i="14"/>
  <c r="O384" i="14"/>
  <c r="P262" i="14"/>
  <c r="P79" i="14"/>
  <c r="K164" i="14" l="1"/>
  <c r="J164" i="14"/>
  <c r="I76" i="14"/>
  <c r="K97" i="14"/>
  <c r="I83" i="14"/>
  <c r="J455" i="14"/>
  <c r="O385" i="14"/>
  <c r="O456" i="14"/>
  <c r="Q387" i="14"/>
  <c r="P387" i="14"/>
  <c r="Q384" i="14"/>
  <c r="O382" i="14"/>
  <c r="P384" i="14"/>
  <c r="P161" i="14"/>
  <c r="K384" i="14"/>
  <c r="I382" i="14"/>
  <c r="J384" i="14"/>
  <c r="I387" i="14"/>
  <c r="K388" i="14"/>
  <c r="K261" i="14"/>
  <c r="J261" i="14"/>
  <c r="O457" i="14"/>
  <c r="Q82" i="14"/>
  <c r="P82" i="14"/>
  <c r="J388" i="14"/>
  <c r="J387" i="14" s="1"/>
  <c r="J97" i="14"/>
  <c r="P456" i="14" l="1"/>
  <c r="O453" i="14"/>
  <c r="P453" i="14" s="1"/>
  <c r="Q385" i="14"/>
  <c r="P385" i="14"/>
  <c r="O460" i="14"/>
  <c r="P460" i="14" s="1"/>
  <c r="P457" i="14"/>
  <c r="K387" i="14"/>
  <c r="I385" i="14"/>
  <c r="I456" i="14"/>
  <c r="K382" i="14"/>
  <c r="J382" i="14"/>
  <c r="Q382" i="14"/>
  <c r="P382" i="14"/>
  <c r="J76" i="14"/>
  <c r="J68" i="14" s="1"/>
  <c r="J67" i="14" s="1"/>
  <c r="J83" i="14"/>
  <c r="J82" i="14" s="1"/>
  <c r="I82" i="14"/>
  <c r="K83" i="14"/>
  <c r="K76" i="14"/>
  <c r="I68" i="14"/>
  <c r="K68" i="14" l="1"/>
  <c r="I67" i="14"/>
  <c r="K67" i="14" s="1"/>
  <c r="I457" i="14"/>
  <c r="K82" i="14"/>
  <c r="I459" i="14"/>
  <c r="J459" i="14" s="1"/>
  <c r="J456" i="14"/>
  <c r="I453" i="14"/>
  <c r="J453" i="14" s="1"/>
  <c r="K385" i="14"/>
  <c r="J385" i="14"/>
  <c r="J457" i="14" l="1"/>
  <c r="I460" i="14"/>
  <c r="J460" i="14" s="1"/>
  <c r="P452" i="13" l="1"/>
  <c r="J452" i="13"/>
  <c r="P451" i="13"/>
  <c r="O451" i="13"/>
  <c r="J451" i="13"/>
  <c r="O450" i="13"/>
  <c r="J450" i="13"/>
  <c r="O449" i="13"/>
  <c r="O448" i="13" s="1"/>
  <c r="J449" i="13"/>
  <c r="P448" i="13"/>
  <c r="N448" i="13"/>
  <c r="N386" i="13" s="1"/>
  <c r="M448" i="13"/>
  <c r="L448" i="13"/>
  <c r="L386" i="13" s="1"/>
  <c r="I448" i="13"/>
  <c r="H448" i="13"/>
  <c r="Q446" i="13"/>
  <c r="P446" i="13"/>
  <c r="O446" i="13"/>
  <c r="J446" i="13"/>
  <c r="O445" i="13"/>
  <c r="P445" i="13" s="1"/>
  <c r="J445" i="13"/>
  <c r="P443" i="13"/>
  <c r="O443" i="13"/>
  <c r="I443" i="13" s="1"/>
  <c r="J443" i="13" s="1"/>
  <c r="P442" i="13"/>
  <c r="O442" i="13"/>
  <c r="J442" i="13"/>
  <c r="I442" i="13"/>
  <c r="P441" i="13"/>
  <c r="O441" i="13"/>
  <c r="I441" i="13"/>
  <c r="J441" i="13" s="1"/>
  <c r="P440" i="13"/>
  <c r="O440" i="13"/>
  <c r="J440" i="13"/>
  <c r="O439" i="13"/>
  <c r="P439" i="13" s="1"/>
  <c r="J439" i="13"/>
  <c r="O438" i="13"/>
  <c r="P438" i="13" s="1"/>
  <c r="J438" i="13"/>
  <c r="O437" i="13"/>
  <c r="J437" i="13"/>
  <c r="N436" i="13"/>
  <c r="M436" i="13"/>
  <c r="L436" i="13"/>
  <c r="I436" i="13"/>
  <c r="H436" i="13"/>
  <c r="J436" i="13" s="1"/>
  <c r="P434" i="13"/>
  <c r="O434" i="13"/>
  <c r="I434" i="13" s="1"/>
  <c r="J434" i="13"/>
  <c r="P433" i="13"/>
  <c r="O433" i="13"/>
  <c r="N433" i="13"/>
  <c r="M433" i="13"/>
  <c r="L433" i="13"/>
  <c r="I433" i="13"/>
  <c r="H433" i="13"/>
  <c r="J433" i="13" s="1"/>
  <c r="P432" i="13"/>
  <c r="O432" i="13"/>
  <c r="J432" i="13"/>
  <c r="I432" i="13"/>
  <c r="I431" i="13" s="1"/>
  <c r="P431" i="13"/>
  <c r="O431" i="13"/>
  <c r="N431" i="13"/>
  <c r="M431" i="13"/>
  <c r="L431" i="13"/>
  <c r="J431" i="13"/>
  <c r="H431" i="13"/>
  <c r="P430" i="13"/>
  <c r="O430" i="13"/>
  <c r="J430" i="13"/>
  <c r="O429" i="13"/>
  <c r="P429" i="13" s="1"/>
  <c r="J429" i="13"/>
  <c r="O428" i="13"/>
  <c r="P428" i="13" s="1"/>
  <c r="J428" i="13"/>
  <c r="O427" i="13"/>
  <c r="N427" i="13"/>
  <c r="M427" i="13"/>
  <c r="M423" i="13" s="1"/>
  <c r="M421" i="13" s="1"/>
  <c r="L427" i="13"/>
  <c r="I427" i="13"/>
  <c r="H427" i="13"/>
  <c r="J427" i="13" s="1"/>
  <c r="P426" i="13"/>
  <c r="O426" i="13"/>
  <c r="J426" i="13"/>
  <c r="O425" i="13"/>
  <c r="P425" i="13" s="1"/>
  <c r="J425" i="13"/>
  <c r="O424" i="13"/>
  <c r="P424" i="13" s="1"/>
  <c r="J424" i="13"/>
  <c r="O423" i="13"/>
  <c r="P423" i="13" s="1"/>
  <c r="N423" i="13"/>
  <c r="N421" i="13" s="1"/>
  <c r="J423" i="13"/>
  <c r="O422" i="13"/>
  <c r="O421" i="13" s="1"/>
  <c r="J422" i="13"/>
  <c r="L421" i="13"/>
  <c r="I421" i="13"/>
  <c r="H421" i="13"/>
  <c r="N420" i="13"/>
  <c r="N419" i="13" s="1"/>
  <c r="N418" i="13" s="1"/>
  <c r="N455" i="13" s="1"/>
  <c r="M420" i="13"/>
  <c r="M419" i="13" s="1"/>
  <c r="M418" i="13" s="1"/>
  <c r="L420" i="13"/>
  <c r="Q417" i="13"/>
  <c r="O417" i="13"/>
  <c r="K417" i="13"/>
  <c r="J417" i="13"/>
  <c r="O416" i="13"/>
  <c r="Q416" i="13" s="1"/>
  <c r="K416" i="13"/>
  <c r="J416" i="13"/>
  <c r="Q415" i="13"/>
  <c r="O415" i="13"/>
  <c r="K415" i="13"/>
  <c r="J415" i="13"/>
  <c r="N414" i="13"/>
  <c r="M414" i="13"/>
  <c r="O414" i="13" s="1"/>
  <c r="Q414" i="13" s="1"/>
  <c r="L414" i="13"/>
  <c r="I414" i="13"/>
  <c r="H414" i="13"/>
  <c r="J414" i="13" s="1"/>
  <c r="O413" i="13"/>
  <c r="O412" i="13"/>
  <c r="N411" i="13"/>
  <c r="M411" i="13"/>
  <c r="L411" i="13"/>
  <c r="H411" i="13"/>
  <c r="Q410" i="13"/>
  <c r="O410" i="13"/>
  <c r="K410" i="13"/>
  <c r="J410" i="13"/>
  <c r="O409" i="13"/>
  <c r="K409" i="13"/>
  <c r="J409" i="13"/>
  <c r="P408" i="13"/>
  <c r="N408" i="13"/>
  <c r="M408" i="13"/>
  <c r="L408" i="13"/>
  <c r="I408" i="13"/>
  <c r="H408" i="13"/>
  <c r="O407" i="13"/>
  <c r="Q407" i="13" s="1"/>
  <c r="K407" i="13"/>
  <c r="J407" i="13"/>
  <c r="O406" i="13"/>
  <c r="Q406" i="13" s="1"/>
  <c r="K406" i="13"/>
  <c r="J406" i="13"/>
  <c r="P405" i="13"/>
  <c r="O405" i="13"/>
  <c r="N405" i="13"/>
  <c r="N404" i="13" s="1"/>
  <c r="M405" i="13"/>
  <c r="M404" i="13" s="1"/>
  <c r="L405" i="13"/>
  <c r="L404" i="13" s="1"/>
  <c r="K405" i="13"/>
  <c r="J405" i="13"/>
  <c r="I405" i="13"/>
  <c r="H405" i="13"/>
  <c r="O403" i="13"/>
  <c r="O402" i="13" s="1"/>
  <c r="K403" i="13"/>
  <c r="J403" i="13"/>
  <c r="N402" i="13"/>
  <c r="M402" i="13"/>
  <c r="L402" i="13"/>
  <c r="I402" i="13"/>
  <c r="K402" i="13" s="1"/>
  <c r="H402" i="13"/>
  <c r="J402" i="13" s="1"/>
  <c r="O401" i="13"/>
  <c r="K401" i="13"/>
  <c r="J401" i="13"/>
  <c r="Q400" i="13"/>
  <c r="P400" i="13"/>
  <c r="O400" i="13"/>
  <c r="O399" i="13" s="1"/>
  <c r="K400" i="13"/>
  <c r="J400" i="13"/>
  <c r="N399" i="13"/>
  <c r="M399" i="13"/>
  <c r="M398" i="13" s="1"/>
  <c r="L399" i="13"/>
  <c r="K399" i="13"/>
  <c r="I399" i="13"/>
  <c r="H399" i="13"/>
  <c r="J399" i="13" s="1"/>
  <c r="N398" i="13"/>
  <c r="L398" i="13"/>
  <c r="I398" i="13"/>
  <c r="K398" i="13" s="1"/>
  <c r="H398" i="13"/>
  <c r="O397" i="13"/>
  <c r="K397" i="13"/>
  <c r="J397" i="13"/>
  <c r="J92" i="13" s="1"/>
  <c r="N396" i="13"/>
  <c r="M396" i="13"/>
  <c r="L396" i="13"/>
  <c r="I396" i="13"/>
  <c r="I395" i="13" s="1"/>
  <c r="H396" i="13"/>
  <c r="N395" i="13"/>
  <c r="M395" i="13"/>
  <c r="M454" i="13" s="1"/>
  <c r="L395" i="13"/>
  <c r="H395" i="13"/>
  <c r="Q394" i="13"/>
  <c r="P394" i="13"/>
  <c r="O394" i="13"/>
  <c r="K394" i="13"/>
  <c r="J394" i="13"/>
  <c r="O393" i="13"/>
  <c r="K393" i="13"/>
  <c r="J393" i="13"/>
  <c r="N392" i="13"/>
  <c r="M392" i="13"/>
  <c r="L392" i="13"/>
  <c r="K392" i="13"/>
  <c r="J392" i="13"/>
  <c r="I392" i="13"/>
  <c r="H392" i="13"/>
  <c r="Q391" i="13"/>
  <c r="P391" i="13"/>
  <c r="O391" i="13"/>
  <c r="O390" i="13" s="1"/>
  <c r="K391" i="13"/>
  <c r="J391" i="13"/>
  <c r="I391" i="13"/>
  <c r="N390" i="13"/>
  <c r="N454" i="13" s="1"/>
  <c r="M390" i="13"/>
  <c r="L390" i="13"/>
  <c r="L454" i="13" s="1"/>
  <c r="J390" i="13"/>
  <c r="I390" i="13"/>
  <c r="H390" i="13"/>
  <c r="H454" i="13" s="1"/>
  <c r="N389" i="13"/>
  <c r="M389" i="13"/>
  <c r="J389" i="13"/>
  <c r="I389" i="13"/>
  <c r="K389" i="13" s="1"/>
  <c r="H389" i="13"/>
  <c r="M386" i="13"/>
  <c r="N383" i="13"/>
  <c r="M383" i="13"/>
  <c r="L383" i="13"/>
  <c r="H383" i="13"/>
  <c r="N379" i="13"/>
  <c r="P378" i="13"/>
  <c r="J378" i="13"/>
  <c r="O377" i="13"/>
  <c r="P377" i="13" s="1"/>
  <c r="J377" i="13"/>
  <c r="O376" i="13"/>
  <c r="Q376" i="13" s="1"/>
  <c r="K376" i="13"/>
  <c r="J376" i="13"/>
  <c r="J108" i="13" s="1"/>
  <c r="J106" i="13" s="1"/>
  <c r="P375" i="13"/>
  <c r="O375" i="13"/>
  <c r="N375" i="13"/>
  <c r="N374" i="13" s="1"/>
  <c r="N373" i="13" s="1"/>
  <c r="M375" i="13"/>
  <c r="L375" i="13"/>
  <c r="L374" i="13" s="1"/>
  <c r="K375" i="13"/>
  <c r="J375" i="13"/>
  <c r="I375" i="13"/>
  <c r="H375" i="13"/>
  <c r="M374" i="13"/>
  <c r="M373" i="13" s="1"/>
  <c r="I374" i="13"/>
  <c r="I373" i="13" s="1"/>
  <c r="H374" i="13"/>
  <c r="H373" i="13" s="1"/>
  <c r="J373" i="13" s="1"/>
  <c r="K373" i="13"/>
  <c r="O372" i="13"/>
  <c r="K372" i="13"/>
  <c r="J372" i="13"/>
  <c r="O371" i="13"/>
  <c r="P371" i="13" s="1"/>
  <c r="K371" i="13"/>
  <c r="J371" i="13"/>
  <c r="O370" i="13"/>
  <c r="K370" i="13"/>
  <c r="J370" i="13"/>
  <c r="O369" i="13"/>
  <c r="K369" i="13"/>
  <c r="J369" i="13"/>
  <c r="O368" i="13"/>
  <c r="K368" i="13"/>
  <c r="J368" i="13"/>
  <c r="N367" i="13"/>
  <c r="N366" i="13" s="1"/>
  <c r="M367" i="13"/>
  <c r="M366" i="13" s="1"/>
  <c r="L367" i="13"/>
  <c r="J367" i="13"/>
  <c r="I367" i="13"/>
  <c r="H367" i="13"/>
  <c r="H366" i="13"/>
  <c r="H365" i="13" s="1"/>
  <c r="N365" i="13"/>
  <c r="N104" i="13" s="1"/>
  <c r="M365" i="13"/>
  <c r="Q364" i="13"/>
  <c r="P364" i="13"/>
  <c r="O364" i="13"/>
  <c r="K364" i="13"/>
  <c r="J364" i="13"/>
  <c r="Q363" i="13"/>
  <c r="P363" i="13"/>
  <c r="O363" i="13"/>
  <c r="K363" i="13"/>
  <c r="J363" i="13"/>
  <c r="O362" i="13"/>
  <c r="N362" i="13"/>
  <c r="M362" i="13"/>
  <c r="L362" i="13"/>
  <c r="P362" i="13" s="1"/>
  <c r="K362" i="13"/>
  <c r="I362" i="13"/>
  <c r="H362" i="13"/>
  <c r="O359" i="13"/>
  <c r="O358" i="13" s="1"/>
  <c r="K359" i="13"/>
  <c r="J359" i="13"/>
  <c r="N358" i="13"/>
  <c r="M358" i="13"/>
  <c r="M381" i="13" s="1"/>
  <c r="M380" i="13" s="1"/>
  <c r="L358" i="13"/>
  <c r="L381" i="13" s="1"/>
  <c r="J358" i="13"/>
  <c r="I358" i="13"/>
  <c r="H358" i="13"/>
  <c r="N357" i="13"/>
  <c r="L357" i="13"/>
  <c r="P356" i="13"/>
  <c r="O356" i="13"/>
  <c r="O352" i="13" s="1"/>
  <c r="J356" i="13"/>
  <c r="P355" i="13"/>
  <c r="O355" i="13"/>
  <c r="J355" i="13"/>
  <c r="P354" i="13"/>
  <c r="O354" i="13"/>
  <c r="J354" i="13"/>
  <c r="P353" i="13"/>
  <c r="O353" i="13"/>
  <c r="J353" i="13"/>
  <c r="N352" i="13"/>
  <c r="M352" i="13"/>
  <c r="M338" i="13" s="1"/>
  <c r="L352" i="13"/>
  <c r="I352" i="13"/>
  <c r="H352" i="13"/>
  <c r="J352" i="13" s="1"/>
  <c r="P351" i="13"/>
  <c r="O351" i="13"/>
  <c r="I351" i="13" s="1"/>
  <c r="J351" i="13" s="1"/>
  <c r="O349" i="13"/>
  <c r="P349" i="13" s="1"/>
  <c r="I349" i="13"/>
  <c r="J349" i="13" s="1"/>
  <c r="O348" i="13"/>
  <c r="P348" i="13" s="1"/>
  <c r="J348" i="13"/>
  <c r="O347" i="13"/>
  <c r="P347" i="13" s="1"/>
  <c r="J347" i="13"/>
  <c r="O346" i="13"/>
  <c r="P346" i="13" s="1"/>
  <c r="J346" i="13"/>
  <c r="P345" i="13"/>
  <c r="O345" i="13"/>
  <c r="J345" i="13"/>
  <c r="P344" i="13"/>
  <c r="O344" i="13"/>
  <c r="J344" i="13"/>
  <c r="P343" i="13"/>
  <c r="O343" i="13"/>
  <c r="J343" i="13"/>
  <c r="O342" i="13"/>
  <c r="P342" i="13" s="1"/>
  <c r="J342" i="13"/>
  <c r="O340" i="13"/>
  <c r="I340" i="13" s="1"/>
  <c r="I339" i="13" s="1"/>
  <c r="I338" i="13" s="1"/>
  <c r="I98" i="13" s="1"/>
  <c r="J340" i="13"/>
  <c r="N339" i="13"/>
  <c r="N338" i="13" s="1"/>
  <c r="M339" i="13"/>
  <c r="L339" i="13"/>
  <c r="H339" i="13"/>
  <c r="P336" i="13"/>
  <c r="O336" i="13"/>
  <c r="O94" i="13" s="1"/>
  <c r="Q94" i="13" s="1"/>
  <c r="J336" i="13"/>
  <c r="J94" i="13" s="1"/>
  <c r="O335" i="13"/>
  <c r="P335" i="13" s="1"/>
  <c r="J335" i="13"/>
  <c r="O334" i="13"/>
  <c r="I334" i="13" s="1"/>
  <c r="N333" i="13"/>
  <c r="M333" i="13"/>
  <c r="L333" i="13"/>
  <c r="I333" i="13"/>
  <c r="H333" i="13"/>
  <c r="N332" i="13"/>
  <c r="M332" i="13"/>
  <c r="L332" i="13"/>
  <c r="I332" i="13"/>
  <c r="P331" i="13"/>
  <c r="O331" i="13"/>
  <c r="J331" i="13"/>
  <c r="P330" i="13"/>
  <c r="O330" i="13"/>
  <c r="N330" i="13"/>
  <c r="M330" i="13"/>
  <c r="M329" i="13" s="1"/>
  <c r="L330" i="13"/>
  <c r="J330" i="13"/>
  <c r="I330" i="13"/>
  <c r="I329" i="13" s="1"/>
  <c r="H330" i="13"/>
  <c r="O329" i="13"/>
  <c r="N329" i="13"/>
  <c r="L329" i="13"/>
  <c r="H329" i="13"/>
  <c r="Q328" i="13"/>
  <c r="P328" i="13"/>
  <c r="O328" i="13"/>
  <c r="I328" i="13"/>
  <c r="I322" i="13" s="1"/>
  <c r="K322" i="13" s="1"/>
  <c r="O327" i="13"/>
  <c r="P327" i="13" s="1"/>
  <c r="J327" i="13"/>
  <c r="P326" i="13"/>
  <c r="O326" i="13"/>
  <c r="J326" i="13"/>
  <c r="I326" i="13"/>
  <c r="Q325" i="13"/>
  <c r="P325" i="13"/>
  <c r="O325" i="13"/>
  <c r="I325" i="13"/>
  <c r="K325" i="13" s="1"/>
  <c r="P324" i="13"/>
  <c r="O324" i="13"/>
  <c r="K324" i="13"/>
  <c r="J324" i="13"/>
  <c r="O323" i="13"/>
  <c r="J323" i="13"/>
  <c r="N322" i="13"/>
  <c r="M322" i="13"/>
  <c r="L322" i="13"/>
  <c r="H322" i="13"/>
  <c r="P321" i="13"/>
  <c r="O321" i="13"/>
  <c r="J321" i="13"/>
  <c r="P320" i="13"/>
  <c r="O320" i="13"/>
  <c r="J320" i="13"/>
  <c r="O319" i="13"/>
  <c r="P319" i="13" s="1"/>
  <c r="J319" i="13"/>
  <c r="O318" i="13"/>
  <c r="Q318" i="13" s="1"/>
  <c r="K318" i="13"/>
  <c r="J318" i="13"/>
  <c r="O317" i="13"/>
  <c r="P317" i="13" s="1"/>
  <c r="J317" i="13"/>
  <c r="O316" i="13"/>
  <c r="K316" i="13"/>
  <c r="J316" i="13"/>
  <c r="P315" i="13"/>
  <c r="O315" i="13"/>
  <c r="J315" i="13"/>
  <c r="Q314" i="13"/>
  <c r="P314" i="13"/>
  <c r="O314" i="13"/>
  <c r="O313" i="13" s="1"/>
  <c r="Q313" i="13" s="1"/>
  <c r="I314" i="13"/>
  <c r="N313" i="13"/>
  <c r="M313" i="13"/>
  <c r="L313" i="13"/>
  <c r="H313" i="13"/>
  <c r="O312" i="13"/>
  <c r="P312" i="13" s="1"/>
  <c r="J312" i="13"/>
  <c r="O311" i="13"/>
  <c r="P311" i="13" s="1"/>
  <c r="J311" i="13"/>
  <c r="P310" i="13"/>
  <c r="O310" i="13"/>
  <c r="J310" i="13"/>
  <c r="N309" i="13"/>
  <c r="N296" i="13" s="1"/>
  <c r="M309" i="13"/>
  <c r="M296" i="13" s="1"/>
  <c r="L309" i="13"/>
  <c r="J309" i="13"/>
  <c r="I309" i="13"/>
  <c r="H309" i="13"/>
  <c r="O308" i="13"/>
  <c r="Q308" i="13" s="1"/>
  <c r="K308" i="13"/>
  <c r="J308" i="13"/>
  <c r="O307" i="13"/>
  <c r="Q307" i="13" s="1"/>
  <c r="O306" i="13"/>
  <c r="O305" i="13"/>
  <c r="I305" i="13" s="1"/>
  <c r="K305" i="13"/>
  <c r="J305" i="13"/>
  <c r="P304" i="13"/>
  <c r="O304" i="13"/>
  <c r="J304" i="13"/>
  <c r="P303" i="13"/>
  <c r="O303" i="13"/>
  <c r="Q303" i="13" s="1"/>
  <c r="K303" i="13"/>
  <c r="J303" i="13"/>
  <c r="Q302" i="13"/>
  <c r="P302" i="13"/>
  <c r="O302" i="13"/>
  <c r="I302" i="13" s="1"/>
  <c r="K302" i="13"/>
  <c r="J302" i="13"/>
  <c r="Q301" i="13"/>
  <c r="P301" i="13"/>
  <c r="O301" i="13"/>
  <c r="I301" i="13"/>
  <c r="K301" i="13" s="1"/>
  <c r="Q300" i="13"/>
  <c r="P300" i="13"/>
  <c r="O300" i="13"/>
  <c r="J300" i="13"/>
  <c r="I300" i="13"/>
  <c r="K300" i="13" s="1"/>
  <c r="O299" i="13"/>
  <c r="P299" i="13" s="1"/>
  <c r="Q298" i="13"/>
  <c r="P298" i="13"/>
  <c r="O298" i="13"/>
  <c r="I298" i="13"/>
  <c r="N297" i="13"/>
  <c r="M297" i="13"/>
  <c r="L297" i="13"/>
  <c r="L296" i="13" s="1"/>
  <c r="H297" i="13"/>
  <c r="P295" i="13"/>
  <c r="O295" i="13"/>
  <c r="O294" i="13"/>
  <c r="K294" i="13"/>
  <c r="J294" i="13"/>
  <c r="P293" i="13"/>
  <c r="O293" i="13"/>
  <c r="Q293" i="13" s="1"/>
  <c r="K293" i="13"/>
  <c r="J293" i="13"/>
  <c r="O292" i="13"/>
  <c r="P292" i="13" s="1"/>
  <c r="K292" i="13"/>
  <c r="J292" i="13"/>
  <c r="O291" i="13"/>
  <c r="K291" i="13"/>
  <c r="J291" i="13"/>
  <c r="Q290" i="13"/>
  <c r="O290" i="13"/>
  <c r="P290" i="13" s="1"/>
  <c r="K290" i="13"/>
  <c r="J290" i="13"/>
  <c r="N289" i="13"/>
  <c r="M289" i="13"/>
  <c r="L289" i="13"/>
  <c r="H289" i="13"/>
  <c r="H264" i="13" s="1"/>
  <c r="Q288" i="13"/>
  <c r="P288" i="13"/>
  <c r="O288" i="13"/>
  <c r="K288" i="13"/>
  <c r="J288" i="13"/>
  <c r="P287" i="13"/>
  <c r="O287" i="13"/>
  <c r="K287" i="13"/>
  <c r="I287" i="13"/>
  <c r="P286" i="13"/>
  <c r="O286" i="13"/>
  <c r="O282" i="13" s="1"/>
  <c r="P282" i="13" s="1"/>
  <c r="J286" i="13"/>
  <c r="P285" i="13"/>
  <c r="O285" i="13"/>
  <c r="J285" i="13"/>
  <c r="O284" i="13"/>
  <c r="P284" i="13" s="1"/>
  <c r="J284" i="13"/>
  <c r="P283" i="13"/>
  <c r="O283" i="13"/>
  <c r="J283" i="13"/>
  <c r="N282" i="13"/>
  <c r="M282" i="13"/>
  <c r="L282" i="13"/>
  <c r="H282" i="13"/>
  <c r="P281" i="13"/>
  <c r="O281" i="13"/>
  <c r="Q281" i="13" s="1"/>
  <c r="K281" i="13"/>
  <c r="J281" i="13"/>
  <c r="O280" i="13"/>
  <c r="P279" i="13"/>
  <c r="O279" i="13"/>
  <c r="J279" i="13"/>
  <c r="P278" i="13"/>
  <c r="O278" i="13"/>
  <c r="J278" i="13"/>
  <c r="Q277" i="13"/>
  <c r="P277" i="13"/>
  <c r="O277" i="13"/>
  <c r="I277" i="13"/>
  <c r="K277" i="13" s="1"/>
  <c r="Q276" i="13"/>
  <c r="P276" i="13"/>
  <c r="O276" i="13"/>
  <c r="K276" i="13"/>
  <c r="J276" i="13"/>
  <c r="I276" i="13"/>
  <c r="P275" i="13"/>
  <c r="O275" i="13"/>
  <c r="J275" i="13"/>
  <c r="P274" i="13"/>
  <c r="O274" i="13"/>
  <c r="J274" i="13"/>
  <c r="O273" i="13"/>
  <c r="P273" i="13" s="1"/>
  <c r="J273" i="13"/>
  <c r="P272" i="13"/>
  <c r="O272" i="13"/>
  <c r="J272" i="13"/>
  <c r="P271" i="13"/>
  <c r="O271" i="13"/>
  <c r="J271" i="13"/>
  <c r="P270" i="13"/>
  <c r="O270" i="13"/>
  <c r="J270" i="13"/>
  <c r="Q269" i="13"/>
  <c r="P269" i="13"/>
  <c r="O269" i="13"/>
  <c r="I269" i="13"/>
  <c r="P268" i="13"/>
  <c r="O268" i="13"/>
  <c r="J268" i="13"/>
  <c r="O267" i="13"/>
  <c r="K267" i="13"/>
  <c r="J267" i="13"/>
  <c r="O266" i="13"/>
  <c r="Q266" i="13" s="1"/>
  <c r="I266" i="13"/>
  <c r="N265" i="13"/>
  <c r="M265" i="13"/>
  <c r="L265" i="13"/>
  <c r="H265" i="13"/>
  <c r="N264" i="13"/>
  <c r="M264" i="13"/>
  <c r="P258" i="13"/>
  <c r="J258" i="13"/>
  <c r="P257" i="13"/>
  <c r="O257" i="13"/>
  <c r="O109" i="13" s="1"/>
  <c r="O81" i="13" s="1"/>
  <c r="J257" i="13"/>
  <c r="J109" i="13" s="1"/>
  <c r="O256" i="13"/>
  <c r="P256" i="13" s="1"/>
  <c r="J256" i="13"/>
  <c r="O255" i="13"/>
  <c r="P255" i="13" s="1"/>
  <c r="J255" i="13"/>
  <c r="P254" i="13"/>
  <c r="O254" i="13"/>
  <c r="J254" i="13"/>
  <c r="P253" i="13"/>
  <c r="O253" i="13"/>
  <c r="O251" i="13" s="1"/>
  <c r="J253" i="13"/>
  <c r="P252" i="13"/>
  <c r="O252" i="13"/>
  <c r="J252" i="13"/>
  <c r="N251" i="13"/>
  <c r="M251" i="13"/>
  <c r="L251" i="13"/>
  <c r="J251" i="13"/>
  <c r="I251" i="13"/>
  <c r="H251" i="13"/>
  <c r="N250" i="13"/>
  <c r="N249" i="13" s="1"/>
  <c r="N175" i="13" s="1"/>
  <c r="N174" i="13" s="1"/>
  <c r="M250" i="13"/>
  <c r="L250" i="13"/>
  <c r="I250" i="13"/>
  <c r="H250" i="13"/>
  <c r="M249" i="13"/>
  <c r="M175" i="13" s="1"/>
  <c r="I249" i="13"/>
  <c r="P248" i="13"/>
  <c r="O248" i="13"/>
  <c r="K248" i="13"/>
  <c r="J248" i="13"/>
  <c r="O247" i="13"/>
  <c r="J247" i="13"/>
  <c r="N246" i="13"/>
  <c r="N244" i="13" s="1"/>
  <c r="M246" i="13"/>
  <c r="M244" i="13" s="1"/>
  <c r="L246" i="13"/>
  <c r="I246" i="13"/>
  <c r="J246" i="13" s="1"/>
  <c r="H246" i="13"/>
  <c r="P245" i="13"/>
  <c r="J245" i="13"/>
  <c r="H244" i="13"/>
  <c r="Q243" i="13"/>
  <c r="P243" i="13"/>
  <c r="O243" i="13"/>
  <c r="J243" i="13"/>
  <c r="O242" i="13"/>
  <c r="Q242" i="13" s="1"/>
  <c r="J242" i="13"/>
  <c r="N241" i="13"/>
  <c r="N240" i="13" s="1"/>
  <c r="M241" i="13"/>
  <c r="L241" i="13"/>
  <c r="I241" i="13"/>
  <c r="I240" i="13" s="1"/>
  <c r="H241" i="13"/>
  <c r="O239" i="13"/>
  <c r="P239" i="13" s="1"/>
  <c r="J239" i="13"/>
  <c r="O238" i="13"/>
  <c r="N238" i="13"/>
  <c r="N237" i="13" s="1"/>
  <c r="M238" i="13"/>
  <c r="M237" i="13" s="1"/>
  <c r="L238" i="13"/>
  <c r="L237" i="13" s="1"/>
  <c r="I238" i="13"/>
  <c r="I237" i="13" s="1"/>
  <c r="I260" i="13" s="1"/>
  <c r="I259" i="13" s="1"/>
  <c r="H238" i="13"/>
  <c r="P237" i="13"/>
  <c r="O237" i="13"/>
  <c r="Q236" i="13"/>
  <c r="P236" i="13"/>
  <c r="O236" i="13"/>
  <c r="K236" i="13"/>
  <c r="J236" i="13"/>
  <c r="O235" i="13"/>
  <c r="O169" i="13" s="1"/>
  <c r="N235" i="13"/>
  <c r="N87" i="13" s="1"/>
  <c r="N72" i="13" s="1"/>
  <c r="M235" i="13"/>
  <c r="L235" i="13"/>
  <c r="K235" i="13"/>
  <c r="J235" i="13"/>
  <c r="J87" i="13" s="1"/>
  <c r="J72" i="13" s="1"/>
  <c r="I235" i="13"/>
  <c r="H235" i="13"/>
  <c r="H169" i="13" s="1"/>
  <c r="P234" i="13"/>
  <c r="O234" i="13"/>
  <c r="J234" i="13"/>
  <c r="P233" i="13"/>
  <c r="O233" i="13"/>
  <c r="J233" i="13"/>
  <c r="P232" i="13"/>
  <c r="O232" i="13"/>
  <c r="J232" i="13"/>
  <c r="O230" i="13"/>
  <c r="P230" i="13" s="1"/>
  <c r="J230" i="13"/>
  <c r="O229" i="13"/>
  <c r="N229" i="13"/>
  <c r="M229" i="13"/>
  <c r="L229" i="13"/>
  <c r="P229" i="13" s="1"/>
  <c r="I229" i="13"/>
  <c r="J229" i="13" s="1"/>
  <c r="H229" i="13"/>
  <c r="P228" i="13"/>
  <c r="O228" i="13"/>
  <c r="J228" i="13"/>
  <c r="P227" i="13"/>
  <c r="O227" i="13"/>
  <c r="J227" i="13"/>
  <c r="P226" i="13"/>
  <c r="O226" i="13"/>
  <c r="J226" i="13"/>
  <c r="O225" i="13"/>
  <c r="P225" i="13" s="1"/>
  <c r="J225" i="13"/>
  <c r="O224" i="13"/>
  <c r="O223" i="13" s="1"/>
  <c r="J224" i="13"/>
  <c r="N223" i="13"/>
  <c r="N206" i="13" s="1"/>
  <c r="M223" i="13"/>
  <c r="L223" i="13"/>
  <c r="P223" i="13" s="1"/>
  <c r="J223" i="13"/>
  <c r="I223" i="13"/>
  <c r="H223" i="13"/>
  <c r="P222" i="13"/>
  <c r="O222" i="13"/>
  <c r="J222" i="13"/>
  <c r="P221" i="13"/>
  <c r="O221" i="13"/>
  <c r="J221" i="13"/>
  <c r="O220" i="13"/>
  <c r="P220" i="13" s="1"/>
  <c r="J220" i="13"/>
  <c r="P219" i="13"/>
  <c r="O219" i="13"/>
  <c r="N219" i="13"/>
  <c r="M219" i="13"/>
  <c r="L219" i="13"/>
  <c r="I219" i="13"/>
  <c r="J219" i="13" s="1"/>
  <c r="H219" i="13"/>
  <c r="P218" i="13"/>
  <c r="O218" i="13"/>
  <c r="J218" i="13"/>
  <c r="Q217" i="13"/>
  <c r="O217" i="13"/>
  <c r="Q216" i="13"/>
  <c r="P216" i="13"/>
  <c r="O216" i="13"/>
  <c r="K216" i="13"/>
  <c r="J216" i="13"/>
  <c r="P215" i="13"/>
  <c r="O215" i="13"/>
  <c r="Q215" i="13" s="1"/>
  <c r="K215" i="13"/>
  <c r="J215" i="13"/>
  <c r="I215" i="13"/>
  <c r="O214" i="13"/>
  <c r="P214" i="13" s="1"/>
  <c r="J214" i="13"/>
  <c r="P213" i="13"/>
  <c r="O213" i="13"/>
  <c r="J213" i="13"/>
  <c r="P212" i="13"/>
  <c r="O212" i="13"/>
  <c r="J212" i="13"/>
  <c r="O211" i="13"/>
  <c r="P211" i="13" s="1"/>
  <c r="I211" i="13"/>
  <c r="J211" i="13" s="1"/>
  <c r="O210" i="13"/>
  <c r="P210" i="13" s="1"/>
  <c r="I210" i="13"/>
  <c r="P209" i="13"/>
  <c r="O209" i="13"/>
  <c r="J209" i="13"/>
  <c r="P208" i="13"/>
  <c r="O208" i="13"/>
  <c r="J208" i="13"/>
  <c r="N207" i="13"/>
  <c r="M207" i="13"/>
  <c r="L207" i="13"/>
  <c r="H207" i="13"/>
  <c r="M206" i="13"/>
  <c r="M167" i="13" s="1"/>
  <c r="O205" i="13"/>
  <c r="P205" i="13" s="1"/>
  <c r="J205" i="13"/>
  <c r="P204" i="13"/>
  <c r="O204" i="13"/>
  <c r="J204" i="13"/>
  <c r="O203" i="13"/>
  <c r="P203" i="13" s="1"/>
  <c r="J203" i="13"/>
  <c r="O202" i="13"/>
  <c r="P202" i="13" s="1"/>
  <c r="J202" i="13"/>
  <c r="P201" i="13"/>
  <c r="O201" i="13"/>
  <c r="J201" i="13"/>
  <c r="O200" i="13"/>
  <c r="J200" i="13"/>
  <c r="N199" i="13"/>
  <c r="M199" i="13"/>
  <c r="L199" i="13"/>
  <c r="I199" i="13"/>
  <c r="J199" i="13" s="1"/>
  <c r="H199" i="13"/>
  <c r="P198" i="13"/>
  <c r="O198" i="13"/>
  <c r="J198" i="13"/>
  <c r="O197" i="13"/>
  <c r="N197" i="13"/>
  <c r="M197" i="13"/>
  <c r="L197" i="13"/>
  <c r="P197" i="13" s="1"/>
  <c r="J197" i="13"/>
  <c r="I197" i="13"/>
  <c r="H197" i="13"/>
  <c r="O196" i="13"/>
  <c r="P196" i="13" s="1"/>
  <c r="J196" i="13"/>
  <c r="O195" i="13"/>
  <c r="P195" i="13" s="1"/>
  <c r="J195" i="13"/>
  <c r="J180" i="13" s="1"/>
  <c r="O194" i="13"/>
  <c r="P194" i="13" s="1"/>
  <c r="J194" i="13"/>
  <c r="O193" i="13"/>
  <c r="P193" i="13" s="1"/>
  <c r="J193" i="13"/>
  <c r="O192" i="13"/>
  <c r="P192" i="13" s="1"/>
  <c r="J192" i="13"/>
  <c r="O191" i="13"/>
  <c r="P191" i="13" s="1"/>
  <c r="J191" i="13"/>
  <c r="P190" i="13"/>
  <c r="O190" i="13"/>
  <c r="J190" i="13"/>
  <c r="P189" i="13"/>
  <c r="O189" i="13"/>
  <c r="J189" i="13"/>
  <c r="O188" i="13"/>
  <c r="P188" i="13" s="1"/>
  <c r="J188" i="13"/>
  <c r="O187" i="13"/>
  <c r="P187" i="13" s="1"/>
  <c r="J187" i="13"/>
  <c r="O186" i="13"/>
  <c r="P186" i="13" s="1"/>
  <c r="J186" i="13"/>
  <c r="O185" i="13"/>
  <c r="P185" i="13" s="1"/>
  <c r="J185" i="13"/>
  <c r="P184" i="13"/>
  <c r="O184" i="13"/>
  <c r="J184" i="13"/>
  <c r="O183" i="13"/>
  <c r="P183" i="13" s="1"/>
  <c r="J183" i="13"/>
  <c r="O182" i="13"/>
  <c r="P182" i="13" s="1"/>
  <c r="J182" i="13"/>
  <c r="O181" i="13"/>
  <c r="P181" i="13" s="1"/>
  <c r="J181" i="13"/>
  <c r="N180" i="13"/>
  <c r="M180" i="13"/>
  <c r="L180" i="13"/>
  <c r="I180" i="13"/>
  <c r="H180" i="13"/>
  <c r="H179" i="13" s="1"/>
  <c r="H166" i="13" s="1"/>
  <c r="L179" i="13"/>
  <c r="P176" i="13"/>
  <c r="J176" i="13"/>
  <c r="M174" i="13"/>
  <c r="N173" i="13"/>
  <c r="M173" i="13"/>
  <c r="L173" i="13"/>
  <c r="M170" i="13"/>
  <c r="L170" i="13"/>
  <c r="I170" i="13"/>
  <c r="M169" i="13"/>
  <c r="O168" i="13"/>
  <c r="N168" i="13"/>
  <c r="Q162" i="13"/>
  <c r="O162" i="13"/>
  <c r="N162" i="13"/>
  <c r="M162" i="13"/>
  <c r="L162" i="13"/>
  <c r="I162" i="13"/>
  <c r="K162" i="13" s="1"/>
  <c r="H162" i="13"/>
  <c r="J162" i="13" s="1"/>
  <c r="N160" i="13"/>
  <c r="O159" i="13"/>
  <c r="P159" i="13" s="1"/>
  <c r="J159" i="13"/>
  <c r="Q158" i="13"/>
  <c r="P158" i="13"/>
  <c r="O158" i="13"/>
  <c r="N157" i="13"/>
  <c r="N102" i="13" s="1"/>
  <c r="M157" i="13"/>
  <c r="M160" i="13" s="1"/>
  <c r="L157" i="13"/>
  <c r="H157" i="13"/>
  <c r="P156" i="13"/>
  <c r="O156" i="13"/>
  <c r="O152" i="13" s="1"/>
  <c r="J156" i="13"/>
  <c r="P155" i="13"/>
  <c r="O155" i="13"/>
  <c r="J155" i="13"/>
  <c r="P154" i="13"/>
  <c r="O154" i="13"/>
  <c r="J154" i="13"/>
  <c r="P153" i="13"/>
  <c r="O153" i="13"/>
  <c r="J153" i="13"/>
  <c r="N152" i="13"/>
  <c r="M152" i="13"/>
  <c r="L152" i="13"/>
  <c r="I152" i="13"/>
  <c r="H152" i="13"/>
  <c r="J152" i="13" s="1"/>
  <c r="P151" i="13"/>
  <c r="O151" i="13"/>
  <c r="J151" i="13"/>
  <c r="P150" i="13"/>
  <c r="O150" i="13"/>
  <c r="J150" i="13"/>
  <c r="P149" i="13"/>
  <c r="O149" i="13"/>
  <c r="J149" i="13"/>
  <c r="O148" i="13"/>
  <c r="J148" i="13"/>
  <c r="N147" i="13"/>
  <c r="M147" i="13"/>
  <c r="L147" i="13"/>
  <c r="I147" i="13"/>
  <c r="H147" i="13"/>
  <c r="O146" i="13"/>
  <c r="P146" i="13" s="1"/>
  <c r="J146" i="13"/>
  <c r="P145" i="13"/>
  <c r="O145" i="13"/>
  <c r="J145" i="13"/>
  <c r="P144" i="13"/>
  <c r="O144" i="13"/>
  <c r="J144" i="13"/>
  <c r="P143" i="13"/>
  <c r="O143" i="13"/>
  <c r="J143" i="13"/>
  <c r="O142" i="13"/>
  <c r="P142" i="13" s="1"/>
  <c r="J142" i="13"/>
  <c r="P141" i="13"/>
  <c r="O141" i="13"/>
  <c r="J141" i="13"/>
  <c r="N140" i="13"/>
  <c r="M140" i="13"/>
  <c r="M139" i="13" s="1"/>
  <c r="L140" i="13"/>
  <c r="L139" i="13" s="1"/>
  <c r="I140" i="13"/>
  <c r="J140" i="13" s="1"/>
  <c r="H140" i="13"/>
  <c r="I139" i="13"/>
  <c r="P138" i="13"/>
  <c r="O138" i="13"/>
  <c r="J138" i="13"/>
  <c r="O137" i="13"/>
  <c r="P137" i="13" s="1"/>
  <c r="J137" i="13"/>
  <c r="O136" i="13"/>
  <c r="J136" i="13"/>
  <c r="P135" i="13"/>
  <c r="O135" i="13"/>
  <c r="J135" i="13"/>
  <c r="P134" i="13"/>
  <c r="O134" i="13"/>
  <c r="J134" i="13"/>
  <c r="P133" i="13"/>
  <c r="O133" i="13"/>
  <c r="J133" i="13"/>
  <c r="N132" i="13"/>
  <c r="M132" i="13"/>
  <c r="M112" i="13" s="1"/>
  <c r="L132" i="13"/>
  <c r="L112" i="13" s="1"/>
  <c r="I132" i="13"/>
  <c r="H132" i="13"/>
  <c r="J132" i="13" s="1"/>
  <c r="O131" i="13"/>
  <c r="P131" i="13" s="1"/>
  <c r="J131" i="13"/>
  <c r="O130" i="13"/>
  <c r="P130" i="13" s="1"/>
  <c r="N130" i="13"/>
  <c r="N112" i="13" s="1"/>
  <c r="M130" i="13"/>
  <c r="L130" i="13"/>
  <c r="J130" i="13"/>
  <c r="I130" i="13"/>
  <c r="H130" i="13"/>
  <c r="O129" i="13"/>
  <c r="P129" i="13" s="1"/>
  <c r="J129" i="13"/>
  <c r="P128" i="13"/>
  <c r="O128" i="13"/>
  <c r="J128" i="13"/>
  <c r="O127" i="13"/>
  <c r="P127" i="13" s="1"/>
  <c r="J127" i="13"/>
  <c r="P126" i="13"/>
  <c r="O126" i="13"/>
  <c r="J126" i="13"/>
  <c r="O125" i="13"/>
  <c r="P125" i="13" s="1"/>
  <c r="J125" i="13"/>
  <c r="P124" i="13"/>
  <c r="O124" i="13"/>
  <c r="J124" i="13"/>
  <c r="O123" i="13"/>
  <c r="P123" i="13" s="1"/>
  <c r="J123" i="13"/>
  <c r="O122" i="13"/>
  <c r="P122" i="13" s="1"/>
  <c r="J122" i="13"/>
  <c r="P121" i="13"/>
  <c r="O121" i="13"/>
  <c r="J121" i="13"/>
  <c r="P120" i="13"/>
  <c r="O120" i="13"/>
  <c r="J120" i="13"/>
  <c r="O119" i="13"/>
  <c r="P119" i="13" s="1"/>
  <c r="J119" i="13"/>
  <c r="P118" i="13"/>
  <c r="O118" i="13"/>
  <c r="J118" i="13"/>
  <c r="O117" i="13"/>
  <c r="P117" i="13" s="1"/>
  <c r="J117" i="13"/>
  <c r="J113" i="13" s="1"/>
  <c r="J112" i="13" s="1"/>
  <c r="O116" i="13"/>
  <c r="J116" i="13"/>
  <c r="O115" i="13"/>
  <c r="P115" i="13" s="1"/>
  <c r="J115" i="13"/>
  <c r="P114" i="13"/>
  <c r="O114" i="13"/>
  <c r="J114" i="13"/>
  <c r="N113" i="13"/>
  <c r="M113" i="13"/>
  <c r="L113" i="13"/>
  <c r="I113" i="13"/>
  <c r="I112" i="13" s="1"/>
  <c r="H113" i="13"/>
  <c r="H112" i="13" s="1"/>
  <c r="N109" i="13"/>
  <c r="M109" i="13"/>
  <c r="L109" i="13"/>
  <c r="P109" i="13" s="1"/>
  <c r="I109" i="13"/>
  <c r="I81" i="13" s="1"/>
  <c r="H109" i="13"/>
  <c r="H81" i="13" s="1"/>
  <c r="O108" i="13"/>
  <c r="P108" i="13" s="1"/>
  <c r="N108" i="13"/>
  <c r="M108" i="13"/>
  <c r="L108" i="13"/>
  <c r="L106" i="13" s="1"/>
  <c r="K108" i="13"/>
  <c r="I108" i="13"/>
  <c r="I106" i="13" s="1"/>
  <c r="H108" i="13"/>
  <c r="P107" i="13"/>
  <c r="K107" i="13"/>
  <c r="N106" i="13"/>
  <c r="M106" i="13"/>
  <c r="H106" i="13"/>
  <c r="N105" i="13"/>
  <c r="M105" i="13"/>
  <c r="M80" i="13" s="1"/>
  <c r="N103" i="13"/>
  <c r="N78" i="13" s="1"/>
  <c r="M103" i="13"/>
  <c r="M78" i="13" s="1"/>
  <c r="L103" i="13"/>
  <c r="K103" i="13"/>
  <c r="I103" i="13"/>
  <c r="H103" i="13"/>
  <c r="M102" i="13"/>
  <c r="N101" i="13"/>
  <c r="M101" i="13"/>
  <c r="L101" i="13"/>
  <c r="J101" i="13"/>
  <c r="I101" i="13"/>
  <c r="K101" i="13" s="1"/>
  <c r="H101" i="13"/>
  <c r="M100" i="13"/>
  <c r="M99" i="13" s="1"/>
  <c r="N95" i="13"/>
  <c r="M95" i="13"/>
  <c r="I95" i="13"/>
  <c r="I74" i="13" s="1"/>
  <c r="N94" i="13"/>
  <c r="M94" i="13"/>
  <c r="L94" i="13"/>
  <c r="K94" i="13"/>
  <c r="I94" i="13"/>
  <c r="H94" i="13"/>
  <c r="O93" i="13"/>
  <c r="Q93" i="13" s="1"/>
  <c r="N93" i="13"/>
  <c r="M93" i="13"/>
  <c r="L93" i="13"/>
  <c r="P93" i="13" s="1"/>
  <c r="J93" i="13"/>
  <c r="I93" i="13"/>
  <c r="H93" i="13"/>
  <c r="N92" i="13"/>
  <c r="M92" i="13"/>
  <c r="L92" i="13"/>
  <c r="K92" i="13"/>
  <c r="I92" i="13"/>
  <c r="H92" i="13"/>
  <c r="O91" i="13"/>
  <c r="Q91" i="13" s="1"/>
  <c r="N91" i="13"/>
  <c r="M91" i="13"/>
  <c r="L91" i="13"/>
  <c r="P91" i="13" s="1"/>
  <c r="I91" i="13"/>
  <c r="K91" i="13" s="1"/>
  <c r="H91" i="13"/>
  <c r="I90" i="13"/>
  <c r="I88" i="13"/>
  <c r="L87" i="13"/>
  <c r="H87" i="13"/>
  <c r="H72" i="13" s="1"/>
  <c r="O86" i="13"/>
  <c r="Q86" i="13" s="1"/>
  <c r="N86" i="13"/>
  <c r="N71" i="13" s="1"/>
  <c r="L86" i="13"/>
  <c r="P86" i="13" s="1"/>
  <c r="J86" i="13"/>
  <c r="N81" i="13"/>
  <c r="M81" i="13"/>
  <c r="L81" i="13"/>
  <c r="P81" i="13" s="1"/>
  <c r="K81" i="13"/>
  <c r="J81" i="13"/>
  <c r="N80" i="13"/>
  <c r="N79" i="13" s="1"/>
  <c r="M79" i="13"/>
  <c r="I78" i="13"/>
  <c r="K78" i="13" s="1"/>
  <c r="H78" i="13"/>
  <c r="N77" i="13"/>
  <c r="M77" i="13"/>
  <c r="N74" i="13"/>
  <c r="M74" i="13"/>
  <c r="J74" i="13"/>
  <c r="J71" i="13"/>
  <c r="O65" i="13"/>
  <c r="K65" i="13"/>
  <c r="J65" i="13"/>
  <c r="O64" i="13"/>
  <c r="J64" i="13"/>
  <c r="N63" i="13"/>
  <c r="M63" i="13"/>
  <c r="L63" i="13"/>
  <c r="K63" i="13"/>
  <c r="I63" i="13"/>
  <c r="I62" i="13" s="1"/>
  <c r="H63" i="13"/>
  <c r="J63" i="13" s="1"/>
  <c r="N62" i="13"/>
  <c r="M62" i="13"/>
  <c r="L62" i="13"/>
  <c r="H62" i="13"/>
  <c r="K62" i="13" s="1"/>
  <c r="N61" i="13"/>
  <c r="M61" i="13"/>
  <c r="L61" i="13"/>
  <c r="K61" i="13"/>
  <c r="J61" i="13"/>
  <c r="I61" i="13"/>
  <c r="H61" i="13"/>
  <c r="H60" i="13"/>
  <c r="Q59" i="13"/>
  <c r="O59" i="13"/>
  <c r="P59" i="13" s="1"/>
  <c r="K59" i="13"/>
  <c r="J59" i="13"/>
  <c r="P58" i="13"/>
  <c r="O58" i="13"/>
  <c r="Q58" i="13" s="1"/>
  <c r="N58" i="13"/>
  <c r="M58" i="13"/>
  <c r="L58" i="13"/>
  <c r="I58" i="13"/>
  <c r="H58" i="13"/>
  <c r="J58" i="13" s="1"/>
  <c r="O57" i="13"/>
  <c r="Q57" i="13" s="1"/>
  <c r="K57" i="13"/>
  <c r="J57" i="13"/>
  <c r="Q56" i="13"/>
  <c r="O56" i="13"/>
  <c r="P56" i="13" s="1"/>
  <c r="K56" i="13"/>
  <c r="J56" i="13"/>
  <c r="O55" i="13"/>
  <c r="Q55" i="13" s="1"/>
  <c r="K55" i="13"/>
  <c r="J55" i="13"/>
  <c r="O54" i="13"/>
  <c r="Q54" i="13" s="1"/>
  <c r="N54" i="13"/>
  <c r="M54" i="13"/>
  <c r="L54" i="13"/>
  <c r="I54" i="13"/>
  <c r="H54" i="13"/>
  <c r="K54" i="13" s="1"/>
  <c r="Q53" i="13"/>
  <c r="O53" i="13"/>
  <c r="P53" i="13" s="1"/>
  <c r="K53" i="13"/>
  <c r="J53" i="13"/>
  <c r="Q52" i="13"/>
  <c r="O52" i="13"/>
  <c r="P52" i="13" s="1"/>
  <c r="N52" i="13"/>
  <c r="M52" i="13"/>
  <c r="L52" i="13"/>
  <c r="I52" i="13"/>
  <c r="H52" i="13"/>
  <c r="J52" i="13" s="1"/>
  <c r="Q51" i="13"/>
  <c r="P51" i="13"/>
  <c r="O51" i="13"/>
  <c r="K51" i="13"/>
  <c r="J51" i="13"/>
  <c r="Q50" i="13"/>
  <c r="O50" i="13"/>
  <c r="P50" i="13" s="1"/>
  <c r="K50" i="13"/>
  <c r="J50" i="13"/>
  <c r="O49" i="13"/>
  <c r="K49" i="13"/>
  <c r="J49" i="13"/>
  <c r="N48" i="13"/>
  <c r="M48" i="13"/>
  <c r="L48" i="13"/>
  <c r="K48" i="13"/>
  <c r="J48" i="13"/>
  <c r="I48" i="13"/>
  <c r="H48" i="13"/>
  <c r="Q47" i="13"/>
  <c r="O47" i="13"/>
  <c r="P47" i="13" s="1"/>
  <c r="K47" i="13"/>
  <c r="J47" i="13"/>
  <c r="Q46" i="13"/>
  <c r="P46" i="13"/>
  <c r="O46" i="13"/>
  <c r="K46" i="13"/>
  <c r="J46" i="13"/>
  <c r="O45" i="13"/>
  <c r="K45" i="13"/>
  <c r="J45" i="13"/>
  <c r="N44" i="13"/>
  <c r="M44" i="13"/>
  <c r="L44" i="13"/>
  <c r="I44" i="13"/>
  <c r="K44" i="13" s="1"/>
  <c r="H44" i="13"/>
  <c r="O43" i="13"/>
  <c r="Q43" i="13" s="1"/>
  <c r="K43" i="13"/>
  <c r="J43" i="13"/>
  <c r="O42" i="13"/>
  <c r="N42" i="13"/>
  <c r="M42" i="13"/>
  <c r="L42" i="13"/>
  <c r="K42" i="13"/>
  <c r="I42" i="13"/>
  <c r="H42" i="13"/>
  <c r="J42" i="13" s="1"/>
  <c r="I41" i="13"/>
  <c r="H41" i="13"/>
  <c r="J41" i="13" s="1"/>
  <c r="O40" i="13"/>
  <c r="J40" i="13"/>
  <c r="P39" i="13"/>
  <c r="O39" i="13"/>
  <c r="Q39" i="13" s="1"/>
  <c r="K39" i="13"/>
  <c r="J39" i="13"/>
  <c r="O38" i="13"/>
  <c r="O37" i="13" s="1"/>
  <c r="N38" i="13"/>
  <c r="M38" i="13"/>
  <c r="M37" i="13" s="1"/>
  <c r="M36" i="13" s="1"/>
  <c r="L38" i="13"/>
  <c r="I38" i="13"/>
  <c r="H38" i="13"/>
  <c r="K38" i="13" s="1"/>
  <c r="N37" i="13"/>
  <c r="N36" i="13" s="1"/>
  <c r="I37" i="13"/>
  <c r="H37" i="13"/>
  <c r="H36" i="13" s="1"/>
  <c r="O35" i="13"/>
  <c r="P35" i="13" s="1"/>
  <c r="K35" i="13"/>
  <c r="J35" i="13"/>
  <c r="N34" i="13"/>
  <c r="M34" i="13"/>
  <c r="L34" i="13"/>
  <c r="K34" i="13"/>
  <c r="I34" i="13"/>
  <c r="H34" i="13"/>
  <c r="J34" i="13" s="1"/>
  <c r="Q33" i="13"/>
  <c r="P33" i="13"/>
  <c r="O33" i="13"/>
  <c r="K33" i="13"/>
  <c r="J33" i="13"/>
  <c r="P32" i="13"/>
  <c r="O32" i="13"/>
  <c r="K32" i="13"/>
  <c r="J32" i="13"/>
  <c r="N31" i="13"/>
  <c r="N30" i="13" s="1"/>
  <c r="M31" i="13"/>
  <c r="M30" i="13" s="1"/>
  <c r="L31" i="13"/>
  <c r="I31" i="13"/>
  <c r="H31" i="13"/>
  <c r="H30" i="13"/>
  <c r="Q29" i="13"/>
  <c r="O29" i="13"/>
  <c r="P29" i="13" s="1"/>
  <c r="K29" i="13"/>
  <c r="J29" i="13"/>
  <c r="O28" i="13"/>
  <c r="Q28" i="13" s="1"/>
  <c r="K28" i="13"/>
  <c r="J28" i="13"/>
  <c r="Q27" i="13"/>
  <c r="O27" i="13"/>
  <c r="P27" i="13" s="1"/>
  <c r="N27" i="13"/>
  <c r="M27" i="13"/>
  <c r="L27" i="13"/>
  <c r="J27" i="13"/>
  <c r="I27" i="13"/>
  <c r="I26" i="13" s="1"/>
  <c r="H27" i="13"/>
  <c r="H26" i="13" s="1"/>
  <c r="O26" i="13"/>
  <c r="N26" i="13"/>
  <c r="M26" i="13"/>
  <c r="M25" i="13" s="1"/>
  <c r="L26" i="13"/>
  <c r="Q24" i="13"/>
  <c r="P24" i="13"/>
  <c r="O24" i="13"/>
  <c r="K24" i="13"/>
  <c r="J24" i="13"/>
  <c r="O23" i="13"/>
  <c r="K23" i="13"/>
  <c r="J23" i="13"/>
  <c r="Q22" i="13"/>
  <c r="P22" i="13"/>
  <c r="O22" i="13"/>
  <c r="K22" i="13"/>
  <c r="J22" i="13"/>
  <c r="O21" i="13"/>
  <c r="Q21" i="13" s="1"/>
  <c r="K21" i="13"/>
  <c r="J21" i="13"/>
  <c r="N20" i="13"/>
  <c r="M20" i="13"/>
  <c r="L20" i="13"/>
  <c r="L19" i="13" s="1"/>
  <c r="K20" i="13"/>
  <c r="I20" i="13"/>
  <c r="H20" i="13"/>
  <c r="J20" i="13" s="1"/>
  <c r="M19" i="13"/>
  <c r="O18" i="13"/>
  <c r="Q18" i="13" s="1"/>
  <c r="K18" i="13"/>
  <c r="J18" i="13"/>
  <c r="P17" i="13"/>
  <c r="O17" i="13"/>
  <c r="Q17" i="13" s="1"/>
  <c r="K17" i="13"/>
  <c r="J17" i="13"/>
  <c r="Q16" i="13"/>
  <c r="O16" i="13"/>
  <c r="O61" i="13" s="1"/>
  <c r="K16" i="13"/>
  <c r="J16" i="13"/>
  <c r="O15" i="13"/>
  <c r="Q15" i="13" s="1"/>
  <c r="K15" i="13"/>
  <c r="J15" i="13"/>
  <c r="N14" i="13"/>
  <c r="M14" i="13"/>
  <c r="L14" i="13"/>
  <c r="I14" i="13"/>
  <c r="H14" i="13"/>
  <c r="M13" i="13"/>
  <c r="L13" i="13"/>
  <c r="O12" i="13"/>
  <c r="P12" i="13" s="1"/>
  <c r="K12" i="13"/>
  <c r="J12" i="13"/>
  <c r="Q11" i="13"/>
  <c r="N11" i="13"/>
  <c r="O11" i="13" s="1"/>
  <c r="M11" i="13"/>
  <c r="L11" i="13"/>
  <c r="I11" i="13"/>
  <c r="H11" i="13"/>
  <c r="K11" i="13" s="1"/>
  <c r="J179" i="13" l="1"/>
  <c r="L111" i="13"/>
  <c r="L249" i="13"/>
  <c r="P381" i="13"/>
  <c r="L380" i="13"/>
  <c r="Q168" i="13"/>
  <c r="Q372" i="13"/>
  <c r="P372" i="13"/>
  <c r="P48" i="13"/>
  <c r="K210" i="13"/>
  <c r="J210" i="13"/>
  <c r="P44" i="13"/>
  <c r="I89" i="13"/>
  <c r="P113" i="13"/>
  <c r="O147" i="13"/>
  <c r="P147" i="13" s="1"/>
  <c r="P148" i="13"/>
  <c r="N263" i="13"/>
  <c r="N262" i="13" s="1"/>
  <c r="N384" i="13" s="1"/>
  <c r="N382" i="13" s="1"/>
  <c r="Q23" i="13"/>
  <c r="P23" i="13"/>
  <c r="P61" i="13"/>
  <c r="K395" i="13"/>
  <c r="J395" i="13"/>
  <c r="Q45" i="13"/>
  <c r="P45" i="13"/>
  <c r="O44" i="13"/>
  <c r="Q44" i="13" s="1"/>
  <c r="Q169" i="13"/>
  <c r="N96" i="13"/>
  <c r="N75" i="13" s="1"/>
  <c r="N171" i="13"/>
  <c r="Q370" i="13"/>
  <c r="P370" i="13"/>
  <c r="O367" i="13"/>
  <c r="P367" i="13" s="1"/>
  <c r="P38" i="13"/>
  <c r="L37" i="13"/>
  <c r="M111" i="13"/>
  <c r="M110" i="13" s="1"/>
  <c r="K246" i="13"/>
  <c r="I244" i="13"/>
  <c r="O63" i="13"/>
  <c r="Q65" i="13"/>
  <c r="P65" i="13"/>
  <c r="O48" i="13"/>
  <c r="Q48" i="13" s="1"/>
  <c r="Q49" i="13"/>
  <c r="P294" i="13"/>
  <c r="Q294" i="13"/>
  <c r="K314" i="13"/>
  <c r="I313" i="13"/>
  <c r="K313" i="13" s="1"/>
  <c r="J314" i="13"/>
  <c r="P49" i="13"/>
  <c r="M240" i="13"/>
  <c r="O241" i="13"/>
  <c r="Q241" i="13" s="1"/>
  <c r="I30" i="13"/>
  <c r="K30" i="13" s="1"/>
  <c r="K31" i="13"/>
  <c r="K41" i="13"/>
  <c r="J31" i="13"/>
  <c r="P162" i="13"/>
  <c r="O398" i="13"/>
  <c r="Q399" i="13"/>
  <c r="P399" i="13"/>
  <c r="O36" i="13"/>
  <c r="Q267" i="13"/>
  <c r="P267" i="13"/>
  <c r="O265" i="13"/>
  <c r="L166" i="13"/>
  <c r="I86" i="13"/>
  <c r="I168" i="13"/>
  <c r="L72" i="13"/>
  <c r="P87" i="13"/>
  <c r="N19" i="13"/>
  <c r="N13" i="13" s="1"/>
  <c r="N10" i="13" s="1"/>
  <c r="N9" i="13" s="1"/>
  <c r="N60" i="13"/>
  <c r="Q26" i="13"/>
  <c r="P136" i="13"/>
  <c r="O132" i="13"/>
  <c r="J26" i="13"/>
  <c r="H25" i="13"/>
  <c r="Q405" i="13"/>
  <c r="K26" i="13"/>
  <c r="L206" i="13"/>
  <c r="L178" i="13" s="1"/>
  <c r="P92" i="13"/>
  <c r="Q291" i="13"/>
  <c r="P291" i="13"/>
  <c r="O289" i="13"/>
  <c r="P132" i="13"/>
  <c r="L240" i="13"/>
  <c r="L373" i="13"/>
  <c r="J37" i="13"/>
  <c r="L41" i="13"/>
  <c r="P42" i="13"/>
  <c r="O113" i="13"/>
  <c r="P116" i="13"/>
  <c r="O374" i="13"/>
  <c r="P374" i="13" s="1"/>
  <c r="Q375" i="13"/>
  <c r="Q61" i="13"/>
  <c r="J250" i="13"/>
  <c r="H249" i="13"/>
  <c r="K269" i="13"/>
  <c r="J269" i="13"/>
  <c r="P352" i="13"/>
  <c r="L338" i="13"/>
  <c r="H381" i="13"/>
  <c r="K358" i="13"/>
  <c r="P390" i="13"/>
  <c r="Q409" i="13"/>
  <c r="O408" i="13"/>
  <c r="Q408" i="13" s="1"/>
  <c r="L419" i="13"/>
  <c r="P16" i="13"/>
  <c r="P34" i="13"/>
  <c r="H100" i="13"/>
  <c r="H99" i="13" s="1"/>
  <c r="H84" i="13"/>
  <c r="H111" i="13"/>
  <c r="H110" i="13" s="1"/>
  <c r="P224" i="13"/>
  <c r="M98" i="13"/>
  <c r="M337" i="13"/>
  <c r="M263" i="13" s="1"/>
  <c r="M262" i="13" s="1"/>
  <c r="M384" i="13" s="1"/>
  <c r="M382" i="13" s="1"/>
  <c r="M41" i="13"/>
  <c r="M60" i="13" s="1"/>
  <c r="H160" i="13"/>
  <c r="H173" i="13"/>
  <c r="L244" i="13"/>
  <c r="P305" i="13"/>
  <c r="Q305" i="13"/>
  <c r="Q316" i="13"/>
  <c r="P316" i="13"/>
  <c r="K328" i="13"/>
  <c r="J328" i="13"/>
  <c r="O389" i="13"/>
  <c r="Q390" i="13"/>
  <c r="H13" i="13"/>
  <c r="L30" i="13"/>
  <c r="P31" i="13"/>
  <c r="N41" i="13"/>
  <c r="L60" i="13"/>
  <c r="L71" i="13"/>
  <c r="P71" i="13" s="1"/>
  <c r="L100" i="13"/>
  <c r="H139" i="13"/>
  <c r="O90" i="13"/>
  <c r="O260" i="13"/>
  <c r="Q81" i="13"/>
  <c r="H296" i="13"/>
  <c r="J301" i="13"/>
  <c r="J313" i="13"/>
  <c r="H168" i="13"/>
  <c r="J168" i="13" s="1"/>
  <c r="H86" i="13"/>
  <c r="H71" i="13" s="1"/>
  <c r="Q402" i="13"/>
  <c r="P402" i="13"/>
  <c r="P63" i="13"/>
  <c r="P94" i="13"/>
  <c r="M85" i="13"/>
  <c r="M70" i="13" s="1"/>
  <c r="P152" i="13"/>
  <c r="O199" i="13"/>
  <c r="P199" i="13" s="1"/>
  <c r="P200" i="13"/>
  <c r="L88" i="13"/>
  <c r="L90" i="13"/>
  <c r="L260" i="13"/>
  <c r="P247" i="13"/>
  <c r="P323" i="13"/>
  <c r="O322" i="13"/>
  <c r="J339" i="13"/>
  <c r="H338" i="13"/>
  <c r="H379" i="13" s="1"/>
  <c r="P359" i="13"/>
  <c r="P403" i="13"/>
  <c r="P422" i="13"/>
  <c r="P57" i="13"/>
  <c r="Q292" i="13"/>
  <c r="O60" i="13"/>
  <c r="P251" i="13"/>
  <c r="Q358" i="13"/>
  <c r="O381" i="13"/>
  <c r="P358" i="13"/>
  <c r="O357" i="13"/>
  <c r="Q357" i="13" s="1"/>
  <c r="J396" i="13"/>
  <c r="K396" i="13"/>
  <c r="J54" i="13"/>
  <c r="N179" i="13"/>
  <c r="P11" i="13"/>
  <c r="P18" i="13"/>
  <c r="P28" i="13"/>
  <c r="Q32" i="13"/>
  <c r="O31" i="13"/>
  <c r="P43" i="13"/>
  <c r="K58" i="13"/>
  <c r="K106" i="13"/>
  <c r="N139" i="13"/>
  <c r="N85" i="13" s="1"/>
  <c r="N70" i="13" s="1"/>
  <c r="J147" i="13"/>
  <c r="O180" i="13"/>
  <c r="M90" i="13"/>
  <c r="M89" i="13" s="1"/>
  <c r="M88" i="13"/>
  <c r="M73" i="13" s="1"/>
  <c r="M260" i="13"/>
  <c r="M259" i="13" s="1"/>
  <c r="P242" i="13"/>
  <c r="J266" i="13"/>
  <c r="K266" i="13"/>
  <c r="P318" i="13"/>
  <c r="J329" i="13"/>
  <c r="Q359" i="13"/>
  <c r="L389" i="13"/>
  <c r="Q403" i="13"/>
  <c r="I13" i="13"/>
  <c r="O41" i="13"/>
  <c r="Q41" i="13" s="1"/>
  <c r="Q42" i="13"/>
  <c r="P103" i="13"/>
  <c r="J11" i="13"/>
  <c r="O71" i="13"/>
  <c r="M179" i="13"/>
  <c r="Q368" i="13"/>
  <c r="P368" i="13"/>
  <c r="P54" i="13"/>
  <c r="M104" i="13"/>
  <c r="O140" i="13"/>
  <c r="I158" i="13"/>
  <c r="O157" i="13"/>
  <c r="N260" i="13"/>
  <c r="N259" i="13" s="1"/>
  <c r="N88" i="13"/>
  <c r="N73" i="13" s="1"/>
  <c r="N90" i="13"/>
  <c r="N89" i="13" s="1"/>
  <c r="N170" i="13"/>
  <c r="P297" i="13"/>
  <c r="P329" i="13"/>
  <c r="L168" i="13"/>
  <c r="P168" i="13" s="1"/>
  <c r="Q369" i="13"/>
  <c r="P369" i="13"/>
  <c r="M388" i="13"/>
  <c r="M387" i="13" s="1"/>
  <c r="P392" i="13"/>
  <c r="H404" i="13"/>
  <c r="Q35" i="13"/>
  <c r="O34" i="13"/>
  <c r="Q34" i="13" s="1"/>
  <c r="J14" i="13"/>
  <c r="O14" i="13"/>
  <c r="K74" i="13"/>
  <c r="P140" i="13"/>
  <c r="N169" i="13"/>
  <c r="P313" i="13"/>
  <c r="N388" i="13"/>
  <c r="N387" i="13" s="1"/>
  <c r="M455" i="13"/>
  <c r="M87" i="13"/>
  <c r="M72" i="13" s="1"/>
  <c r="K408" i="13"/>
  <c r="J408" i="13"/>
  <c r="Q412" i="13"/>
  <c r="I412" i="13"/>
  <c r="O411" i="13"/>
  <c r="Q411" i="13" s="1"/>
  <c r="P412" i="13"/>
  <c r="P411" i="13" s="1"/>
  <c r="Q38" i="13"/>
  <c r="H237" i="13"/>
  <c r="J238" i="13"/>
  <c r="P307" i="13"/>
  <c r="I307" i="13"/>
  <c r="K14" i="13"/>
  <c r="L78" i="13"/>
  <c r="H19" i="13"/>
  <c r="J19" i="13" s="1"/>
  <c r="P26" i="13"/>
  <c r="I73" i="13"/>
  <c r="K95" i="13"/>
  <c r="I87" i="13"/>
  <c r="I169" i="13"/>
  <c r="K169" i="13" s="1"/>
  <c r="P238" i="13"/>
  <c r="K298" i="13"/>
  <c r="J298" i="13"/>
  <c r="J362" i="13"/>
  <c r="Q413" i="13"/>
  <c r="P413" i="13"/>
  <c r="I413" i="13"/>
  <c r="O103" i="13"/>
  <c r="O386" i="13"/>
  <c r="P386" i="13" s="1"/>
  <c r="I36" i="13"/>
  <c r="K36" i="13" s="1"/>
  <c r="K37" i="13"/>
  <c r="K52" i="13"/>
  <c r="H102" i="13"/>
  <c r="H77" i="13" s="1"/>
  <c r="H105" i="13"/>
  <c r="H80" i="13" s="1"/>
  <c r="H79" i="13" s="1"/>
  <c r="O250" i="13"/>
  <c r="K338" i="13"/>
  <c r="H357" i="13"/>
  <c r="J357" i="13" s="1"/>
  <c r="K414" i="13"/>
  <c r="L169" i="13"/>
  <c r="P169" i="13" s="1"/>
  <c r="P235" i="13"/>
  <c r="Q393" i="13"/>
  <c r="P393" i="13"/>
  <c r="O392" i="13"/>
  <c r="O396" i="13"/>
  <c r="O92" i="13"/>
  <c r="Q92" i="13" s="1"/>
  <c r="Q280" i="13"/>
  <c r="I280" i="13"/>
  <c r="P397" i="13"/>
  <c r="H420" i="13"/>
  <c r="P55" i="13"/>
  <c r="K93" i="13"/>
  <c r="L160" i="13"/>
  <c r="O207" i="13"/>
  <c r="P280" i="13"/>
  <c r="O309" i="13"/>
  <c r="P309" i="13" s="1"/>
  <c r="I383" i="13"/>
  <c r="K326" i="13"/>
  <c r="M86" i="13"/>
  <c r="M71" i="13" s="1"/>
  <c r="M168" i="13"/>
  <c r="P357" i="13"/>
  <c r="Q397" i="13"/>
  <c r="I299" i="13"/>
  <c r="O297" i="13"/>
  <c r="I60" i="13"/>
  <c r="I19" i="13"/>
  <c r="J62" i="13"/>
  <c r="Q12" i="13"/>
  <c r="K27" i="13"/>
  <c r="L102" i="13"/>
  <c r="O87" i="13"/>
  <c r="Q235" i="13"/>
  <c r="K367" i="13"/>
  <c r="I366" i="13"/>
  <c r="H95" i="13"/>
  <c r="H74" i="13" s="1"/>
  <c r="J398" i="13"/>
  <c r="N25" i="13"/>
  <c r="L264" i="13"/>
  <c r="L84" i="13" s="1"/>
  <c r="J325" i="13"/>
  <c r="P376" i="13"/>
  <c r="H332" i="13"/>
  <c r="K332" i="13" s="1"/>
  <c r="Q362" i="13"/>
  <c r="J374" i="13"/>
  <c r="Q401" i="13"/>
  <c r="P401" i="13"/>
  <c r="O436" i="13"/>
  <c r="O420" i="13" s="1"/>
  <c r="O20" i="13"/>
  <c r="H206" i="13"/>
  <c r="Q210" i="13"/>
  <c r="I306" i="13"/>
  <c r="Q306" i="13"/>
  <c r="P306" i="13"/>
  <c r="I379" i="13"/>
  <c r="K333" i="13"/>
  <c r="K374" i="13"/>
  <c r="P398" i="13"/>
  <c r="L95" i="13"/>
  <c r="P421" i="13"/>
  <c r="P437" i="13"/>
  <c r="O173" i="13"/>
  <c r="Q173" i="13" s="1"/>
  <c r="P217" i="13"/>
  <c r="I217" i="13"/>
  <c r="O246" i="13"/>
  <c r="O101" i="13"/>
  <c r="Q101" i="13" s="1"/>
  <c r="J287" i="13"/>
  <c r="I282" i="13"/>
  <c r="Q295" i="13"/>
  <c r="I295" i="13"/>
  <c r="O383" i="13"/>
  <c r="Q326" i="13"/>
  <c r="O333" i="13"/>
  <c r="P333" i="13" s="1"/>
  <c r="J448" i="13"/>
  <c r="H386" i="13"/>
  <c r="K334" i="13"/>
  <c r="J334" i="13"/>
  <c r="L366" i="13"/>
  <c r="L105" i="13" s="1"/>
  <c r="K448" i="13"/>
  <c r="I386" i="13"/>
  <c r="P21" i="13"/>
  <c r="P15" i="13"/>
  <c r="J38" i="13"/>
  <c r="J44" i="13"/>
  <c r="J241" i="13"/>
  <c r="H240" i="13"/>
  <c r="Q248" i="13"/>
  <c r="P266" i="13"/>
  <c r="J277" i="13"/>
  <c r="P308" i="13"/>
  <c r="P334" i="13"/>
  <c r="Q371" i="13"/>
  <c r="I454" i="13"/>
  <c r="J454" i="13" s="1"/>
  <c r="K390" i="13"/>
  <c r="Q334" i="13"/>
  <c r="N337" i="13"/>
  <c r="N97" i="13" s="1"/>
  <c r="N76" i="13" s="1"/>
  <c r="N98" i="13"/>
  <c r="I179" i="13"/>
  <c r="I381" i="13"/>
  <c r="I357" i="13"/>
  <c r="M379" i="13"/>
  <c r="O339" i="13"/>
  <c r="J421" i="13"/>
  <c r="P340" i="13"/>
  <c r="N100" i="13"/>
  <c r="N99" i="13" s="1"/>
  <c r="N381" i="13"/>
  <c r="N380" i="13" s="1"/>
  <c r="P427" i="13"/>
  <c r="M357" i="13"/>
  <c r="L177" i="13" l="1"/>
  <c r="M453" i="13"/>
  <c r="L69" i="13"/>
  <c r="L80" i="13"/>
  <c r="P180" i="13"/>
  <c r="O179" i="13"/>
  <c r="O72" i="13"/>
  <c r="Q72" i="13" s="1"/>
  <c r="Q87" i="13"/>
  <c r="H163" i="13"/>
  <c r="H458" i="13"/>
  <c r="P37" i="13"/>
  <c r="L36" i="13"/>
  <c r="P36" i="13" s="1"/>
  <c r="K357" i="13"/>
  <c r="I337" i="13"/>
  <c r="K337" i="13" s="1"/>
  <c r="N456" i="13"/>
  <c r="N453" i="13" s="1"/>
  <c r="N385" i="13"/>
  <c r="K19" i="13"/>
  <c r="H419" i="13"/>
  <c r="P389" i="13"/>
  <c r="Q389" i="13"/>
  <c r="M10" i="13"/>
  <c r="M9" i="13" s="1"/>
  <c r="O112" i="13"/>
  <c r="L175" i="13"/>
  <c r="Q63" i="13"/>
  <c r="O62" i="13"/>
  <c r="K383" i="13"/>
  <c r="O105" i="13"/>
  <c r="O249" i="13"/>
  <c r="K168" i="13"/>
  <c r="O419" i="13"/>
  <c r="Q420" i="13"/>
  <c r="I420" i="13"/>
  <c r="H69" i="13"/>
  <c r="I380" i="13"/>
  <c r="K381" i="13"/>
  <c r="L74" i="13"/>
  <c r="K60" i="13"/>
  <c r="P419" i="13"/>
  <c r="L418" i="13"/>
  <c r="L388" i="13" s="1"/>
  <c r="O404" i="13"/>
  <c r="O264" i="13"/>
  <c r="P265" i="13"/>
  <c r="Q265" i="13"/>
  <c r="P60" i="13"/>
  <c r="M385" i="13"/>
  <c r="M456" i="13"/>
  <c r="Q289" i="13"/>
  <c r="P289" i="13"/>
  <c r="K86" i="13"/>
  <c r="I71" i="13"/>
  <c r="K71" i="13" s="1"/>
  <c r="J307" i="13"/>
  <c r="J297" i="13" s="1"/>
  <c r="J296" i="13" s="1"/>
  <c r="K307" i="13"/>
  <c r="P366" i="13"/>
  <c r="L365" i="13"/>
  <c r="Q297" i="13"/>
  <c r="O296" i="13"/>
  <c r="K280" i="13"/>
  <c r="J280" i="13"/>
  <c r="N178" i="13"/>
  <c r="N177" i="13" s="1"/>
  <c r="N261" i="13" s="1"/>
  <c r="N166" i="13"/>
  <c r="P420" i="13"/>
  <c r="P41" i="13"/>
  <c r="N84" i="13"/>
  <c r="P250" i="13"/>
  <c r="H167" i="13"/>
  <c r="H178" i="13"/>
  <c r="H177" i="13" s="1"/>
  <c r="H261" i="13" s="1"/>
  <c r="K366" i="13"/>
  <c r="J366" i="13"/>
  <c r="J105" i="13" s="1"/>
  <c r="J104" i="13" s="1"/>
  <c r="I365" i="13"/>
  <c r="I105" i="13"/>
  <c r="H104" i="13"/>
  <c r="J249" i="13"/>
  <c r="H175" i="13"/>
  <c r="L25" i="13"/>
  <c r="P206" i="13"/>
  <c r="L167" i="13"/>
  <c r="J299" i="13"/>
  <c r="I297" i="13"/>
  <c r="N111" i="13"/>
  <c r="N110" i="13" s="1"/>
  <c r="J237" i="13"/>
  <c r="H90" i="13"/>
  <c r="H260" i="13"/>
  <c r="H88" i="13"/>
  <c r="H170" i="13"/>
  <c r="P90" i="13"/>
  <c r="L89" i="13"/>
  <c r="J36" i="13"/>
  <c r="J386" i="13"/>
  <c r="P396" i="13"/>
  <c r="Q396" i="13"/>
  <c r="O395" i="13"/>
  <c r="K158" i="13"/>
  <c r="J158" i="13"/>
  <c r="J157" i="13" s="1"/>
  <c r="J102" i="13" s="1"/>
  <c r="J77" i="13" s="1"/>
  <c r="I157" i="13"/>
  <c r="L73" i="13"/>
  <c r="N172" i="13"/>
  <c r="H96" i="13"/>
  <c r="H75" i="13" s="1"/>
  <c r="J240" i="13"/>
  <c r="H171" i="13"/>
  <c r="M458" i="13"/>
  <c r="M461" i="13" s="1"/>
  <c r="M163" i="13"/>
  <c r="M161" i="13" s="1"/>
  <c r="J13" i="13"/>
  <c r="H10" i="13"/>
  <c r="J338" i="13"/>
  <c r="H98" i="13"/>
  <c r="K98" i="13" s="1"/>
  <c r="H337" i="13"/>
  <c r="O373" i="13"/>
  <c r="Q374" i="13"/>
  <c r="M171" i="13"/>
  <c r="O240" i="13"/>
  <c r="M96" i="13"/>
  <c r="M75" i="13" s="1"/>
  <c r="K13" i="13"/>
  <c r="L85" i="13"/>
  <c r="I25" i="13"/>
  <c r="K25" i="13" s="1"/>
  <c r="P173" i="13"/>
  <c r="Q322" i="13"/>
  <c r="P322" i="13"/>
  <c r="O78" i="13"/>
  <c r="Q78" i="13" s="1"/>
  <c r="Q103" i="13"/>
  <c r="N167" i="13"/>
  <c r="K413" i="13"/>
  <c r="J413" i="13"/>
  <c r="Q157" i="13"/>
  <c r="O160" i="13"/>
  <c r="Q160" i="13" s="1"/>
  <c r="O102" i="13"/>
  <c r="M97" i="13"/>
  <c r="M76" i="13" s="1"/>
  <c r="P373" i="13"/>
  <c r="Q37" i="13"/>
  <c r="P157" i="13"/>
  <c r="P14" i="13"/>
  <c r="Q14" i="13"/>
  <c r="J265" i="13"/>
  <c r="M172" i="13"/>
  <c r="J383" i="13"/>
  <c r="K379" i="13"/>
  <c r="J322" i="13"/>
  <c r="P436" i="13"/>
  <c r="Q392" i="13"/>
  <c r="O139" i="13"/>
  <c r="I265" i="13"/>
  <c r="L110" i="13"/>
  <c r="Q60" i="13"/>
  <c r="I72" i="13"/>
  <c r="K72" i="13" s="1"/>
  <c r="K87" i="13"/>
  <c r="K244" i="13"/>
  <c r="J244" i="13"/>
  <c r="Q20" i="13"/>
  <c r="P20" i="13"/>
  <c r="O19" i="13"/>
  <c r="K282" i="13"/>
  <c r="J282" i="13"/>
  <c r="M178" i="13"/>
  <c r="M177" i="13" s="1"/>
  <c r="M261" i="13" s="1"/>
  <c r="M166" i="13"/>
  <c r="Q71" i="13"/>
  <c r="P339" i="13"/>
  <c r="O338" i="13"/>
  <c r="O244" i="13"/>
  <c r="Q246" i="13"/>
  <c r="P207" i="13"/>
  <c r="Q207" i="13"/>
  <c r="O206" i="13"/>
  <c r="K217" i="13"/>
  <c r="J217" i="13"/>
  <c r="J207" i="13" s="1"/>
  <c r="J206" i="13" s="1"/>
  <c r="L77" i="13"/>
  <c r="M84" i="13"/>
  <c r="O30" i="13"/>
  <c r="Q31" i="13"/>
  <c r="O100" i="13"/>
  <c r="P100" i="13" s="1"/>
  <c r="O366" i="13"/>
  <c r="Q367" i="13"/>
  <c r="J169" i="13"/>
  <c r="J333" i="13"/>
  <c r="J91" i="13"/>
  <c r="P260" i="13"/>
  <c r="L259" i="13"/>
  <c r="P259" i="13" s="1"/>
  <c r="Q333" i="13"/>
  <c r="O379" i="13"/>
  <c r="Q379" i="13" s="1"/>
  <c r="O332" i="13"/>
  <c r="Q260" i="13"/>
  <c r="O259" i="13"/>
  <c r="P246" i="13"/>
  <c r="J381" i="13"/>
  <c r="H380" i="13"/>
  <c r="J380" i="13" s="1"/>
  <c r="I175" i="13"/>
  <c r="I207" i="13"/>
  <c r="J60" i="13"/>
  <c r="P101" i="13"/>
  <c r="Q381" i="13"/>
  <c r="O380" i="13"/>
  <c r="Q380" i="13" s="1"/>
  <c r="O89" i="13"/>
  <c r="Q89" i="13" s="1"/>
  <c r="Q90" i="13"/>
  <c r="P244" i="13"/>
  <c r="L172" i="13"/>
  <c r="L165" i="13" s="1"/>
  <c r="L97" i="13"/>
  <c r="L379" i="13"/>
  <c r="L337" i="13"/>
  <c r="L98" i="13"/>
  <c r="J30" i="13"/>
  <c r="Q383" i="13"/>
  <c r="P383" i="13"/>
  <c r="K306" i="13"/>
  <c r="J306" i="13"/>
  <c r="I411" i="13"/>
  <c r="K412" i="13"/>
  <c r="J412" i="13"/>
  <c r="H85" i="13"/>
  <c r="H70" i="13" s="1"/>
  <c r="J139" i="13"/>
  <c r="P241" i="13"/>
  <c r="Q398" i="13"/>
  <c r="O95" i="13"/>
  <c r="K295" i="13"/>
  <c r="J295" i="13"/>
  <c r="I289" i="13"/>
  <c r="L99" i="13"/>
  <c r="L171" i="13"/>
  <c r="L96" i="13"/>
  <c r="J178" i="13"/>
  <c r="L387" i="13" l="1"/>
  <c r="L76" i="13"/>
  <c r="Q95" i="13"/>
  <c r="O74" i="13"/>
  <c r="Q74" i="13" s="1"/>
  <c r="L10" i="13"/>
  <c r="L458" i="13"/>
  <c r="L461" i="13" s="1"/>
  <c r="L163" i="13"/>
  <c r="J85" i="13"/>
  <c r="J70" i="13" s="1"/>
  <c r="J111" i="13"/>
  <c r="J110" i="13" s="1"/>
  <c r="H172" i="13"/>
  <c r="J172" i="13" s="1"/>
  <c r="H97" i="13"/>
  <c r="H76" i="13" s="1"/>
  <c r="H68" i="13" s="1"/>
  <c r="H67" i="13" s="1"/>
  <c r="M165" i="13"/>
  <c r="M164" i="13" s="1"/>
  <c r="K365" i="13"/>
  <c r="J365" i="13"/>
  <c r="I104" i="13"/>
  <c r="K104" i="13" s="1"/>
  <c r="Q296" i="13"/>
  <c r="P296" i="13"/>
  <c r="K157" i="13"/>
  <c r="I102" i="13"/>
  <c r="I160" i="13"/>
  <c r="I111" i="13"/>
  <c r="I173" i="13"/>
  <c r="Q244" i="13"/>
  <c r="O337" i="13"/>
  <c r="Q337" i="13" s="1"/>
  <c r="O98" i="13"/>
  <c r="Q98" i="13" s="1"/>
  <c r="Q338" i="13"/>
  <c r="H263" i="13"/>
  <c r="H262" i="13" s="1"/>
  <c r="H384" i="13" s="1"/>
  <c r="K105" i="13"/>
  <c r="I80" i="13"/>
  <c r="P380" i="13"/>
  <c r="P160" i="13"/>
  <c r="Q19" i="13"/>
  <c r="P19" i="13"/>
  <c r="J170" i="13"/>
  <c r="K170" i="13"/>
  <c r="P72" i="13"/>
  <c r="P80" i="13"/>
  <c r="L79" i="13"/>
  <c r="K411" i="13"/>
  <c r="I404" i="13"/>
  <c r="J411" i="13"/>
  <c r="P89" i="13"/>
  <c r="M459" i="13"/>
  <c r="L68" i="13"/>
  <c r="Q102" i="13"/>
  <c r="O77" i="13"/>
  <c r="Q77" i="13" s="1"/>
  <c r="O106" i="13"/>
  <c r="Q373" i="13"/>
  <c r="H461" i="13"/>
  <c r="O365" i="13"/>
  <c r="Q365" i="13" s="1"/>
  <c r="Q366" i="13"/>
  <c r="Q112" i="13"/>
  <c r="O111" i="13"/>
  <c r="O84" i="13"/>
  <c r="P112" i="13"/>
  <c r="Q30" i="13"/>
  <c r="O25" i="13"/>
  <c r="Q25" i="13" s="1"/>
  <c r="H73" i="13"/>
  <c r="K73" i="13" s="1"/>
  <c r="K88" i="13"/>
  <c r="K380" i="13"/>
  <c r="H259" i="13"/>
  <c r="K260" i="13"/>
  <c r="J260" i="13"/>
  <c r="N69" i="13"/>
  <c r="N68" i="13" s="1"/>
  <c r="N67" i="13" s="1"/>
  <c r="N83" i="13"/>
  <c r="N82" i="13" s="1"/>
  <c r="P102" i="13"/>
  <c r="I172" i="13"/>
  <c r="H89" i="13"/>
  <c r="K89" i="13" s="1"/>
  <c r="K90" i="13"/>
  <c r="Q259" i="13"/>
  <c r="P77" i="13"/>
  <c r="O13" i="13"/>
  <c r="L70" i="13"/>
  <c r="J88" i="13"/>
  <c r="J73" i="13" s="1"/>
  <c r="J90" i="13"/>
  <c r="J89" i="13" s="1"/>
  <c r="I419" i="13"/>
  <c r="K420" i="13"/>
  <c r="I100" i="13"/>
  <c r="J419" i="13"/>
  <c r="H418" i="13"/>
  <c r="O175" i="13"/>
  <c r="Q105" i="13"/>
  <c r="O80" i="13"/>
  <c r="L455" i="13"/>
  <c r="Q395" i="13"/>
  <c r="P395" i="13"/>
  <c r="O454" i="13"/>
  <c r="J379" i="13"/>
  <c r="J332" i="13"/>
  <c r="O85" i="13"/>
  <c r="P85" i="13" s="1"/>
  <c r="P139" i="13"/>
  <c r="H161" i="13"/>
  <c r="P249" i="13"/>
  <c r="J10" i="13"/>
  <c r="H9" i="13"/>
  <c r="P95" i="13"/>
  <c r="J177" i="13"/>
  <c r="K207" i="13"/>
  <c r="I206" i="13"/>
  <c r="M83" i="13"/>
  <c r="M82" i="13" s="1"/>
  <c r="M457" i="13" s="1"/>
  <c r="M460" i="13" s="1"/>
  <c r="M69" i="13"/>
  <c r="M68" i="13" s="1"/>
  <c r="M67" i="13" s="1"/>
  <c r="P338" i="13"/>
  <c r="I10" i="13"/>
  <c r="N458" i="13"/>
  <c r="N461" i="13" s="1"/>
  <c r="N163" i="13"/>
  <c r="N161" i="13" s="1"/>
  <c r="N165" i="13"/>
  <c r="N164" i="13" s="1"/>
  <c r="J420" i="13"/>
  <c r="J100" i="13" s="1"/>
  <c r="J99" i="13" s="1"/>
  <c r="L83" i="13"/>
  <c r="O171" i="13"/>
  <c r="Q171" i="13" s="1"/>
  <c r="Q240" i="13"/>
  <c r="O96" i="13"/>
  <c r="Q264" i="13"/>
  <c r="Q404" i="13"/>
  <c r="P404" i="13"/>
  <c r="H174" i="13"/>
  <c r="J175" i="13"/>
  <c r="J80" i="13" s="1"/>
  <c r="J79" i="13" s="1"/>
  <c r="Q62" i="13"/>
  <c r="P62" i="13"/>
  <c r="I264" i="13"/>
  <c r="K265" i="13"/>
  <c r="L104" i="13"/>
  <c r="J337" i="13"/>
  <c r="J98" i="13"/>
  <c r="L174" i="13"/>
  <c r="P175" i="13"/>
  <c r="O166" i="13"/>
  <c r="O178" i="13"/>
  <c r="P179" i="13"/>
  <c r="Q100" i="13"/>
  <c r="O99" i="13"/>
  <c r="Q99" i="13" s="1"/>
  <c r="P78" i="13"/>
  <c r="L75" i="13"/>
  <c r="K175" i="13"/>
  <c r="I174" i="13"/>
  <c r="K174" i="13" s="1"/>
  <c r="P105" i="13"/>
  <c r="P240" i="13"/>
  <c r="P264" i="13"/>
  <c r="Q36" i="13"/>
  <c r="I296" i="13"/>
  <c r="K296" i="13" s="1"/>
  <c r="K297" i="13"/>
  <c r="O418" i="13"/>
  <c r="O388" i="13" s="1"/>
  <c r="Q419" i="13"/>
  <c r="K289" i="13"/>
  <c r="J289" i="13"/>
  <c r="J264" i="13" s="1"/>
  <c r="P337" i="13"/>
  <c r="L263" i="13"/>
  <c r="Q206" i="13"/>
  <c r="O167" i="13"/>
  <c r="Q167" i="13" s="1"/>
  <c r="J25" i="13"/>
  <c r="L261" i="13"/>
  <c r="P379" i="13"/>
  <c r="Q332" i="13"/>
  <c r="O88" i="13"/>
  <c r="O170" i="13"/>
  <c r="P332" i="13"/>
  <c r="P167" i="13"/>
  <c r="P30" i="13"/>
  <c r="J263" i="13" l="1"/>
  <c r="J262" i="13" s="1"/>
  <c r="J84" i="13"/>
  <c r="O387" i="13"/>
  <c r="Q388" i="13"/>
  <c r="P388" i="13"/>
  <c r="I99" i="13"/>
  <c r="K99" i="13" s="1"/>
  <c r="K100" i="13"/>
  <c r="P25" i="13"/>
  <c r="O75" i="13"/>
  <c r="Q75" i="13" s="1"/>
  <c r="Q96" i="13"/>
  <c r="Q13" i="13"/>
  <c r="P13" i="13"/>
  <c r="O10" i="13"/>
  <c r="P10" i="13"/>
  <c r="P9" i="13" s="1"/>
  <c r="L9" i="13"/>
  <c r="L459" i="13" s="1"/>
  <c r="Q170" i="13"/>
  <c r="P170" i="13"/>
  <c r="L67" i="13"/>
  <c r="Q166" i="13"/>
  <c r="P166" i="13"/>
  <c r="O70" i="13"/>
  <c r="Q70" i="13" s="1"/>
  <c r="Q85" i="13"/>
  <c r="P70" i="13"/>
  <c r="K10" i="13"/>
  <c r="I9" i="13"/>
  <c r="P454" i="13"/>
  <c r="O97" i="13"/>
  <c r="P99" i="13"/>
  <c r="P418" i="13"/>
  <c r="P365" i="13"/>
  <c r="J174" i="13"/>
  <c r="I167" i="13"/>
  <c r="K206" i="13"/>
  <c r="I85" i="13"/>
  <c r="I178" i="13"/>
  <c r="O79" i="13"/>
  <c r="Q79" i="13" s="1"/>
  <c r="Q80" i="13"/>
  <c r="K172" i="13"/>
  <c r="H165" i="13"/>
  <c r="H164" i="13" s="1"/>
  <c r="I77" i="13"/>
  <c r="K77" i="13" s="1"/>
  <c r="K102" i="13"/>
  <c r="L262" i="13"/>
  <c r="J259" i="13"/>
  <c r="K259" i="13"/>
  <c r="O177" i="13"/>
  <c r="Q178" i="13"/>
  <c r="P178" i="13"/>
  <c r="K80" i="13"/>
  <c r="I79" i="13"/>
  <c r="K79" i="13" s="1"/>
  <c r="P174" i="13"/>
  <c r="Q111" i="13"/>
  <c r="O110" i="13"/>
  <c r="P111" i="13"/>
  <c r="P98" i="13"/>
  <c r="P79" i="13"/>
  <c r="K160" i="13"/>
  <c r="J160" i="13"/>
  <c r="P96" i="13"/>
  <c r="L164" i="13"/>
  <c r="L82" i="13"/>
  <c r="K419" i="13"/>
  <c r="I418" i="13"/>
  <c r="H382" i="13"/>
  <c r="Q418" i="13"/>
  <c r="O455" i="13"/>
  <c r="P171" i="13"/>
  <c r="L161" i="13"/>
  <c r="O69" i="13"/>
  <c r="Q84" i="13"/>
  <c r="P84" i="13"/>
  <c r="O172" i="13"/>
  <c r="K404" i="13"/>
  <c r="I96" i="13"/>
  <c r="I171" i="13"/>
  <c r="J404" i="13"/>
  <c r="I263" i="13"/>
  <c r="K264" i="13"/>
  <c r="I166" i="13"/>
  <c r="I84" i="13"/>
  <c r="K173" i="13"/>
  <c r="J173" i="13"/>
  <c r="O73" i="13"/>
  <c r="Q88" i="13"/>
  <c r="P88" i="13"/>
  <c r="K111" i="13"/>
  <c r="I110" i="13"/>
  <c r="P74" i="13"/>
  <c r="O174" i="13"/>
  <c r="Q174" i="13" s="1"/>
  <c r="Q175" i="13"/>
  <c r="H83" i="13"/>
  <c r="H82" i="13" s="1"/>
  <c r="H457" i="13" s="1"/>
  <c r="O104" i="13"/>
  <c r="Q104" i="13" s="1"/>
  <c r="N457" i="13"/>
  <c r="N460" i="13" s="1"/>
  <c r="N459" i="13"/>
  <c r="Q106" i="13"/>
  <c r="P106" i="13"/>
  <c r="L385" i="13"/>
  <c r="L456" i="13"/>
  <c r="L453" i="13" s="1"/>
  <c r="P387" i="13"/>
  <c r="O263" i="13"/>
  <c r="J418" i="13"/>
  <c r="J97" i="13" s="1"/>
  <c r="J76" i="13" s="1"/>
  <c r="H455" i="13"/>
  <c r="H388" i="13"/>
  <c r="H387" i="13" s="1"/>
  <c r="K167" i="13" l="1"/>
  <c r="J167" i="13"/>
  <c r="Q177" i="13"/>
  <c r="O261" i="13"/>
  <c r="P177" i="13"/>
  <c r="I455" i="13"/>
  <c r="K418" i="13"/>
  <c r="I97" i="13"/>
  <c r="I83" i="13" s="1"/>
  <c r="L457" i="13"/>
  <c r="L460" i="13" s="1"/>
  <c r="Q97" i="13"/>
  <c r="O76" i="13"/>
  <c r="P97" i="13"/>
  <c r="P262" i="13"/>
  <c r="L384" i="13"/>
  <c r="H460" i="13"/>
  <c r="I70" i="13"/>
  <c r="K70" i="13" s="1"/>
  <c r="K85" i="13"/>
  <c r="Q73" i="13"/>
  <c r="P73" i="13"/>
  <c r="Q263" i="13"/>
  <c r="O262" i="13"/>
  <c r="I69" i="13"/>
  <c r="K84" i="13"/>
  <c r="I262" i="13"/>
  <c r="K263" i="13"/>
  <c r="Q172" i="13"/>
  <c r="P172" i="13"/>
  <c r="O83" i="13"/>
  <c r="O385" i="13"/>
  <c r="Q385" i="13" s="1"/>
  <c r="O456" i="13"/>
  <c r="O453" i="13" s="1"/>
  <c r="Q387" i="13"/>
  <c r="P455" i="13"/>
  <c r="O9" i="13"/>
  <c r="Q10" i="13"/>
  <c r="J96" i="13"/>
  <c r="J75" i="13" s="1"/>
  <c r="J388" i="13"/>
  <c r="J387" i="13" s="1"/>
  <c r="P263" i="13"/>
  <c r="P75" i="13"/>
  <c r="O165" i="13"/>
  <c r="K166" i="13"/>
  <c r="I165" i="13"/>
  <c r="J166" i="13"/>
  <c r="K171" i="13"/>
  <c r="J171" i="13"/>
  <c r="I75" i="13"/>
  <c r="K75" i="13" s="1"/>
  <c r="K96" i="13"/>
  <c r="I388" i="13"/>
  <c r="H459" i="13"/>
  <c r="I458" i="13"/>
  <c r="I163" i="13"/>
  <c r="K110" i="13"/>
  <c r="Q69" i="13"/>
  <c r="P69" i="13"/>
  <c r="P104" i="13"/>
  <c r="J83" i="13"/>
  <c r="J82" i="13" s="1"/>
  <c r="J69" i="13"/>
  <c r="J68" i="13" s="1"/>
  <c r="J67" i="13" s="1"/>
  <c r="H456" i="13"/>
  <c r="H385" i="13"/>
  <c r="O458" i="13"/>
  <c r="O163" i="13"/>
  <c r="Q110" i="13"/>
  <c r="P110" i="13"/>
  <c r="I177" i="13"/>
  <c r="K178" i="13"/>
  <c r="K83" i="13" l="1"/>
  <c r="I82" i="13"/>
  <c r="K388" i="13"/>
  <c r="I387" i="13"/>
  <c r="J165" i="13"/>
  <c r="Q76" i="13"/>
  <c r="P76" i="13"/>
  <c r="O164" i="13"/>
  <c r="Q165" i="13"/>
  <c r="P165" i="13"/>
  <c r="I261" i="13"/>
  <c r="K177" i="13"/>
  <c r="O461" i="13"/>
  <c r="P461" i="13" s="1"/>
  <c r="P458" i="13"/>
  <c r="P456" i="13"/>
  <c r="K69" i="13"/>
  <c r="I68" i="13"/>
  <c r="Q262" i="13"/>
  <c r="O384" i="13"/>
  <c r="P384" i="13"/>
  <c r="L382" i="13"/>
  <c r="Q163" i="13"/>
  <c r="O161" i="13"/>
  <c r="P163" i="13"/>
  <c r="K262" i="13"/>
  <c r="I384" i="13"/>
  <c r="K97" i="13"/>
  <c r="I76" i="13"/>
  <c r="K76" i="13" s="1"/>
  <c r="Q261" i="13"/>
  <c r="P261" i="13"/>
  <c r="Q83" i="13"/>
  <c r="O82" i="13"/>
  <c r="P83" i="13"/>
  <c r="K165" i="13"/>
  <c r="I164" i="13"/>
  <c r="O68" i="13"/>
  <c r="P385" i="13"/>
  <c r="K163" i="13"/>
  <c r="I161" i="13"/>
  <c r="J163" i="13"/>
  <c r="H453" i="13"/>
  <c r="I461" i="13"/>
  <c r="J461" i="13" s="1"/>
  <c r="J458" i="13"/>
  <c r="J455" i="13"/>
  <c r="K68" i="13" l="1"/>
  <c r="I67" i="13"/>
  <c r="K67" i="13" s="1"/>
  <c r="K164" i="13"/>
  <c r="J164" i="13"/>
  <c r="K261" i="13"/>
  <c r="J261" i="13"/>
  <c r="Q161" i="13"/>
  <c r="P161" i="13"/>
  <c r="I456" i="13"/>
  <c r="K387" i="13"/>
  <c r="I385" i="13"/>
  <c r="O457" i="13"/>
  <c r="Q82" i="13"/>
  <c r="P82" i="13"/>
  <c r="K384" i="13"/>
  <c r="I382" i="13"/>
  <c r="J384" i="13"/>
  <c r="I457" i="13"/>
  <c r="K82" i="13"/>
  <c r="I459" i="13"/>
  <c r="J459" i="13" s="1"/>
  <c r="Q164" i="13"/>
  <c r="P164" i="13"/>
  <c r="P453" i="13"/>
  <c r="K161" i="13"/>
  <c r="J161" i="13"/>
  <c r="O459" i="13"/>
  <c r="P459" i="13" s="1"/>
  <c r="Q68" i="13"/>
  <c r="O67" i="13"/>
  <c r="P68" i="13"/>
  <c r="Q384" i="13"/>
  <c r="O382" i="13"/>
  <c r="Q382" i="13" s="1"/>
  <c r="I460" i="13" l="1"/>
  <c r="J460" i="13" s="1"/>
  <c r="J457" i="13"/>
  <c r="K385" i="13"/>
  <c r="J385" i="13"/>
  <c r="K382" i="13"/>
  <c r="J382" i="13"/>
  <c r="O460" i="13"/>
  <c r="P460" i="13" s="1"/>
  <c r="P457" i="13"/>
  <c r="P382" i="13"/>
  <c r="Q67" i="13"/>
  <c r="P67" i="13"/>
  <c r="I453" i="13"/>
  <c r="J453" i="13" s="1"/>
  <c r="J456" i="13"/>
  <c r="P446" i="12" l="1"/>
  <c r="J446" i="12"/>
  <c r="O445" i="12"/>
  <c r="P445" i="12" s="1"/>
  <c r="J445" i="12"/>
  <c r="O444" i="12"/>
  <c r="J444" i="12"/>
  <c r="O443" i="12"/>
  <c r="O442" i="12" s="1"/>
  <c r="J443" i="12"/>
  <c r="P442" i="12"/>
  <c r="N442" i="12"/>
  <c r="N103" i="12" s="1"/>
  <c r="N78" i="12" s="1"/>
  <c r="M442" i="12"/>
  <c r="M382" i="12" s="1"/>
  <c r="L442" i="12"/>
  <c r="I442" i="12"/>
  <c r="K442" i="12" s="1"/>
  <c r="H442" i="12"/>
  <c r="O441" i="12"/>
  <c r="Q441" i="12" s="1"/>
  <c r="J441" i="12"/>
  <c r="O440" i="12"/>
  <c r="P440" i="12" s="1"/>
  <c r="J440" i="12"/>
  <c r="O438" i="12"/>
  <c r="P438" i="12" s="1"/>
  <c r="O437" i="12"/>
  <c r="P437" i="12" s="1"/>
  <c r="I437" i="12"/>
  <c r="J437" i="12" s="1"/>
  <c r="O436" i="12"/>
  <c r="P436" i="12" s="1"/>
  <c r="I436" i="12"/>
  <c r="J436" i="12" s="1"/>
  <c r="O435" i="12"/>
  <c r="P435" i="12" s="1"/>
  <c r="J435" i="12"/>
  <c r="O434" i="12"/>
  <c r="P434" i="12" s="1"/>
  <c r="J434" i="12"/>
  <c r="P433" i="12"/>
  <c r="O433" i="12"/>
  <c r="J433" i="12"/>
  <c r="O432" i="12"/>
  <c r="P432" i="12" s="1"/>
  <c r="J432" i="12"/>
  <c r="N431" i="12"/>
  <c r="M431" i="12"/>
  <c r="L431" i="12"/>
  <c r="I431" i="12"/>
  <c r="H431" i="12"/>
  <c r="O430" i="12"/>
  <c r="P430" i="12" s="1"/>
  <c r="I430" i="12"/>
  <c r="J430" i="12" s="1"/>
  <c r="O429" i="12"/>
  <c r="N429" i="12"/>
  <c r="M429" i="12"/>
  <c r="L429" i="12"/>
  <c r="P429" i="12" s="1"/>
  <c r="I429" i="12"/>
  <c r="H429" i="12"/>
  <c r="O428" i="12"/>
  <c r="P428" i="12" s="1"/>
  <c r="I428" i="12"/>
  <c r="J428" i="12" s="1"/>
  <c r="O427" i="12"/>
  <c r="N427" i="12"/>
  <c r="M427" i="12"/>
  <c r="L427" i="12"/>
  <c r="I427" i="12"/>
  <c r="H427" i="12"/>
  <c r="O426" i="12"/>
  <c r="P426" i="12" s="1"/>
  <c r="J426" i="12"/>
  <c r="O425" i="12"/>
  <c r="P425" i="12" s="1"/>
  <c r="J425" i="12"/>
  <c r="O424" i="12"/>
  <c r="P424" i="12" s="1"/>
  <c r="J424" i="12"/>
  <c r="N423" i="12"/>
  <c r="M423" i="12"/>
  <c r="O423" i="12" s="1"/>
  <c r="L423" i="12"/>
  <c r="I423" i="12"/>
  <c r="H423" i="12"/>
  <c r="J423" i="12" s="1"/>
  <c r="O422" i="12"/>
  <c r="P422" i="12" s="1"/>
  <c r="J422" i="12"/>
  <c r="O421" i="12"/>
  <c r="P421" i="12" s="1"/>
  <c r="J421" i="12"/>
  <c r="O420" i="12"/>
  <c r="P420" i="12" s="1"/>
  <c r="J420" i="12"/>
  <c r="O419" i="12"/>
  <c r="P419" i="12" s="1"/>
  <c r="J419" i="12"/>
  <c r="O418" i="12"/>
  <c r="P418" i="12" s="1"/>
  <c r="J418" i="12"/>
  <c r="N417" i="12"/>
  <c r="N416" i="12" s="1"/>
  <c r="M417" i="12"/>
  <c r="L417" i="12"/>
  <c r="I417" i="12"/>
  <c r="H417" i="12"/>
  <c r="J417" i="12" s="1"/>
  <c r="M416" i="12"/>
  <c r="H416" i="12"/>
  <c r="H415" i="12" s="1"/>
  <c r="M415" i="12"/>
  <c r="M414" i="12"/>
  <c r="O413" i="12"/>
  <c r="Q413" i="12" s="1"/>
  <c r="K413" i="12"/>
  <c r="J413" i="12"/>
  <c r="O412" i="12"/>
  <c r="Q412" i="12" s="1"/>
  <c r="K412" i="12"/>
  <c r="J412" i="12"/>
  <c r="O411" i="12"/>
  <c r="Q411" i="12" s="1"/>
  <c r="K411" i="12"/>
  <c r="J411" i="12"/>
  <c r="N410" i="12"/>
  <c r="M410" i="12"/>
  <c r="L410" i="12"/>
  <c r="I410" i="12"/>
  <c r="H410" i="12"/>
  <c r="J410" i="12" s="1"/>
  <c r="O409" i="12"/>
  <c r="Q409" i="12" s="1"/>
  <c r="Q408" i="12"/>
  <c r="O408" i="12"/>
  <c r="I408" i="12"/>
  <c r="P407" i="12"/>
  <c r="N407" i="12"/>
  <c r="M407" i="12"/>
  <c r="L407" i="12"/>
  <c r="H407" i="12"/>
  <c r="O406" i="12"/>
  <c r="Q406" i="12" s="1"/>
  <c r="K406" i="12"/>
  <c r="J406" i="12"/>
  <c r="O405" i="12"/>
  <c r="K405" i="12"/>
  <c r="J405" i="12"/>
  <c r="P404" i="12"/>
  <c r="N404" i="12"/>
  <c r="N400" i="12" s="1"/>
  <c r="M404" i="12"/>
  <c r="M400" i="12" s="1"/>
  <c r="L404" i="12"/>
  <c r="I404" i="12"/>
  <c r="H404" i="12"/>
  <c r="J404" i="12" s="1"/>
  <c r="O403" i="12"/>
  <c r="Q403" i="12" s="1"/>
  <c r="K403" i="12"/>
  <c r="J403" i="12"/>
  <c r="O402" i="12"/>
  <c r="K402" i="12"/>
  <c r="J402" i="12"/>
  <c r="P401" i="12"/>
  <c r="N401" i="12"/>
  <c r="M401" i="12"/>
  <c r="L401" i="12"/>
  <c r="I401" i="12"/>
  <c r="H401" i="12"/>
  <c r="J401" i="12" s="1"/>
  <c r="L400" i="12"/>
  <c r="P399" i="12"/>
  <c r="O399" i="12"/>
  <c r="Q399" i="12" s="1"/>
  <c r="K399" i="12"/>
  <c r="J399" i="12"/>
  <c r="O398" i="12"/>
  <c r="N398" i="12"/>
  <c r="M398" i="12"/>
  <c r="L398" i="12"/>
  <c r="I398" i="12"/>
  <c r="H398" i="12"/>
  <c r="J398" i="12" s="1"/>
  <c r="P397" i="12"/>
  <c r="O397" i="12"/>
  <c r="Q397" i="12" s="1"/>
  <c r="K397" i="12"/>
  <c r="J397" i="12"/>
  <c r="O396" i="12"/>
  <c r="P396" i="12" s="1"/>
  <c r="K396" i="12"/>
  <c r="J396" i="12"/>
  <c r="N395" i="12"/>
  <c r="M395" i="12"/>
  <c r="L395" i="12"/>
  <c r="I395" i="12"/>
  <c r="K395" i="12" s="1"/>
  <c r="H395" i="12"/>
  <c r="H394" i="12" s="1"/>
  <c r="N394" i="12"/>
  <c r="L394" i="12"/>
  <c r="O393" i="12"/>
  <c r="Q393" i="12" s="1"/>
  <c r="K393" i="12"/>
  <c r="J393" i="12"/>
  <c r="N392" i="12"/>
  <c r="M392" i="12"/>
  <c r="L392" i="12"/>
  <c r="I392" i="12"/>
  <c r="H392" i="12"/>
  <c r="J392" i="12" s="1"/>
  <c r="N391" i="12"/>
  <c r="M391" i="12"/>
  <c r="L391" i="12"/>
  <c r="I391" i="12"/>
  <c r="O390" i="12"/>
  <c r="P390" i="12" s="1"/>
  <c r="K390" i="12"/>
  <c r="J390" i="12"/>
  <c r="O389" i="12"/>
  <c r="Q389" i="12" s="1"/>
  <c r="K389" i="12"/>
  <c r="J389" i="12"/>
  <c r="N388" i="12"/>
  <c r="M388" i="12"/>
  <c r="L388" i="12"/>
  <c r="I388" i="12"/>
  <c r="H388" i="12"/>
  <c r="O387" i="12"/>
  <c r="P387" i="12" s="1"/>
  <c r="N386" i="12"/>
  <c r="N448" i="12" s="1"/>
  <c r="M386" i="12"/>
  <c r="M448" i="12" s="1"/>
  <c r="L386" i="12"/>
  <c r="L448" i="12" s="1"/>
  <c r="H386" i="12"/>
  <c r="H385" i="12" s="1"/>
  <c r="N385" i="12"/>
  <c r="M385" i="12"/>
  <c r="L382" i="12"/>
  <c r="I382" i="12"/>
  <c r="H382" i="12"/>
  <c r="J382" i="12" s="1"/>
  <c r="N379" i="12"/>
  <c r="M379" i="12"/>
  <c r="L379" i="12"/>
  <c r="H379" i="12"/>
  <c r="P374" i="12"/>
  <c r="J374" i="12"/>
  <c r="O373" i="12"/>
  <c r="P373" i="12" s="1"/>
  <c r="J373" i="12"/>
  <c r="P372" i="12"/>
  <c r="O372" i="12"/>
  <c r="Q372" i="12" s="1"/>
  <c r="K372" i="12"/>
  <c r="J372" i="12"/>
  <c r="O371" i="12"/>
  <c r="N371" i="12"/>
  <c r="M371" i="12"/>
  <c r="M370" i="12" s="1"/>
  <c r="M369" i="12" s="1"/>
  <c r="L371" i="12"/>
  <c r="P371" i="12" s="1"/>
  <c r="I371" i="12"/>
  <c r="H371" i="12"/>
  <c r="J371" i="12" s="1"/>
  <c r="O370" i="12"/>
  <c r="Q370" i="12" s="1"/>
  <c r="N370" i="12"/>
  <c r="N369" i="12" s="1"/>
  <c r="L370" i="12"/>
  <c r="I370" i="12"/>
  <c r="O368" i="12"/>
  <c r="P368" i="12" s="1"/>
  <c r="K368" i="12"/>
  <c r="J368" i="12"/>
  <c r="O367" i="12"/>
  <c r="Q367" i="12" s="1"/>
  <c r="K367" i="12"/>
  <c r="J367" i="12"/>
  <c r="O366" i="12"/>
  <c r="P366" i="12" s="1"/>
  <c r="K366" i="12"/>
  <c r="J366" i="12"/>
  <c r="O365" i="12"/>
  <c r="Q365" i="12" s="1"/>
  <c r="K365" i="12"/>
  <c r="J365" i="12"/>
  <c r="O364" i="12"/>
  <c r="P364" i="12" s="1"/>
  <c r="K364" i="12"/>
  <c r="J364" i="12"/>
  <c r="N363" i="12"/>
  <c r="N362" i="12" s="1"/>
  <c r="N361" i="12" s="1"/>
  <c r="M363" i="12"/>
  <c r="L363" i="12"/>
  <c r="I363" i="12"/>
  <c r="H363" i="12"/>
  <c r="J363" i="12" s="1"/>
  <c r="M362" i="12"/>
  <c r="L362" i="12"/>
  <c r="L361" i="12" s="1"/>
  <c r="I362" i="12"/>
  <c r="H362" i="12"/>
  <c r="J362" i="12" s="1"/>
  <c r="M361" i="12"/>
  <c r="I361" i="12"/>
  <c r="H361" i="12"/>
  <c r="J361" i="12" s="1"/>
  <c r="P360" i="12"/>
  <c r="O360" i="12"/>
  <c r="Q360" i="12" s="1"/>
  <c r="K360" i="12"/>
  <c r="J360" i="12"/>
  <c r="O359" i="12"/>
  <c r="P359" i="12" s="1"/>
  <c r="K359" i="12"/>
  <c r="J359" i="12"/>
  <c r="N358" i="12"/>
  <c r="M358" i="12"/>
  <c r="L358" i="12"/>
  <c r="I358" i="12"/>
  <c r="H358" i="12"/>
  <c r="J358" i="12" s="1"/>
  <c r="O357" i="12"/>
  <c r="Q357" i="12" s="1"/>
  <c r="J357" i="12"/>
  <c r="O356" i="12"/>
  <c r="O377" i="12" s="1"/>
  <c r="N356" i="12"/>
  <c r="N377" i="12" s="1"/>
  <c r="N376" i="12" s="1"/>
  <c r="M356" i="12"/>
  <c r="M377" i="12" s="1"/>
  <c r="M376" i="12" s="1"/>
  <c r="L356" i="12"/>
  <c r="L377" i="12" s="1"/>
  <c r="I356" i="12"/>
  <c r="I377" i="12" s="1"/>
  <c r="H356" i="12"/>
  <c r="H377" i="12" s="1"/>
  <c r="M355" i="12"/>
  <c r="O354" i="12"/>
  <c r="P354" i="12" s="1"/>
  <c r="J354" i="12"/>
  <c r="O353" i="12"/>
  <c r="P353" i="12" s="1"/>
  <c r="J353" i="12"/>
  <c r="O352" i="12"/>
  <c r="P352" i="12" s="1"/>
  <c r="J352" i="12"/>
  <c r="P351" i="12"/>
  <c r="O351" i="12"/>
  <c r="O350" i="12" s="1"/>
  <c r="J351" i="12"/>
  <c r="N350" i="12"/>
  <c r="M350" i="12"/>
  <c r="M338" i="12" s="1"/>
  <c r="L350" i="12"/>
  <c r="I350" i="12"/>
  <c r="H350" i="12"/>
  <c r="J350" i="12" s="1"/>
  <c r="O349" i="12"/>
  <c r="P349" i="12" s="1"/>
  <c r="O348" i="12"/>
  <c r="P348" i="12" s="1"/>
  <c r="O347" i="12"/>
  <c r="P347" i="12" s="1"/>
  <c r="J347" i="12"/>
  <c r="O346" i="12"/>
  <c r="P346" i="12" s="1"/>
  <c r="J346" i="12"/>
  <c r="O345" i="12"/>
  <c r="P345" i="12" s="1"/>
  <c r="J345" i="12"/>
  <c r="P344" i="12"/>
  <c r="O344" i="12"/>
  <c r="J344" i="12"/>
  <c r="O343" i="12"/>
  <c r="P343" i="12" s="1"/>
  <c r="J343" i="12"/>
  <c r="P342" i="12"/>
  <c r="O342" i="12"/>
  <c r="J342" i="12"/>
  <c r="O341" i="12"/>
  <c r="P341" i="12" s="1"/>
  <c r="J341" i="12"/>
  <c r="O340" i="12"/>
  <c r="P340" i="12" s="1"/>
  <c r="N339" i="12"/>
  <c r="M339" i="12"/>
  <c r="L339" i="12"/>
  <c r="H339" i="12"/>
  <c r="H338" i="12"/>
  <c r="P336" i="12"/>
  <c r="O336" i="12"/>
  <c r="O333" i="12" s="1"/>
  <c r="O332" i="12" s="1"/>
  <c r="J336" i="12"/>
  <c r="O335" i="12"/>
  <c r="P335" i="12" s="1"/>
  <c r="J335" i="12"/>
  <c r="J93" i="12" s="1"/>
  <c r="O334" i="12"/>
  <c r="P334" i="12" s="1"/>
  <c r="N333" i="12"/>
  <c r="M333" i="12"/>
  <c r="L333" i="12"/>
  <c r="H333" i="12"/>
  <c r="N332" i="12"/>
  <c r="M332" i="12"/>
  <c r="L332" i="12"/>
  <c r="H332" i="12"/>
  <c r="P331" i="12"/>
  <c r="O331" i="12"/>
  <c r="O330" i="12" s="1"/>
  <c r="O329" i="12" s="1"/>
  <c r="J331" i="12"/>
  <c r="N330" i="12"/>
  <c r="N329" i="12" s="1"/>
  <c r="M330" i="12"/>
  <c r="M329" i="12" s="1"/>
  <c r="L330" i="12"/>
  <c r="I330" i="12"/>
  <c r="H330" i="12"/>
  <c r="J330" i="12" s="1"/>
  <c r="L329" i="12"/>
  <c r="I329" i="12"/>
  <c r="O328" i="12"/>
  <c r="Q328" i="12" s="1"/>
  <c r="O327" i="12"/>
  <c r="P327" i="12" s="1"/>
  <c r="J327" i="12"/>
  <c r="O326" i="12"/>
  <c r="O379" i="12" s="1"/>
  <c r="O325" i="12"/>
  <c r="P325" i="12" s="1"/>
  <c r="O324" i="12"/>
  <c r="P324" i="12" s="1"/>
  <c r="J324" i="12"/>
  <c r="O323" i="12"/>
  <c r="P323" i="12" s="1"/>
  <c r="J323" i="12"/>
  <c r="N322" i="12"/>
  <c r="M322" i="12"/>
  <c r="L322" i="12"/>
  <c r="H322" i="12"/>
  <c r="O321" i="12"/>
  <c r="P321" i="12" s="1"/>
  <c r="J321" i="12"/>
  <c r="O320" i="12"/>
  <c r="P320" i="12" s="1"/>
  <c r="J320" i="12"/>
  <c r="O319" i="12"/>
  <c r="P319" i="12" s="1"/>
  <c r="J319" i="12"/>
  <c r="O318" i="12"/>
  <c r="Q318" i="12" s="1"/>
  <c r="K318" i="12"/>
  <c r="J318" i="12"/>
  <c r="O317" i="12"/>
  <c r="P317" i="12" s="1"/>
  <c r="J317" i="12"/>
  <c r="O316" i="12"/>
  <c r="Q316" i="12" s="1"/>
  <c r="K316" i="12"/>
  <c r="J316" i="12"/>
  <c r="O315" i="12"/>
  <c r="P315" i="12" s="1"/>
  <c r="J315" i="12"/>
  <c r="O314" i="12"/>
  <c r="Q314" i="12" s="1"/>
  <c r="I314" i="12"/>
  <c r="J314" i="12" s="1"/>
  <c r="N313" i="12"/>
  <c r="M313" i="12"/>
  <c r="L313" i="12"/>
  <c r="I313" i="12"/>
  <c r="H313" i="12"/>
  <c r="J313" i="12" s="1"/>
  <c r="O312" i="12"/>
  <c r="P312" i="12" s="1"/>
  <c r="J312" i="12"/>
  <c r="O311" i="12"/>
  <c r="P311" i="12" s="1"/>
  <c r="J311" i="12"/>
  <c r="O310" i="12"/>
  <c r="P310" i="12" s="1"/>
  <c r="J310" i="12"/>
  <c r="N309" i="12"/>
  <c r="M309" i="12"/>
  <c r="L309" i="12"/>
  <c r="I309" i="12"/>
  <c r="H309" i="12"/>
  <c r="O308" i="12"/>
  <c r="P308" i="12" s="1"/>
  <c r="K308" i="12"/>
  <c r="J308" i="12"/>
  <c r="O307" i="12"/>
  <c r="Q307" i="12" s="1"/>
  <c r="O306" i="12"/>
  <c r="Q306" i="12" s="1"/>
  <c r="O305" i="12"/>
  <c r="Q305" i="12" s="1"/>
  <c r="I305" i="12"/>
  <c r="J305" i="12" s="1"/>
  <c r="O304" i="12"/>
  <c r="P304" i="12" s="1"/>
  <c r="J304" i="12"/>
  <c r="O303" i="12"/>
  <c r="P303" i="12" s="1"/>
  <c r="K303" i="12"/>
  <c r="J303" i="12"/>
  <c r="O302" i="12"/>
  <c r="Q302" i="12" s="1"/>
  <c r="O301" i="12"/>
  <c r="Q301" i="12" s="1"/>
  <c r="I301" i="12"/>
  <c r="J301" i="12" s="1"/>
  <c r="O300" i="12"/>
  <c r="Q300" i="12" s="1"/>
  <c r="O299" i="12"/>
  <c r="P299" i="12" s="1"/>
  <c r="O298" i="12"/>
  <c r="Q298" i="12" s="1"/>
  <c r="K298" i="12"/>
  <c r="J298" i="12"/>
  <c r="N297" i="12"/>
  <c r="N296" i="12" s="1"/>
  <c r="M297" i="12"/>
  <c r="M296" i="12" s="1"/>
  <c r="L297" i="12"/>
  <c r="L296" i="12" s="1"/>
  <c r="H297" i="12"/>
  <c r="H296" i="12"/>
  <c r="P295" i="12"/>
  <c r="O295" i="12"/>
  <c r="Q295" i="12" s="1"/>
  <c r="I295" i="12"/>
  <c r="K295" i="12" s="1"/>
  <c r="P294" i="12"/>
  <c r="O294" i="12"/>
  <c r="Q294" i="12" s="1"/>
  <c r="K294" i="12"/>
  <c r="J294" i="12"/>
  <c r="O293" i="12"/>
  <c r="Q293" i="12" s="1"/>
  <c r="K293" i="12"/>
  <c r="J293" i="12"/>
  <c r="O292" i="12"/>
  <c r="Q292" i="12" s="1"/>
  <c r="K292" i="12"/>
  <c r="J292" i="12"/>
  <c r="O291" i="12"/>
  <c r="Q291" i="12" s="1"/>
  <c r="K291" i="12"/>
  <c r="J291" i="12"/>
  <c r="O290" i="12"/>
  <c r="P290" i="12" s="1"/>
  <c r="K290" i="12"/>
  <c r="J290" i="12"/>
  <c r="N289" i="12"/>
  <c r="M289" i="12"/>
  <c r="L289" i="12"/>
  <c r="H289" i="12"/>
  <c r="O288" i="12"/>
  <c r="Q288" i="12" s="1"/>
  <c r="K288" i="12"/>
  <c r="J288" i="12"/>
  <c r="O287" i="12"/>
  <c r="P287" i="12" s="1"/>
  <c r="J287" i="12"/>
  <c r="O286" i="12"/>
  <c r="P286" i="12" s="1"/>
  <c r="J286" i="12"/>
  <c r="P285" i="12"/>
  <c r="O285" i="12"/>
  <c r="J285" i="12"/>
  <c r="O284" i="12"/>
  <c r="P284" i="12" s="1"/>
  <c r="J284" i="12"/>
  <c r="O283" i="12"/>
  <c r="P283" i="12" s="1"/>
  <c r="J283" i="12"/>
  <c r="N282" i="12"/>
  <c r="M282" i="12"/>
  <c r="L282" i="12"/>
  <c r="I282" i="12"/>
  <c r="H282" i="12"/>
  <c r="J282" i="12" s="1"/>
  <c r="O281" i="12"/>
  <c r="Q281" i="12" s="1"/>
  <c r="K281" i="12"/>
  <c r="J281" i="12"/>
  <c r="O280" i="12"/>
  <c r="P280" i="12" s="1"/>
  <c r="P279" i="12"/>
  <c r="O279" i="12"/>
  <c r="J279" i="12"/>
  <c r="O278" i="12"/>
  <c r="P278" i="12" s="1"/>
  <c r="J278" i="12"/>
  <c r="O277" i="12"/>
  <c r="P277" i="12" s="1"/>
  <c r="K277" i="12"/>
  <c r="J277" i="12"/>
  <c r="O276" i="12"/>
  <c r="Q276" i="12" s="1"/>
  <c r="I276" i="12"/>
  <c r="J276" i="12" s="1"/>
  <c r="O275" i="12"/>
  <c r="P275" i="12" s="1"/>
  <c r="J275" i="12"/>
  <c r="O274" i="12"/>
  <c r="P274" i="12" s="1"/>
  <c r="J274" i="12"/>
  <c r="O273" i="12"/>
  <c r="P273" i="12" s="1"/>
  <c r="J273" i="12"/>
  <c r="O272" i="12"/>
  <c r="P272" i="12" s="1"/>
  <c r="J272" i="12"/>
  <c r="O271" i="12"/>
  <c r="P271" i="12" s="1"/>
  <c r="J271" i="12"/>
  <c r="O270" i="12"/>
  <c r="P270" i="12" s="1"/>
  <c r="J270" i="12"/>
  <c r="O269" i="12"/>
  <c r="P269" i="12" s="1"/>
  <c r="O268" i="12"/>
  <c r="P268" i="12" s="1"/>
  <c r="J268" i="12"/>
  <c r="O267" i="12"/>
  <c r="P267" i="12" s="1"/>
  <c r="K267" i="12"/>
  <c r="J267" i="12"/>
  <c r="O266" i="12"/>
  <c r="Q266" i="12" s="1"/>
  <c r="N265" i="12"/>
  <c r="M265" i="12"/>
  <c r="L265" i="12"/>
  <c r="H265" i="12"/>
  <c r="N264" i="12"/>
  <c r="M264" i="12"/>
  <c r="H264" i="12"/>
  <c r="P258" i="12"/>
  <c r="J258" i="12"/>
  <c r="O257" i="12"/>
  <c r="P257" i="12" s="1"/>
  <c r="J257" i="12"/>
  <c r="O256" i="12"/>
  <c r="P256" i="12" s="1"/>
  <c r="J256" i="12"/>
  <c r="O255" i="12"/>
  <c r="P255" i="12" s="1"/>
  <c r="J255" i="12"/>
  <c r="O254" i="12"/>
  <c r="P254" i="12" s="1"/>
  <c r="J254" i="12"/>
  <c r="O253" i="12"/>
  <c r="P253" i="12" s="1"/>
  <c r="J253" i="12"/>
  <c r="O252" i="12"/>
  <c r="P252" i="12" s="1"/>
  <c r="J252" i="12"/>
  <c r="N251" i="12"/>
  <c r="N250" i="12" s="1"/>
  <c r="M251" i="12"/>
  <c r="M250" i="12" s="1"/>
  <c r="L251" i="12"/>
  <c r="L250" i="12" s="1"/>
  <c r="I251" i="12"/>
  <c r="H251" i="12"/>
  <c r="J251" i="12" s="1"/>
  <c r="I250" i="12"/>
  <c r="I249" i="12" s="1"/>
  <c r="O248" i="12"/>
  <c r="Q248" i="12" s="1"/>
  <c r="K248" i="12"/>
  <c r="J248" i="12"/>
  <c r="O247" i="12"/>
  <c r="P247" i="12" s="1"/>
  <c r="J247" i="12"/>
  <c r="N246" i="12"/>
  <c r="M246" i="12"/>
  <c r="L246" i="12"/>
  <c r="I246" i="12"/>
  <c r="H246" i="12"/>
  <c r="J246" i="12" s="1"/>
  <c r="P245" i="12"/>
  <c r="J245" i="12"/>
  <c r="N244" i="12"/>
  <c r="M244" i="12"/>
  <c r="I244" i="12"/>
  <c r="K244" i="12" s="1"/>
  <c r="H244" i="12"/>
  <c r="O243" i="12"/>
  <c r="Q243" i="12" s="1"/>
  <c r="J243" i="12"/>
  <c r="O242" i="12"/>
  <c r="Q242" i="12" s="1"/>
  <c r="J242" i="12"/>
  <c r="N241" i="12"/>
  <c r="M241" i="12"/>
  <c r="M240" i="12" s="1"/>
  <c r="L241" i="12"/>
  <c r="L240" i="12" s="1"/>
  <c r="I241" i="12"/>
  <c r="H241" i="12"/>
  <c r="J241" i="12" s="1"/>
  <c r="N240" i="12"/>
  <c r="N96" i="12" s="1"/>
  <c r="N75" i="12" s="1"/>
  <c r="I240" i="12"/>
  <c r="H240" i="12"/>
  <c r="J240" i="12" s="1"/>
  <c r="O239" i="12"/>
  <c r="P239" i="12" s="1"/>
  <c r="J239" i="12"/>
  <c r="O238" i="12"/>
  <c r="N238" i="12"/>
  <c r="M238" i="12"/>
  <c r="L238" i="12"/>
  <c r="P238" i="12" s="1"/>
  <c r="I238" i="12"/>
  <c r="I237" i="12" s="1"/>
  <c r="H238" i="12"/>
  <c r="H237" i="12" s="1"/>
  <c r="O237" i="12"/>
  <c r="O260" i="12" s="1"/>
  <c r="N237" i="12"/>
  <c r="N260" i="12" s="1"/>
  <c r="N259" i="12" s="1"/>
  <c r="M237" i="12"/>
  <c r="M260" i="12" s="1"/>
  <c r="M259" i="12" s="1"/>
  <c r="P236" i="12"/>
  <c r="O236" i="12"/>
  <c r="Q236" i="12" s="1"/>
  <c r="K236" i="12"/>
  <c r="J236" i="12"/>
  <c r="O235" i="12"/>
  <c r="Q235" i="12" s="1"/>
  <c r="N235" i="12"/>
  <c r="M235" i="12"/>
  <c r="M169" i="12" s="1"/>
  <c r="L235" i="12"/>
  <c r="I235" i="12"/>
  <c r="H235" i="12"/>
  <c r="J235" i="12" s="1"/>
  <c r="O234" i="12"/>
  <c r="P234" i="12" s="1"/>
  <c r="J234" i="12"/>
  <c r="O233" i="12"/>
  <c r="P233" i="12" s="1"/>
  <c r="J233" i="12"/>
  <c r="P232" i="12"/>
  <c r="O232" i="12"/>
  <c r="J232" i="12"/>
  <c r="O230" i="12"/>
  <c r="P230" i="12" s="1"/>
  <c r="J230" i="12"/>
  <c r="N229" i="12"/>
  <c r="M229" i="12"/>
  <c r="L229" i="12"/>
  <c r="I229" i="12"/>
  <c r="H229" i="12"/>
  <c r="J229" i="12" s="1"/>
  <c r="O228" i="12"/>
  <c r="P228" i="12" s="1"/>
  <c r="J228" i="12"/>
  <c r="O227" i="12"/>
  <c r="P227" i="12" s="1"/>
  <c r="J227" i="12"/>
  <c r="O226" i="12"/>
  <c r="P226" i="12" s="1"/>
  <c r="J226" i="12"/>
  <c r="O225" i="12"/>
  <c r="P225" i="12" s="1"/>
  <c r="J225" i="12"/>
  <c r="P224" i="12"/>
  <c r="O224" i="12"/>
  <c r="O223" i="12" s="1"/>
  <c r="J224" i="12"/>
  <c r="N223" i="12"/>
  <c r="M223" i="12"/>
  <c r="L223" i="12"/>
  <c r="I223" i="12"/>
  <c r="H223" i="12"/>
  <c r="J223" i="12" s="1"/>
  <c r="O222" i="12"/>
  <c r="P222" i="12" s="1"/>
  <c r="J222" i="12"/>
  <c r="P221" i="12"/>
  <c r="O221" i="12"/>
  <c r="J221" i="12"/>
  <c r="O220" i="12"/>
  <c r="P220" i="12" s="1"/>
  <c r="J220" i="12"/>
  <c r="N219" i="12"/>
  <c r="M219" i="12"/>
  <c r="M206" i="12" s="1"/>
  <c r="L219" i="12"/>
  <c r="I219" i="12"/>
  <c r="H219" i="12"/>
  <c r="J219" i="12" s="1"/>
  <c r="P218" i="12"/>
  <c r="O218" i="12"/>
  <c r="J218" i="12"/>
  <c r="O217" i="12"/>
  <c r="Q217" i="12" s="1"/>
  <c r="O216" i="12"/>
  <c r="Q216" i="12" s="1"/>
  <c r="I216" i="12"/>
  <c r="K216" i="12" s="1"/>
  <c r="O215" i="12"/>
  <c r="Q215" i="12" s="1"/>
  <c r="O214" i="12"/>
  <c r="P214" i="12" s="1"/>
  <c r="J214" i="12"/>
  <c r="O213" i="12"/>
  <c r="P213" i="12" s="1"/>
  <c r="J213" i="12"/>
  <c r="O212" i="12"/>
  <c r="P212" i="12" s="1"/>
  <c r="J212" i="12"/>
  <c r="P211" i="12"/>
  <c r="O211" i="12"/>
  <c r="O207" i="12" s="1"/>
  <c r="Q207" i="12" s="1"/>
  <c r="O210" i="12"/>
  <c r="Q210" i="12" s="1"/>
  <c r="P209" i="12"/>
  <c r="O209" i="12"/>
  <c r="J209" i="12"/>
  <c r="O208" i="12"/>
  <c r="P208" i="12" s="1"/>
  <c r="J208" i="12"/>
  <c r="N207" i="12"/>
  <c r="N206" i="12" s="1"/>
  <c r="M207" i="12"/>
  <c r="L207" i="12"/>
  <c r="H207" i="12"/>
  <c r="L206" i="12"/>
  <c r="O205" i="12"/>
  <c r="P205" i="12" s="1"/>
  <c r="J205" i="12"/>
  <c r="O204" i="12"/>
  <c r="P204" i="12" s="1"/>
  <c r="J204" i="12"/>
  <c r="O203" i="12"/>
  <c r="P203" i="12" s="1"/>
  <c r="J203" i="12"/>
  <c r="O202" i="12"/>
  <c r="P202" i="12" s="1"/>
  <c r="J202" i="12"/>
  <c r="O201" i="12"/>
  <c r="P201" i="12" s="1"/>
  <c r="J201" i="12"/>
  <c r="O200" i="12"/>
  <c r="P200" i="12" s="1"/>
  <c r="J200" i="12"/>
  <c r="N199" i="12"/>
  <c r="M199" i="12"/>
  <c r="L199" i="12"/>
  <c r="I199" i="12"/>
  <c r="H199" i="12"/>
  <c r="J199" i="12" s="1"/>
  <c r="O198" i="12"/>
  <c r="P198" i="12" s="1"/>
  <c r="J198" i="12"/>
  <c r="N197" i="12"/>
  <c r="M197" i="12"/>
  <c r="L197" i="12"/>
  <c r="I197" i="12"/>
  <c r="H197" i="12"/>
  <c r="J197" i="12" s="1"/>
  <c r="O196" i="12"/>
  <c r="P196" i="12" s="1"/>
  <c r="J196" i="12"/>
  <c r="O195" i="12"/>
  <c r="P195" i="12" s="1"/>
  <c r="J195" i="12"/>
  <c r="O194" i="12"/>
  <c r="P194" i="12" s="1"/>
  <c r="J194" i="12"/>
  <c r="P193" i="12"/>
  <c r="O193" i="12"/>
  <c r="J193" i="12"/>
  <c r="O192" i="12"/>
  <c r="P192" i="12" s="1"/>
  <c r="J192" i="12"/>
  <c r="O191" i="12"/>
  <c r="P191" i="12" s="1"/>
  <c r="J191" i="12"/>
  <c r="O190" i="12"/>
  <c r="P190" i="12" s="1"/>
  <c r="J190" i="12"/>
  <c r="P189" i="12"/>
  <c r="O189" i="12"/>
  <c r="J189" i="12"/>
  <c r="O188" i="12"/>
  <c r="P188" i="12" s="1"/>
  <c r="J188" i="12"/>
  <c r="O187" i="12"/>
  <c r="P187" i="12" s="1"/>
  <c r="J187" i="12"/>
  <c r="O186" i="12"/>
  <c r="P186" i="12" s="1"/>
  <c r="J186" i="12"/>
  <c r="O185" i="12"/>
  <c r="P185" i="12" s="1"/>
  <c r="J185" i="12"/>
  <c r="O184" i="12"/>
  <c r="P184" i="12" s="1"/>
  <c r="J184" i="12"/>
  <c r="O183" i="12"/>
  <c r="P183" i="12" s="1"/>
  <c r="J183" i="12"/>
  <c r="O182" i="12"/>
  <c r="P182" i="12" s="1"/>
  <c r="J182" i="12"/>
  <c r="O181" i="12"/>
  <c r="P181" i="12" s="1"/>
  <c r="J181" i="12"/>
  <c r="J180" i="12" s="1"/>
  <c r="O180" i="12"/>
  <c r="N180" i="12"/>
  <c r="N179" i="12" s="1"/>
  <c r="N178" i="12" s="1"/>
  <c r="M180" i="12"/>
  <c r="L180" i="12"/>
  <c r="I180" i="12"/>
  <c r="I179" i="12" s="1"/>
  <c r="H180" i="12"/>
  <c r="M179" i="12"/>
  <c r="M178" i="12" s="1"/>
  <c r="P176" i="12"/>
  <c r="J176" i="12"/>
  <c r="M170" i="12"/>
  <c r="N169" i="12"/>
  <c r="L169" i="12"/>
  <c r="I169" i="12"/>
  <c r="H169" i="12"/>
  <c r="J169" i="12" s="1"/>
  <c r="L168" i="12"/>
  <c r="I168" i="12"/>
  <c r="N162" i="12"/>
  <c r="M162" i="12"/>
  <c r="L162" i="12"/>
  <c r="I162" i="12"/>
  <c r="K162" i="12" s="1"/>
  <c r="H162" i="12"/>
  <c r="O159" i="12"/>
  <c r="P159" i="12" s="1"/>
  <c r="J159" i="12"/>
  <c r="O158" i="12"/>
  <c r="Q158" i="12" s="1"/>
  <c r="K158" i="12"/>
  <c r="J158" i="12"/>
  <c r="J157" i="12" s="1"/>
  <c r="J102" i="12" s="1"/>
  <c r="J77" i="12" s="1"/>
  <c r="O157" i="12"/>
  <c r="O160" i="12" s="1"/>
  <c r="N157" i="12"/>
  <c r="N173" i="12" s="1"/>
  <c r="M157" i="12"/>
  <c r="M173" i="12" s="1"/>
  <c r="L157" i="12"/>
  <c r="L173" i="12" s="1"/>
  <c r="I157" i="12"/>
  <c r="I173" i="12" s="1"/>
  <c r="H157" i="12"/>
  <c r="P156" i="12"/>
  <c r="O156" i="12"/>
  <c r="J156" i="12"/>
  <c r="O155" i="12"/>
  <c r="P155" i="12" s="1"/>
  <c r="J155" i="12"/>
  <c r="O154" i="12"/>
  <c r="P154" i="12" s="1"/>
  <c r="J154" i="12"/>
  <c r="O153" i="12"/>
  <c r="P153" i="12" s="1"/>
  <c r="J153" i="12"/>
  <c r="N152" i="12"/>
  <c r="M152" i="12"/>
  <c r="L152" i="12"/>
  <c r="I152" i="12"/>
  <c r="H152" i="12"/>
  <c r="J152" i="12" s="1"/>
  <c r="O151" i="12"/>
  <c r="P151" i="12" s="1"/>
  <c r="J151" i="12"/>
  <c r="O150" i="12"/>
  <c r="P150" i="12" s="1"/>
  <c r="J150" i="12"/>
  <c r="P149" i="12"/>
  <c r="O149" i="12"/>
  <c r="J149" i="12"/>
  <c r="O148" i="12"/>
  <c r="P148" i="12" s="1"/>
  <c r="J148" i="12"/>
  <c r="N147" i="12"/>
  <c r="M147" i="12"/>
  <c r="L147" i="12"/>
  <c r="I147" i="12"/>
  <c r="H147" i="12"/>
  <c r="O146" i="12"/>
  <c r="P146" i="12" s="1"/>
  <c r="J146" i="12"/>
  <c r="O145" i="12"/>
  <c r="P145" i="12" s="1"/>
  <c r="J145" i="12"/>
  <c r="O144" i="12"/>
  <c r="P144" i="12" s="1"/>
  <c r="J144" i="12"/>
  <c r="O143" i="12"/>
  <c r="P143" i="12" s="1"/>
  <c r="J143" i="12"/>
  <c r="O142" i="12"/>
  <c r="P142" i="12" s="1"/>
  <c r="J142" i="12"/>
  <c r="O141" i="12"/>
  <c r="P141" i="12" s="1"/>
  <c r="J141" i="12"/>
  <c r="O140" i="12"/>
  <c r="N140" i="12"/>
  <c r="N139" i="12" s="1"/>
  <c r="M140" i="12"/>
  <c r="M139" i="12" s="1"/>
  <c r="L140" i="12"/>
  <c r="L139" i="12" s="1"/>
  <c r="I140" i="12"/>
  <c r="H140" i="12"/>
  <c r="J140" i="12" s="1"/>
  <c r="I139" i="12"/>
  <c r="O138" i="12"/>
  <c r="P138" i="12" s="1"/>
  <c r="J138" i="12"/>
  <c r="O137" i="12"/>
  <c r="P137" i="12" s="1"/>
  <c r="J137" i="12"/>
  <c r="O136" i="12"/>
  <c r="P136" i="12" s="1"/>
  <c r="J136" i="12"/>
  <c r="P135" i="12"/>
  <c r="O135" i="12"/>
  <c r="J135" i="12"/>
  <c r="O134" i="12"/>
  <c r="P134" i="12" s="1"/>
  <c r="J134" i="12"/>
  <c r="O133" i="12"/>
  <c r="P133" i="12" s="1"/>
  <c r="J133" i="12"/>
  <c r="O132" i="12"/>
  <c r="N132" i="12"/>
  <c r="M132" i="12"/>
  <c r="L132" i="12"/>
  <c r="I132" i="12"/>
  <c r="H132" i="12"/>
  <c r="O131" i="12"/>
  <c r="P131" i="12" s="1"/>
  <c r="J131" i="12"/>
  <c r="N130" i="12"/>
  <c r="M130" i="12"/>
  <c r="L130" i="12"/>
  <c r="I130" i="12"/>
  <c r="H130" i="12"/>
  <c r="O129" i="12"/>
  <c r="P129" i="12" s="1"/>
  <c r="J129" i="12"/>
  <c r="O128" i="12"/>
  <c r="P128" i="12" s="1"/>
  <c r="J128" i="12"/>
  <c r="O127" i="12"/>
  <c r="P127" i="12" s="1"/>
  <c r="J127" i="12"/>
  <c r="O126" i="12"/>
  <c r="P126" i="12" s="1"/>
  <c r="J126" i="12"/>
  <c r="O125" i="12"/>
  <c r="P125" i="12" s="1"/>
  <c r="J125" i="12"/>
  <c r="O124" i="12"/>
  <c r="P124" i="12" s="1"/>
  <c r="J124" i="12"/>
  <c r="O123" i="12"/>
  <c r="P123" i="12" s="1"/>
  <c r="J123" i="12"/>
  <c r="O122" i="12"/>
  <c r="P122" i="12" s="1"/>
  <c r="J122" i="12"/>
  <c r="O121" i="12"/>
  <c r="P121" i="12" s="1"/>
  <c r="J121" i="12"/>
  <c r="O120" i="12"/>
  <c r="P120" i="12" s="1"/>
  <c r="J120" i="12"/>
  <c r="O119" i="12"/>
  <c r="P119" i="12" s="1"/>
  <c r="J119" i="12"/>
  <c r="O118" i="12"/>
  <c r="P118" i="12" s="1"/>
  <c r="J118" i="12"/>
  <c r="O117" i="12"/>
  <c r="P117" i="12" s="1"/>
  <c r="J117" i="12"/>
  <c r="O116" i="12"/>
  <c r="P116" i="12" s="1"/>
  <c r="J116" i="12"/>
  <c r="O115" i="12"/>
  <c r="P115" i="12" s="1"/>
  <c r="J115" i="12"/>
  <c r="O114" i="12"/>
  <c r="P114" i="12" s="1"/>
  <c r="J114" i="12"/>
  <c r="J113" i="12" s="1"/>
  <c r="N113" i="12"/>
  <c r="M113" i="12"/>
  <c r="L113" i="12"/>
  <c r="L112" i="12" s="1"/>
  <c r="I113" i="12"/>
  <c r="I112" i="12" s="1"/>
  <c r="I111" i="12" s="1"/>
  <c r="H113" i="12"/>
  <c r="H112" i="12" s="1"/>
  <c r="N112" i="12"/>
  <c r="N84" i="12" s="1"/>
  <c r="M112" i="12"/>
  <c r="M84" i="12" s="1"/>
  <c r="M69" i="12" s="1"/>
  <c r="N109" i="12"/>
  <c r="N81" i="12" s="1"/>
  <c r="M109" i="12"/>
  <c r="M81" i="12" s="1"/>
  <c r="L109" i="12"/>
  <c r="J109" i="12"/>
  <c r="I109" i="12"/>
  <c r="I81" i="12" s="1"/>
  <c r="K81" i="12" s="1"/>
  <c r="H109" i="12"/>
  <c r="O108" i="12"/>
  <c r="N108" i="12"/>
  <c r="N106" i="12" s="1"/>
  <c r="M108" i="12"/>
  <c r="L108" i="12"/>
  <c r="P108" i="12" s="1"/>
  <c r="J108" i="12"/>
  <c r="I108" i="12"/>
  <c r="K108" i="12" s="1"/>
  <c r="H108" i="12"/>
  <c r="P107" i="12"/>
  <c r="K107" i="12"/>
  <c r="M106" i="12"/>
  <c r="J106" i="12"/>
  <c r="I106" i="12"/>
  <c r="H106" i="12"/>
  <c r="M103" i="12"/>
  <c r="L103" i="12"/>
  <c r="I103" i="12"/>
  <c r="H103" i="12"/>
  <c r="N102" i="12"/>
  <c r="M102" i="12"/>
  <c r="L102" i="12"/>
  <c r="I102" i="12"/>
  <c r="N101" i="12"/>
  <c r="M101" i="12"/>
  <c r="L101" i="12"/>
  <c r="J101" i="12"/>
  <c r="I101" i="12"/>
  <c r="K101" i="12" s="1"/>
  <c r="H101" i="12"/>
  <c r="M100" i="12"/>
  <c r="H100" i="12"/>
  <c r="H99" i="12" s="1"/>
  <c r="M99" i="12"/>
  <c r="H98" i="12"/>
  <c r="N95" i="12"/>
  <c r="N74" i="12" s="1"/>
  <c r="L95" i="12"/>
  <c r="L74" i="12" s="1"/>
  <c r="O94" i="12"/>
  <c r="Q94" i="12" s="1"/>
  <c r="N94" i="12"/>
  <c r="M94" i="12"/>
  <c r="M89" i="12" s="1"/>
  <c r="L94" i="12"/>
  <c r="J94" i="12"/>
  <c r="I94" i="12"/>
  <c r="H94" i="12"/>
  <c r="O93" i="12"/>
  <c r="N93" i="12"/>
  <c r="M93" i="12"/>
  <c r="L93" i="12"/>
  <c r="P93" i="12" s="1"/>
  <c r="I93" i="12"/>
  <c r="H93" i="12"/>
  <c r="O92" i="12"/>
  <c r="N92" i="12"/>
  <c r="M92" i="12"/>
  <c r="L92" i="12"/>
  <c r="P92" i="12" s="1"/>
  <c r="J92" i="12"/>
  <c r="I92" i="12"/>
  <c r="H92" i="12"/>
  <c r="O91" i="12"/>
  <c r="Q91" i="12" s="1"/>
  <c r="N91" i="12"/>
  <c r="M91" i="12"/>
  <c r="L91" i="12"/>
  <c r="P91" i="12" s="1"/>
  <c r="H91" i="12"/>
  <c r="O90" i="12"/>
  <c r="M90" i="12"/>
  <c r="N87" i="12"/>
  <c r="N72" i="12" s="1"/>
  <c r="M87" i="12"/>
  <c r="L87" i="12"/>
  <c r="I87" i="12"/>
  <c r="K87" i="12" s="1"/>
  <c r="H87" i="12"/>
  <c r="H72" i="12" s="1"/>
  <c r="L86" i="12"/>
  <c r="J86" i="12"/>
  <c r="J71" i="12" s="1"/>
  <c r="I86" i="12"/>
  <c r="J81" i="12"/>
  <c r="H81" i="12"/>
  <c r="M78" i="12"/>
  <c r="L78" i="12"/>
  <c r="I78" i="12"/>
  <c r="H78" i="12"/>
  <c r="N77" i="12"/>
  <c r="M77" i="12"/>
  <c r="L77" i="12"/>
  <c r="I77" i="12"/>
  <c r="J74" i="12"/>
  <c r="M72" i="12"/>
  <c r="I71" i="12"/>
  <c r="O65" i="12"/>
  <c r="Q65" i="12" s="1"/>
  <c r="K65" i="12"/>
  <c r="J65" i="12"/>
  <c r="O64" i="12"/>
  <c r="J64" i="12"/>
  <c r="N63" i="12"/>
  <c r="M63" i="12"/>
  <c r="M62" i="12" s="1"/>
  <c r="L63" i="12"/>
  <c r="L62" i="12" s="1"/>
  <c r="I63" i="12"/>
  <c r="H63" i="12"/>
  <c r="J63" i="12" s="1"/>
  <c r="N62" i="12"/>
  <c r="I62" i="12"/>
  <c r="H62" i="12"/>
  <c r="J62" i="12" s="1"/>
  <c r="N61" i="12"/>
  <c r="M61" i="12"/>
  <c r="L61" i="12"/>
  <c r="I61" i="12"/>
  <c r="H61" i="12"/>
  <c r="P59" i="12"/>
  <c r="O59" i="12"/>
  <c r="Q59" i="12" s="1"/>
  <c r="K59" i="12"/>
  <c r="J59" i="12"/>
  <c r="O58" i="12"/>
  <c r="N58" i="12"/>
  <c r="M58" i="12"/>
  <c r="L58" i="12"/>
  <c r="P58" i="12" s="1"/>
  <c r="I58" i="12"/>
  <c r="H58" i="12"/>
  <c r="J58" i="12" s="1"/>
  <c r="O57" i="12"/>
  <c r="Q57" i="12" s="1"/>
  <c r="K57" i="12"/>
  <c r="J57" i="12"/>
  <c r="O56" i="12"/>
  <c r="Q56" i="12" s="1"/>
  <c r="K56" i="12"/>
  <c r="J56" i="12"/>
  <c r="O55" i="12"/>
  <c r="Q55" i="12" s="1"/>
  <c r="K55" i="12"/>
  <c r="J55" i="12"/>
  <c r="N54" i="12"/>
  <c r="M54" i="12"/>
  <c r="L54" i="12"/>
  <c r="I54" i="12"/>
  <c r="K54" i="12" s="1"/>
  <c r="H54" i="12"/>
  <c r="O53" i="12"/>
  <c r="Q53" i="12" s="1"/>
  <c r="K53" i="12"/>
  <c r="J53" i="12"/>
  <c r="O52" i="12"/>
  <c r="Q52" i="12" s="1"/>
  <c r="N52" i="12"/>
  <c r="M52" i="12"/>
  <c r="L52" i="12"/>
  <c r="I52" i="12"/>
  <c r="H52" i="12"/>
  <c r="J52" i="12" s="1"/>
  <c r="O51" i="12"/>
  <c r="P51" i="12" s="1"/>
  <c r="K51" i="12"/>
  <c r="J51" i="12"/>
  <c r="P50" i="12"/>
  <c r="O50" i="12"/>
  <c r="Q50" i="12" s="1"/>
  <c r="K50" i="12"/>
  <c r="J50" i="12"/>
  <c r="O49" i="12"/>
  <c r="Q49" i="12" s="1"/>
  <c r="K49" i="12"/>
  <c r="J49" i="12"/>
  <c r="N48" i="12"/>
  <c r="M48" i="12"/>
  <c r="L48" i="12"/>
  <c r="I48" i="12"/>
  <c r="H48" i="12"/>
  <c r="J48" i="12" s="1"/>
  <c r="P47" i="12"/>
  <c r="O47" i="12"/>
  <c r="Q47" i="12" s="1"/>
  <c r="K47" i="12"/>
  <c r="J47" i="12"/>
  <c r="O46" i="12"/>
  <c r="P46" i="12" s="1"/>
  <c r="K46" i="12"/>
  <c r="J46" i="12"/>
  <c r="O45" i="12"/>
  <c r="Q45" i="12" s="1"/>
  <c r="K45" i="12"/>
  <c r="J45" i="12"/>
  <c r="N44" i="12"/>
  <c r="M44" i="12"/>
  <c r="L44" i="12"/>
  <c r="I44" i="12"/>
  <c r="H44" i="12"/>
  <c r="J44" i="12" s="1"/>
  <c r="O43" i="12"/>
  <c r="Q43" i="12" s="1"/>
  <c r="K43" i="12"/>
  <c r="J43" i="12"/>
  <c r="N42" i="12"/>
  <c r="N41" i="12" s="1"/>
  <c r="N60" i="12" s="1"/>
  <c r="M42" i="12"/>
  <c r="L42" i="12"/>
  <c r="L41" i="12" s="1"/>
  <c r="L60" i="12" s="1"/>
  <c r="I42" i="12"/>
  <c r="H42" i="12"/>
  <c r="J42" i="12" s="1"/>
  <c r="O40" i="12"/>
  <c r="O38" i="12" s="1"/>
  <c r="J40" i="12"/>
  <c r="P39" i="12"/>
  <c r="O39" i="12"/>
  <c r="Q39" i="12" s="1"/>
  <c r="K39" i="12"/>
  <c r="J39" i="12"/>
  <c r="N38" i="12"/>
  <c r="N37" i="12" s="1"/>
  <c r="N36" i="12" s="1"/>
  <c r="M38" i="12"/>
  <c r="M37" i="12" s="1"/>
  <c r="M36" i="12" s="1"/>
  <c r="L38" i="12"/>
  <c r="L37" i="12" s="1"/>
  <c r="I38" i="12"/>
  <c r="H38" i="12"/>
  <c r="J38" i="12" s="1"/>
  <c r="I37" i="12"/>
  <c r="O35" i="12"/>
  <c r="P35" i="12" s="1"/>
  <c r="K35" i="12"/>
  <c r="J35" i="12"/>
  <c r="N34" i="12"/>
  <c r="M34" i="12"/>
  <c r="L34" i="12"/>
  <c r="H34" i="12"/>
  <c r="K34" i="12" s="1"/>
  <c r="O33" i="12"/>
  <c r="Q33" i="12" s="1"/>
  <c r="K33" i="12"/>
  <c r="J33" i="12"/>
  <c r="O32" i="12"/>
  <c r="Q32" i="12" s="1"/>
  <c r="K32" i="12"/>
  <c r="J32" i="12"/>
  <c r="N31" i="12"/>
  <c r="N30" i="12" s="1"/>
  <c r="N25" i="12" s="1"/>
  <c r="M31" i="12"/>
  <c r="L31" i="12"/>
  <c r="I31" i="12"/>
  <c r="H31" i="12"/>
  <c r="J31" i="12" s="1"/>
  <c r="M30" i="12"/>
  <c r="L30" i="12"/>
  <c r="I30" i="12"/>
  <c r="K30" i="12" s="1"/>
  <c r="H30" i="12"/>
  <c r="O29" i="12"/>
  <c r="P29" i="12" s="1"/>
  <c r="K29" i="12"/>
  <c r="J29" i="12"/>
  <c r="O28" i="12"/>
  <c r="Q28" i="12" s="1"/>
  <c r="K28" i="12"/>
  <c r="J28" i="12"/>
  <c r="N27" i="12"/>
  <c r="M27" i="12"/>
  <c r="M26" i="12" s="1"/>
  <c r="M25" i="12" s="1"/>
  <c r="L27" i="12"/>
  <c r="I27" i="12"/>
  <c r="K27" i="12" s="1"/>
  <c r="H27" i="12"/>
  <c r="N26" i="12"/>
  <c r="L26" i="12"/>
  <c r="L25" i="12" s="1"/>
  <c r="I26" i="12"/>
  <c r="K26" i="12" s="1"/>
  <c r="H26" i="12"/>
  <c r="H25" i="12" s="1"/>
  <c r="O24" i="12"/>
  <c r="Q24" i="12" s="1"/>
  <c r="K24" i="12"/>
  <c r="J24" i="12"/>
  <c r="O23" i="12"/>
  <c r="Q23" i="12" s="1"/>
  <c r="K23" i="12"/>
  <c r="J23" i="12"/>
  <c r="O22" i="12"/>
  <c r="P22" i="12" s="1"/>
  <c r="K22" i="12"/>
  <c r="J22" i="12"/>
  <c r="O21" i="12"/>
  <c r="Q21" i="12" s="1"/>
  <c r="K21" i="12"/>
  <c r="J21" i="12"/>
  <c r="N20" i="12"/>
  <c r="N19" i="12" s="1"/>
  <c r="M20" i="12"/>
  <c r="M19" i="12" s="1"/>
  <c r="M13" i="12" s="1"/>
  <c r="L20" i="12"/>
  <c r="I20" i="12"/>
  <c r="H20" i="12"/>
  <c r="J20" i="12" s="1"/>
  <c r="L19" i="12"/>
  <c r="I19" i="12"/>
  <c r="O18" i="12"/>
  <c r="Q18" i="12" s="1"/>
  <c r="K18" i="12"/>
  <c r="J18" i="12"/>
  <c r="P17" i="12"/>
  <c r="O17" i="12"/>
  <c r="Q17" i="12" s="1"/>
  <c r="K17" i="12"/>
  <c r="J17" i="12"/>
  <c r="O16" i="12"/>
  <c r="Q16" i="12" s="1"/>
  <c r="K16" i="12"/>
  <c r="J16" i="12"/>
  <c r="P15" i="12"/>
  <c r="O15" i="12"/>
  <c r="K15" i="12"/>
  <c r="J15" i="12"/>
  <c r="O14" i="12"/>
  <c r="Q14" i="12" s="1"/>
  <c r="N14" i="12"/>
  <c r="N13" i="12" s="1"/>
  <c r="M14" i="12"/>
  <c r="L14" i="12"/>
  <c r="I14" i="12"/>
  <c r="K14" i="12" s="1"/>
  <c r="H14" i="12"/>
  <c r="L13" i="12"/>
  <c r="O12" i="12"/>
  <c r="P12" i="12" s="1"/>
  <c r="K12" i="12"/>
  <c r="J12" i="12"/>
  <c r="N11" i="12"/>
  <c r="M11" i="12"/>
  <c r="L11" i="12"/>
  <c r="I11" i="12"/>
  <c r="H11" i="12"/>
  <c r="J11" i="12" s="1"/>
  <c r="L36" i="12" l="1"/>
  <c r="Q332" i="12"/>
  <c r="O170" i="12"/>
  <c r="L96" i="12"/>
  <c r="L75" i="12" s="1"/>
  <c r="L171" i="12"/>
  <c r="J25" i="12"/>
  <c r="M177" i="12"/>
  <c r="M261" i="12" s="1"/>
  <c r="O240" i="12"/>
  <c r="M96" i="12"/>
  <c r="M75" i="12" s="1"/>
  <c r="M171" i="12"/>
  <c r="L10" i="12"/>
  <c r="L9" i="12" s="1"/>
  <c r="M86" i="12"/>
  <c r="M71" i="12" s="1"/>
  <c r="M168" i="12"/>
  <c r="N100" i="12"/>
  <c r="N99" i="12" s="1"/>
  <c r="N415" i="12"/>
  <c r="N414" i="12" s="1"/>
  <c r="N449" i="12" s="1"/>
  <c r="J394" i="12"/>
  <c r="H95" i="12"/>
  <c r="O86" i="12"/>
  <c r="O168" i="12"/>
  <c r="Q168" i="12" s="1"/>
  <c r="H84" i="12"/>
  <c r="L249" i="12"/>
  <c r="L105" i="12"/>
  <c r="Q38" i="12"/>
  <c r="O37" i="12"/>
  <c r="I110" i="12"/>
  <c r="I452" i="12" s="1"/>
  <c r="I455" i="12" s="1"/>
  <c r="H260" i="12"/>
  <c r="J260" i="12" s="1"/>
  <c r="H90" i="12"/>
  <c r="H89" i="12" s="1"/>
  <c r="H170" i="12"/>
  <c r="M249" i="12"/>
  <c r="M105" i="12"/>
  <c r="M80" i="12" s="1"/>
  <c r="M79" i="12" s="1"/>
  <c r="I104" i="12"/>
  <c r="I175" i="12"/>
  <c r="N86" i="12"/>
  <c r="N71" i="12" s="1"/>
  <c r="N168" i="12"/>
  <c r="N10" i="12"/>
  <c r="N9" i="12" s="1"/>
  <c r="M337" i="12"/>
  <c r="M98" i="12"/>
  <c r="L111" i="12"/>
  <c r="L110" i="12" s="1"/>
  <c r="L452" i="12" s="1"/>
  <c r="L455" i="12" s="1"/>
  <c r="I260" i="12"/>
  <c r="K260" i="12" s="1"/>
  <c r="I90" i="12"/>
  <c r="K90" i="12" s="1"/>
  <c r="N249" i="12"/>
  <c r="N105" i="12"/>
  <c r="N80" i="12" s="1"/>
  <c r="N79" i="12" s="1"/>
  <c r="O103" i="12"/>
  <c r="O382" i="12"/>
  <c r="N69" i="12"/>
  <c r="L167" i="12"/>
  <c r="L85" i="12"/>
  <c r="M167" i="12"/>
  <c r="M85" i="12"/>
  <c r="M70" i="12" s="1"/>
  <c r="N167" i="12"/>
  <c r="N85" i="12"/>
  <c r="N70" i="12" s="1"/>
  <c r="N111" i="12"/>
  <c r="N110" i="12" s="1"/>
  <c r="N452" i="12" s="1"/>
  <c r="N455" i="12" s="1"/>
  <c r="H414" i="12"/>
  <c r="P14" i="12"/>
  <c r="P23" i="12"/>
  <c r="O31" i="12"/>
  <c r="H41" i="12"/>
  <c r="H60" i="12" s="1"/>
  <c r="P45" i="12"/>
  <c r="P87" i="12"/>
  <c r="K94" i="12"/>
  <c r="P132" i="12"/>
  <c r="O169" i="12"/>
  <c r="Q169" i="12" s="1"/>
  <c r="O322" i="12"/>
  <c r="Q322" i="12" s="1"/>
  <c r="N355" i="12"/>
  <c r="O363" i="12"/>
  <c r="O362" i="12" s="1"/>
  <c r="P393" i="12"/>
  <c r="M394" i="12"/>
  <c r="O417" i="12"/>
  <c r="P417" i="12" s="1"/>
  <c r="O282" i="12"/>
  <c r="P282" i="12" s="1"/>
  <c r="O27" i="12"/>
  <c r="M455" i="12"/>
  <c r="J147" i="12"/>
  <c r="P216" i="12"/>
  <c r="O309" i="12"/>
  <c r="P316" i="12"/>
  <c r="P330" i="12"/>
  <c r="O355" i="12"/>
  <c r="O369" i="12"/>
  <c r="P389" i="12"/>
  <c r="H37" i="12"/>
  <c r="P94" i="12"/>
  <c r="M111" i="12"/>
  <c r="M110" i="12" s="1"/>
  <c r="M452" i="12" s="1"/>
  <c r="I217" i="12"/>
  <c r="K217" i="12" s="1"/>
  <c r="P223" i="12"/>
  <c r="K246" i="12"/>
  <c r="O289" i="12"/>
  <c r="Q289" i="12" s="1"/>
  <c r="I302" i="12"/>
  <c r="J302" i="12" s="1"/>
  <c r="P350" i="12"/>
  <c r="H370" i="12"/>
  <c r="L385" i="12"/>
  <c r="I394" i="12"/>
  <c r="Q398" i="12"/>
  <c r="J427" i="12"/>
  <c r="P32" i="12"/>
  <c r="K42" i="12"/>
  <c r="K52" i="12"/>
  <c r="P56" i="12"/>
  <c r="K62" i="12"/>
  <c r="O101" i="12"/>
  <c r="Q101" i="12" s="1"/>
  <c r="J162" i="12"/>
  <c r="N170" i="12"/>
  <c r="P217" i="12"/>
  <c r="K361" i="12"/>
  <c r="P370" i="12"/>
  <c r="K404" i="12"/>
  <c r="P427" i="12"/>
  <c r="J442" i="12"/>
  <c r="K370" i="12"/>
  <c r="K11" i="12"/>
  <c r="P180" i="12"/>
  <c r="I211" i="12"/>
  <c r="J211" i="12" s="1"/>
  <c r="I269" i="12"/>
  <c r="J269" i="12" s="1"/>
  <c r="H391" i="12"/>
  <c r="J391" i="12" s="1"/>
  <c r="J395" i="12"/>
  <c r="K410" i="12"/>
  <c r="P147" i="12"/>
  <c r="K20" i="12"/>
  <c r="I25" i="12"/>
  <c r="K25" i="12" s="1"/>
  <c r="P28" i="12"/>
  <c r="P52" i="12"/>
  <c r="H102" i="12"/>
  <c r="H77" i="12" s="1"/>
  <c r="K77" i="12" s="1"/>
  <c r="I105" i="12"/>
  <c r="P140" i="12"/>
  <c r="P20" i="12"/>
  <c r="I72" i="12"/>
  <c r="K72" i="12" s="1"/>
  <c r="M88" i="12"/>
  <c r="M73" i="12" s="1"/>
  <c r="K92" i="12"/>
  <c r="O147" i="12"/>
  <c r="H171" i="12"/>
  <c r="L237" i="12"/>
  <c r="P237" i="12" s="1"/>
  <c r="O246" i="12"/>
  <c r="P251" i="12"/>
  <c r="O11" i="12"/>
  <c r="Q11" i="12" s="1"/>
  <c r="N88" i="12"/>
  <c r="N73" i="12" s="1"/>
  <c r="M166" i="12"/>
  <c r="O241" i="12"/>
  <c r="Q241" i="12" s="1"/>
  <c r="H400" i="12"/>
  <c r="H96" i="12" s="1"/>
  <c r="H75" i="12" s="1"/>
  <c r="O410" i="12"/>
  <c r="Q410" i="12" s="1"/>
  <c r="O20" i="12"/>
  <c r="J30" i="12"/>
  <c r="J34" i="12"/>
  <c r="K38" i="12"/>
  <c r="K48" i="12"/>
  <c r="K58" i="12"/>
  <c r="K63" i="12"/>
  <c r="N171" i="12"/>
  <c r="O197" i="12"/>
  <c r="P197" i="12" s="1"/>
  <c r="O251" i="12"/>
  <c r="O250" i="12" s="1"/>
  <c r="L264" i="12"/>
  <c r="P297" i="12"/>
  <c r="K313" i="12"/>
  <c r="P332" i="12"/>
  <c r="K371" i="12"/>
  <c r="J26" i="12"/>
  <c r="P38" i="12"/>
  <c r="J130" i="12"/>
  <c r="H206" i="12"/>
  <c r="J238" i="12"/>
  <c r="I328" i="12"/>
  <c r="J328" i="12" s="1"/>
  <c r="P357" i="12"/>
  <c r="K362" i="12"/>
  <c r="O386" i="12"/>
  <c r="J429" i="12"/>
  <c r="K44" i="12"/>
  <c r="P53" i="12"/>
  <c r="K78" i="12"/>
  <c r="K103" i="12"/>
  <c r="K106" i="12"/>
  <c r="H173" i="12"/>
  <c r="J173" i="12" s="1"/>
  <c r="P292" i="12"/>
  <c r="O297" i="12"/>
  <c r="P328" i="12"/>
  <c r="L338" i="12"/>
  <c r="L98" i="12" s="1"/>
  <c r="K358" i="12"/>
  <c r="H449" i="12"/>
  <c r="K392" i="12"/>
  <c r="L416" i="12"/>
  <c r="K37" i="12"/>
  <c r="I13" i="12"/>
  <c r="P21" i="12"/>
  <c r="J54" i="12"/>
  <c r="Q58" i="12"/>
  <c r="O89" i="12"/>
  <c r="K93" i="12"/>
  <c r="P103" i="12"/>
  <c r="O109" i="12"/>
  <c r="O81" i="12" s="1"/>
  <c r="J244" i="12"/>
  <c r="P281" i="12"/>
  <c r="O313" i="12"/>
  <c r="Q313" i="12" s="1"/>
  <c r="H329" i="12"/>
  <c r="H375" i="12"/>
  <c r="Q371" i="12"/>
  <c r="N382" i="12"/>
  <c r="P392" i="12"/>
  <c r="P423" i="12"/>
  <c r="N166" i="12"/>
  <c r="P168" i="12"/>
  <c r="M41" i="12"/>
  <c r="M10" i="12" s="1"/>
  <c r="M9" i="12" s="1"/>
  <c r="L81" i="12"/>
  <c r="P81" i="12" s="1"/>
  <c r="P86" i="12"/>
  <c r="L106" i="12"/>
  <c r="P199" i="12"/>
  <c r="N338" i="12"/>
  <c r="O130" i="12"/>
  <c r="P130" i="12" s="1"/>
  <c r="P207" i="12"/>
  <c r="K235" i="12"/>
  <c r="L244" i="12"/>
  <c r="P329" i="12"/>
  <c r="M375" i="12"/>
  <c r="I340" i="12"/>
  <c r="M449" i="12"/>
  <c r="P382" i="12"/>
  <c r="J27" i="12"/>
  <c r="K31" i="12"/>
  <c r="O44" i="12"/>
  <c r="Q44" i="12" s="1"/>
  <c r="O113" i="12"/>
  <c r="O112" i="12" s="1"/>
  <c r="K169" i="12"/>
  <c r="H179" i="12"/>
  <c r="H178" i="12" s="1"/>
  <c r="I215" i="12"/>
  <c r="K215" i="12" s="1"/>
  <c r="P235" i="12"/>
  <c r="P288" i="12"/>
  <c r="I299" i="12"/>
  <c r="J299" i="12" s="1"/>
  <c r="J309" i="12"/>
  <c r="I348" i="12"/>
  <c r="J348" i="12" s="1"/>
  <c r="H355" i="12"/>
  <c r="H337" i="12" s="1"/>
  <c r="K363" i="12"/>
  <c r="O392" i="12"/>
  <c r="P31" i="12"/>
  <c r="I36" i="12"/>
  <c r="P169" i="12"/>
  <c r="O199" i="12"/>
  <c r="O179" i="12" s="1"/>
  <c r="O265" i="12"/>
  <c r="J289" i="12"/>
  <c r="P322" i="12"/>
  <c r="I355" i="12"/>
  <c r="K355" i="12" s="1"/>
  <c r="P363" i="12"/>
  <c r="I369" i="12"/>
  <c r="O388" i="12"/>
  <c r="O87" i="12" s="1"/>
  <c r="Q92" i="12"/>
  <c r="J14" i="12"/>
  <c r="H19" i="12"/>
  <c r="K19" i="12" s="1"/>
  <c r="N90" i="12"/>
  <c r="N89" i="12" s="1"/>
  <c r="Q93" i="12"/>
  <c r="J132" i="12"/>
  <c r="H139" i="12"/>
  <c r="L179" i="12"/>
  <c r="L84" i="12" s="1"/>
  <c r="P215" i="12"/>
  <c r="H250" i="12"/>
  <c r="I266" i="12"/>
  <c r="J266" i="12" s="1"/>
  <c r="I289" i="12"/>
  <c r="K289" i="12" s="1"/>
  <c r="I300" i="12"/>
  <c r="J300" i="12" s="1"/>
  <c r="P309" i="12"/>
  <c r="I349" i="12"/>
  <c r="J349" i="12" s="1"/>
  <c r="L355" i="12"/>
  <c r="P355" i="12" s="1"/>
  <c r="L369" i="12"/>
  <c r="J431" i="12"/>
  <c r="I438" i="12"/>
  <c r="J438" i="12" s="1"/>
  <c r="Q12" i="12"/>
  <c r="Q22" i="12"/>
  <c r="Q29" i="12"/>
  <c r="Q35" i="12"/>
  <c r="Q46" i="12"/>
  <c r="Q51" i="12"/>
  <c r="J61" i="12"/>
  <c r="Q15" i="12"/>
  <c r="P16" i="12"/>
  <c r="P18" i="12"/>
  <c r="P24" i="12"/>
  <c r="P33" i="12"/>
  <c r="O34" i="12"/>
  <c r="Q34" i="12" s="1"/>
  <c r="I41" i="12"/>
  <c r="K41" i="12" s="1"/>
  <c r="O42" i="12"/>
  <c r="P42" i="12" s="1"/>
  <c r="P43" i="12"/>
  <c r="O48" i="12"/>
  <c r="Q48" i="12" s="1"/>
  <c r="P49" i="12"/>
  <c r="O54" i="12"/>
  <c r="Q54" i="12" s="1"/>
  <c r="P55" i="12"/>
  <c r="P57" i="12"/>
  <c r="I60" i="12"/>
  <c r="K61" i="12"/>
  <c r="O61" i="12"/>
  <c r="O63" i="12"/>
  <c r="P65" i="12"/>
  <c r="L70" i="12"/>
  <c r="L71" i="12"/>
  <c r="L72" i="12"/>
  <c r="H74" i="12"/>
  <c r="K173" i="12"/>
  <c r="J112" i="12"/>
  <c r="J179" i="12"/>
  <c r="Q240" i="12"/>
  <c r="K157" i="12"/>
  <c r="Q157" i="12"/>
  <c r="P158" i="12"/>
  <c r="I160" i="12"/>
  <c r="M160" i="12"/>
  <c r="O162" i="12"/>
  <c r="M163" i="12"/>
  <c r="M161" i="12" s="1"/>
  <c r="I210" i="12"/>
  <c r="P210" i="12"/>
  <c r="J216" i="12"/>
  <c r="O219" i="12"/>
  <c r="O229" i="12"/>
  <c r="P229" i="12" s="1"/>
  <c r="O152" i="12"/>
  <c r="O139" i="12" s="1"/>
  <c r="P139" i="12" s="1"/>
  <c r="P157" i="12"/>
  <c r="H160" i="12"/>
  <c r="J160" i="12" s="1"/>
  <c r="L160" i="12"/>
  <c r="P160" i="12" s="1"/>
  <c r="N160" i="12"/>
  <c r="L163" i="12"/>
  <c r="J237" i="12"/>
  <c r="O259" i="12"/>
  <c r="P240" i="12"/>
  <c r="L337" i="12"/>
  <c r="P242" i="12"/>
  <c r="P243" i="12"/>
  <c r="P248" i="12"/>
  <c r="P266" i="12"/>
  <c r="Q267" i="12"/>
  <c r="K276" i="12"/>
  <c r="P276" i="12"/>
  <c r="Q277" i="12"/>
  <c r="Q280" i="12"/>
  <c r="Q290" i="12"/>
  <c r="P291" i="12"/>
  <c r="P293" i="12"/>
  <c r="J295" i="12"/>
  <c r="P298" i="12"/>
  <c r="P300" i="12"/>
  <c r="K301" i="12"/>
  <c r="P301" i="12"/>
  <c r="K302" i="12"/>
  <c r="P302" i="12"/>
  <c r="Q303" i="12"/>
  <c r="K305" i="12"/>
  <c r="P305" i="12"/>
  <c r="I306" i="12"/>
  <c r="P306" i="12"/>
  <c r="I307" i="12"/>
  <c r="P307" i="12"/>
  <c r="Q308" i="12"/>
  <c r="K314" i="12"/>
  <c r="P314" i="12"/>
  <c r="P318" i="12"/>
  <c r="Q325" i="12"/>
  <c r="Q379" i="12"/>
  <c r="Q326" i="12"/>
  <c r="K328" i="12"/>
  <c r="Q333" i="12"/>
  <c r="Q334" i="12"/>
  <c r="J377" i="12"/>
  <c r="H376" i="12"/>
  <c r="J356" i="12"/>
  <c r="P377" i="12"/>
  <c r="L376" i="12"/>
  <c r="P356" i="12"/>
  <c r="Q359" i="12"/>
  <c r="P379" i="12"/>
  <c r="I280" i="12"/>
  <c r="I325" i="12"/>
  <c r="I326" i="12"/>
  <c r="P326" i="12"/>
  <c r="L375" i="12"/>
  <c r="N375" i="12"/>
  <c r="P333" i="12"/>
  <c r="I334" i="12"/>
  <c r="O339" i="12"/>
  <c r="O338" i="12" s="1"/>
  <c r="P338" i="12" s="1"/>
  <c r="K377" i="12"/>
  <c r="I376" i="12"/>
  <c r="K356" i="12"/>
  <c r="Q377" i="12"/>
  <c r="O376" i="12"/>
  <c r="Q376" i="12" s="1"/>
  <c r="Q356" i="12"/>
  <c r="O358" i="12"/>
  <c r="Q364" i="12"/>
  <c r="P365" i="12"/>
  <c r="Q366" i="12"/>
  <c r="P367" i="12"/>
  <c r="Q368" i="12"/>
  <c r="Q386" i="12"/>
  <c r="Q387" i="12"/>
  <c r="K388" i="12"/>
  <c r="Q388" i="12"/>
  <c r="Q390" i="12"/>
  <c r="Q396" i="12"/>
  <c r="K398" i="12"/>
  <c r="Q405" i="12"/>
  <c r="O404" i="12"/>
  <c r="Q404" i="12" s="1"/>
  <c r="J408" i="12"/>
  <c r="P386" i="12"/>
  <c r="I387" i="12"/>
  <c r="J388" i="12"/>
  <c r="J87" i="12" s="1"/>
  <c r="J72" i="12" s="1"/>
  <c r="P388" i="12"/>
  <c r="O395" i="12"/>
  <c r="P395" i="12" s="1"/>
  <c r="P398" i="12"/>
  <c r="K401" i="12"/>
  <c r="Q402" i="12"/>
  <c r="O401" i="12"/>
  <c r="K408" i="12"/>
  <c r="P441" i="12"/>
  <c r="O407" i="12"/>
  <c r="Q407" i="12" s="1"/>
  <c r="I409" i="12"/>
  <c r="O431" i="12"/>
  <c r="P446" i="11"/>
  <c r="J446" i="11"/>
  <c r="O445" i="11"/>
  <c r="P445" i="11" s="1"/>
  <c r="J445" i="11"/>
  <c r="O444" i="11"/>
  <c r="J444" i="11"/>
  <c r="O443" i="11"/>
  <c r="J443" i="11"/>
  <c r="P442" i="11"/>
  <c r="O442" i="11"/>
  <c r="O382" i="11" s="1"/>
  <c r="N442" i="11"/>
  <c r="N382" i="11" s="1"/>
  <c r="M442" i="11"/>
  <c r="M382" i="11" s="1"/>
  <c r="L442" i="11"/>
  <c r="I442" i="11"/>
  <c r="H442" i="11"/>
  <c r="J442" i="11" s="1"/>
  <c r="O441" i="11"/>
  <c r="Q441" i="11" s="1"/>
  <c r="J441" i="11"/>
  <c r="O440" i="11"/>
  <c r="P440" i="11" s="1"/>
  <c r="J440" i="11"/>
  <c r="O438" i="11"/>
  <c r="P438" i="11" s="1"/>
  <c r="O437" i="11"/>
  <c r="P437" i="11" s="1"/>
  <c r="I437" i="11"/>
  <c r="J437" i="11" s="1"/>
  <c r="O436" i="11"/>
  <c r="P436" i="11" s="1"/>
  <c r="I436" i="11"/>
  <c r="J436" i="11" s="1"/>
  <c r="O435" i="11"/>
  <c r="P435" i="11" s="1"/>
  <c r="J435" i="11"/>
  <c r="O434" i="11"/>
  <c r="P434" i="11" s="1"/>
  <c r="J434" i="11"/>
  <c r="P433" i="11"/>
  <c r="O433" i="11"/>
  <c r="J433" i="11"/>
  <c r="O432" i="11"/>
  <c r="P432" i="11" s="1"/>
  <c r="J432" i="11"/>
  <c r="N431" i="11"/>
  <c r="M431" i="11"/>
  <c r="L431" i="11"/>
  <c r="I431" i="11"/>
  <c r="H431" i="11"/>
  <c r="O430" i="11"/>
  <c r="P430" i="11" s="1"/>
  <c r="I430" i="11"/>
  <c r="J430" i="11" s="1"/>
  <c r="O429" i="11"/>
  <c r="N429" i="11"/>
  <c r="M429" i="11"/>
  <c r="L429" i="11"/>
  <c r="P429" i="11" s="1"/>
  <c r="I429" i="11"/>
  <c r="H429" i="11"/>
  <c r="J429" i="11" s="1"/>
  <c r="O428" i="11"/>
  <c r="P428" i="11" s="1"/>
  <c r="N427" i="11"/>
  <c r="M427" i="11"/>
  <c r="L427" i="11"/>
  <c r="H427" i="11"/>
  <c r="O426" i="11"/>
  <c r="P426" i="11" s="1"/>
  <c r="J426" i="11"/>
  <c r="O425" i="11"/>
  <c r="P425" i="11" s="1"/>
  <c r="J425" i="11"/>
  <c r="O424" i="11"/>
  <c r="P424" i="11" s="1"/>
  <c r="J424" i="11"/>
  <c r="N423" i="11"/>
  <c r="M423" i="11"/>
  <c r="L423" i="11"/>
  <c r="I423" i="11"/>
  <c r="H423" i="11"/>
  <c r="J423" i="11" s="1"/>
  <c r="O422" i="11"/>
  <c r="P422" i="11" s="1"/>
  <c r="J422" i="11"/>
  <c r="O421" i="11"/>
  <c r="P421" i="11" s="1"/>
  <c r="J421" i="11"/>
  <c r="O420" i="11"/>
  <c r="P420" i="11" s="1"/>
  <c r="J420" i="11"/>
  <c r="O419" i="11"/>
  <c r="P419" i="11" s="1"/>
  <c r="J419" i="11"/>
  <c r="O418" i="11"/>
  <c r="P418" i="11" s="1"/>
  <c r="J418" i="11"/>
  <c r="N417" i="11"/>
  <c r="N416" i="11" s="1"/>
  <c r="M417" i="11"/>
  <c r="L417" i="11"/>
  <c r="I417" i="11"/>
  <c r="H417" i="11"/>
  <c r="M416" i="11"/>
  <c r="M415" i="11" s="1"/>
  <c r="M414" i="11" s="1"/>
  <c r="L416" i="11"/>
  <c r="H416" i="11"/>
  <c r="L415" i="11"/>
  <c r="L414" i="11" s="1"/>
  <c r="O413" i="11"/>
  <c r="Q413" i="11" s="1"/>
  <c r="K413" i="11"/>
  <c r="J413" i="11"/>
  <c r="Q412" i="11"/>
  <c r="O412" i="11"/>
  <c r="K412" i="11"/>
  <c r="J412" i="11"/>
  <c r="O411" i="11"/>
  <c r="Q411" i="11" s="1"/>
  <c r="K411" i="11"/>
  <c r="J411" i="11"/>
  <c r="N410" i="11"/>
  <c r="M410" i="11"/>
  <c r="O410" i="11" s="1"/>
  <c r="Q410" i="11" s="1"/>
  <c r="L410" i="11"/>
  <c r="I410" i="11"/>
  <c r="H410" i="11"/>
  <c r="J410" i="11" s="1"/>
  <c r="O409" i="11"/>
  <c r="Q409" i="11" s="1"/>
  <c r="O408" i="11"/>
  <c r="Q408" i="11" s="1"/>
  <c r="P407" i="11"/>
  <c r="N407" i="11"/>
  <c r="M407" i="11"/>
  <c r="L407" i="11"/>
  <c r="H407" i="11"/>
  <c r="O406" i="11"/>
  <c r="Q406" i="11" s="1"/>
  <c r="K406" i="11"/>
  <c r="J406" i="11"/>
  <c r="O405" i="11"/>
  <c r="Q405" i="11" s="1"/>
  <c r="K405" i="11"/>
  <c r="J405" i="11"/>
  <c r="P404" i="11"/>
  <c r="N404" i="11"/>
  <c r="N400" i="11" s="1"/>
  <c r="M404" i="11"/>
  <c r="L404" i="11"/>
  <c r="I404" i="11"/>
  <c r="K404" i="11" s="1"/>
  <c r="H404" i="11"/>
  <c r="O403" i="11"/>
  <c r="Q403" i="11" s="1"/>
  <c r="K403" i="11"/>
  <c r="J403" i="11"/>
  <c r="O402" i="11"/>
  <c r="Q402" i="11" s="1"/>
  <c r="K402" i="11"/>
  <c r="J402" i="11"/>
  <c r="P401" i="11"/>
  <c r="N401" i="11"/>
  <c r="M401" i="11"/>
  <c r="L401" i="11"/>
  <c r="L400" i="11" s="1"/>
  <c r="I401" i="11"/>
  <c r="H401" i="11"/>
  <c r="J401" i="11" s="1"/>
  <c r="M400" i="11"/>
  <c r="H400" i="11"/>
  <c r="O399" i="11"/>
  <c r="Q399" i="11" s="1"/>
  <c r="K399" i="11"/>
  <c r="J399" i="11"/>
  <c r="O398" i="11"/>
  <c r="Q398" i="11" s="1"/>
  <c r="N398" i="11"/>
  <c r="M398" i="11"/>
  <c r="L398" i="11"/>
  <c r="I398" i="11"/>
  <c r="H398" i="11"/>
  <c r="H394" i="11" s="1"/>
  <c r="O397" i="11"/>
  <c r="P397" i="11" s="1"/>
  <c r="K397" i="11"/>
  <c r="J397" i="11"/>
  <c r="O396" i="11"/>
  <c r="Q396" i="11" s="1"/>
  <c r="K396" i="11"/>
  <c r="J396" i="11"/>
  <c r="O395" i="11"/>
  <c r="Q395" i="11" s="1"/>
  <c r="N395" i="11"/>
  <c r="N394" i="11" s="1"/>
  <c r="N95" i="11" s="1"/>
  <c r="N74" i="11" s="1"/>
  <c r="M395" i="11"/>
  <c r="M394" i="11" s="1"/>
  <c r="M95" i="11" s="1"/>
  <c r="M74" i="11" s="1"/>
  <c r="L395" i="11"/>
  <c r="I395" i="11"/>
  <c r="H395" i="11"/>
  <c r="J395" i="11" s="1"/>
  <c r="I394" i="11"/>
  <c r="O393" i="11"/>
  <c r="P393" i="11" s="1"/>
  <c r="K393" i="11"/>
  <c r="J393" i="11"/>
  <c r="O392" i="11"/>
  <c r="N392" i="11"/>
  <c r="M392" i="11"/>
  <c r="M391" i="11" s="1"/>
  <c r="L392" i="11"/>
  <c r="P392" i="11" s="1"/>
  <c r="I392" i="11"/>
  <c r="H392" i="11"/>
  <c r="J392" i="11" s="1"/>
  <c r="O391" i="11"/>
  <c r="N391" i="11"/>
  <c r="O390" i="11"/>
  <c r="Q390" i="11" s="1"/>
  <c r="K390" i="11"/>
  <c r="J390" i="11"/>
  <c r="O389" i="11"/>
  <c r="P389" i="11" s="1"/>
  <c r="K389" i="11"/>
  <c r="J389" i="11"/>
  <c r="N388" i="11"/>
  <c r="M388" i="11"/>
  <c r="L388" i="11"/>
  <c r="I388" i="11"/>
  <c r="H388" i="11"/>
  <c r="O387" i="11"/>
  <c r="Q387" i="11" s="1"/>
  <c r="O386" i="11"/>
  <c r="O448" i="11" s="1"/>
  <c r="N386" i="11"/>
  <c r="M386" i="11"/>
  <c r="L386" i="11"/>
  <c r="H386" i="11"/>
  <c r="H385" i="11" s="1"/>
  <c r="N385" i="11"/>
  <c r="M385" i="11"/>
  <c r="L385" i="11"/>
  <c r="L382" i="11"/>
  <c r="I382" i="11"/>
  <c r="H382" i="11"/>
  <c r="N379" i="11"/>
  <c r="M379" i="11"/>
  <c r="L379" i="11"/>
  <c r="H379" i="11"/>
  <c r="P374" i="11"/>
  <c r="J374" i="11"/>
  <c r="O373" i="11"/>
  <c r="P373" i="11" s="1"/>
  <c r="J373" i="11"/>
  <c r="P372" i="11"/>
  <c r="O372" i="11"/>
  <c r="Q372" i="11" s="1"/>
  <c r="K372" i="11"/>
  <c r="J372" i="11"/>
  <c r="O371" i="11"/>
  <c r="N371" i="11"/>
  <c r="M371" i="11"/>
  <c r="M370" i="11" s="1"/>
  <c r="M369" i="11" s="1"/>
  <c r="L371" i="11"/>
  <c r="P371" i="11" s="1"/>
  <c r="I371" i="11"/>
  <c r="K371" i="11" s="1"/>
  <c r="H371" i="11"/>
  <c r="O370" i="11"/>
  <c r="N370" i="11"/>
  <c r="L370" i="11"/>
  <c r="P370" i="11" s="1"/>
  <c r="H370" i="11"/>
  <c r="O369" i="11"/>
  <c r="Q369" i="11" s="1"/>
  <c r="N369" i="11"/>
  <c r="L369" i="11"/>
  <c r="O368" i="11"/>
  <c r="Q368" i="11" s="1"/>
  <c r="K368" i="11"/>
  <c r="J368" i="11"/>
  <c r="O367" i="11"/>
  <c r="P367" i="11" s="1"/>
  <c r="K367" i="11"/>
  <c r="J367" i="11"/>
  <c r="O366" i="11"/>
  <c r="Q366" i="11" s="1"/>
  <c r="K366" i="11"/>
  <c r="J366" i="11"/>
  <c r="O365" i="11"/>
  <c r="P365" i="11" s="1"/>
  <c r="K365" i="11"/>
  <c r="J365" i="11"/>
  <c r="O364" i="11"/>
  <c r="Q364" i="11" s="1"/>
  <c r="K364" i="11"/>
  <c r="J364" i="11"/>
  <c r="N363" i="11"/>
  <c r="N362" i="11" s="1"/>
  <c r="N361" i="11" s="1"/>
  <c r="M363" i="11"/>
  <c r="M362" i="11" s="1"/>
  <c r="M361" i="11" s="1"/>
  <c r="L363" i="11"/>
  <c r="I363" i="11"/>
  <c r="H363" i="11"/>
  <c r="J363" i="11" s="1"/>
  <c r="I362" i="11"/>
  <c r="H362" i="11"/>
  <c r="J362" i="11" s="1"/>
  <c r="I361" i="11"/>
  <c r="O360" i="11"/>
  <c r="Q360" i="11" s="1"/>
  <c r="K360" i="11"/>
  <c r="J360" i="11"/>
  <c r="O359" i="11"/>
  <c r="Q359" i="11" s="1"/>
  <c r="K359" i="11"/>
  <c r="J359" i="11"/>
  <c r="N358" i="11"/>
  <c r="M358" i="11"/>
  <c r="L358" i="11"/>
  <c r="I358" i="11"/>
  <c r="K358" i="11" s="1"/>
  <c r="H358" i="11"/>
  <c r="O357" i="11"/>
  <c r="P357" i="11" s="1"/>
  <c r="J357" i="11"/>
  <c r="N356" i="11"/>
  <c r="N377" i="11" s="1"/>
  <c r="N376" i="11" s="1"/>
  <c r="M356" i="11"/>
  <c r="M377" i="11" s="1"/>
  <c r="M376" i="11" s="1"/>
  <c r="L356" i="11"/>
  <c r="L377" i="11" s="1"/>
  <c r="I356" i="11"/>
  <c r="I377" i="11" s="1"/>
  <c r="H356" i="11"/>
  <c r="H377" i="11" s="1"/>
  <c r="N355" i="11"/>
  <c r="M355" i="11"/>
  <c r="L355" i="11"/>
  <c r="I355" i="11"/>
  <c r="O354" i="11"/>
  <c r="P354" i="11" s="1"/>
  <c r="J354" i="11"/>
  <c r="O353" i="11"/>
  <c r="P353" i="11" s="1"/>
  <c r="J353" i="11"/>
  <c r="O352" i="11"/>
  <c r="P352" i="11" s="1"/>
  <c r="J352" i="11"/>
  <c r="P351" i="11"/>
  <c r="O351" i="11"/>
  <c r="J351" i="11"/>
  <c r="O350" i="11"/>
  <c r="N350" i="11"/>
  <c r="M350" i="11"/>
  <c r="L350" i="11"/>
  <c r="P350" i="11" s="1"/>
  <c r="I350" i="11"/>
  <c r="H350" i="11"/>
  <c r="J350" i="11" s="1"/>
  <c r="O349" i="11"/>
  <c r="P349" i="11" s="1"/>
  <c r="O348" i="11"/>
  <c r="P348" i="11" s="1"/>
  <c r="O347" i="11"/>
  <c r="P347" i="11" s="1"/>
  <c r="J347" i="11"/>
  <c r="O346" i="11"/>
  <c r="P346" i="11" s="1"/>
  <c r="J346" i="11"/>
  <c r="O345" i="11"/>
  <c r="P345" i="11" s="1"/>
  <c r="J345" i="11"/>
  <c r="P344" i="11"/>
  <c r="O344" i="11"/>
  <c r="J344" i="11"/>
  <c r="O343" i="11"/>
  <c r="P343" i="11" s="1"/>
  <c r="J343" i="11"/>
  <c r="P342" i="11"/>
  <c r="O342" i="11"/>
  <c r="J342" i="11"/>
  <c r="O341" i="11"/>
  <c r="P341" i="11" s="1"/>
  <c r="J341" i="11"/>
  <c r="O340" i="11"/>
  <c r="I340" i="11" s="1"/>
  <c r="N339" i="11"/>
  <c r="N338" i="11" s="1"/>
  <c r="M339" i="11"/>
  <c r="L339" i="11"/>
  <c r="H339" i="11"/>
  <c r="H338" i="11" s="1"/>
  <c r="M338" i="11"/>
  <c r="M98" i="11" s="1"/>
  <c r="P336" i="11"/>
  <c r="O336" i="11"/>
  <c r="J336" i="11"/>
  <c r="O335" i="11"/>
  <c r="P335" i="11" s="1"/>
  <c r="J335" i="11"/>
  <c r="J93" i="11" s="1"/>
  <c r="O334" i="11"/>
  <c r="P334" i="11" s="1"/>
  <c r="O333" i="11"/>
  <c r="O332" i="11" s="1"/>
  <c r="Q332" i="11" s="1"/>
  <c r="N333" i="11"/>
  <c r="M333" i="11"/>
  <c r="L333" i="11"/>
  <c r="H333" i="11"/>
  <c r="N332" i="11"/>
  <c r="M332" i="11"/>
  <c r="L332" i="11"/>
  <c r="H332" i="11"/>
  <c r="O331" i="11"/>
  <c r="P331" i="11" s="1"/>
  <c r="J331" i="11"/>
  <c r="N330" i="11"/>
  <c r="M330" i="11"/>
  <c r="M329" i="11" s="1"/>
  <c r="L330" i="11"/>
  <c r="I330" i="11"/>
  <c r="I329" i="11" s="1"/>
  <c r="H330" i="11"/>
  <c r="J330" i="11" s="1"/>
  <c r="N329" i="11"/>
  <c r="N168" i="11" s="1"/>
  <c r="O328" i="11"/>
  <c r="Q328" i="11" s="1"/>
  <c r="O327" i="11"/>
  <c r="P327" i="11" s="1"/>
  <c r="J327" i="11"/>
  <c r="O326" i="11"/>
  <c r="O379" i="11" s="1"/>
  <c r="O325" i="11"/>
  <c r="P325" i="11" s="1"/>
  <c r="P324" i="11"/>
  <c r="O324" i="11"/>
  <c r="J324" i="11"/>
  <c r="O323" i="11"/>
  <c r="P323" i="11" s="1"/>
  <c r="J323" i="11"/>
  <c r="N322" i="11"/>
  <c r="M322" i="11"/>
  <c r="L322" i="11"/>
  <c r="H322" i="11"/>
  <c r="O321" i="11"/>
  <c r="P321" i="11" s="1"/>
  <c r="J321" i="11"/>
  <c r="O320" i="11"/>
  <c r="P320" i="11" s="1"/>
  <c r="J320" i="11"/>
  <c r="O319" i="11"/>
  <c r="P319" i="11" s="1"/>
  <c r="J319" i="11"/>
  <c r="O318" i="11"/>
  <c r="Q318" i="11" s="1"/>
  <c r="K318" i="11"/>
  <c r="J318" i="11"/>
  <c r="P317" i="11"/>
  <c r="O317" i="11"/>
  <c r="J317" i="11"/>
  <c r="O316" i="11"/>
  <c r="Q316" i="11" s="1"/>
  <c r="K316" i="11"/>
  <c r="J316" i="11"/>
  <c r="O315" i="11"/>
  <c r="P315" i="11" s="1"/>
  <c r="J315" i="11"/>
  <c r="O314" i="11"/>
  <c r="Q314" i="11" s="1"/>
  <c r="I314" i="11"/>
  <c r="J314" i="11" s="1"/>
  <c r="N313" i="11"/>
  <c r="M313" i="11"/>
  <c r="L313" i="11"/>
  <c r="H313" i="11"/>
  <c r="O312" i="11"/>
  <c r="P312" i="11" s="1"/>
  <c r="J312" i="11"/>
  <c r="P311" i="11"/>
  <c r="O311" i="11"/>
  <c r="J311" i="11"/>
  <c r="O310" i="11"/>
  <c r="P310" i="11" s="1"/>
  <c r="J310" i="11"/>
  <c r="N309" i="11"/>
  <c r="M309" i="11"/>
  <c r="L309" i="11"/>
  <c r="I309" i="11"/>
  <c r="H309" i="11"/>
  <c r="J309" i="11" s="1"/>
  <c r="O308" i="11"/>
  <c r="P308" i="11" s="1"/>
  <c r="K308" i="11"/>
  <c r="J308" i="11"/>
  <c r="O307" i="11"/>
  <c r="Q307" i="11" s="1"/>
  <c r="O306" i="11"/>
  <c r="Q306" i="11" s="1"/>
  <c r="I306" i="11"/>
  <c r="J306" i="11" s="1"/>
  <c r="O305" i="11"/>
  <c r="Q305" i="11" s="1"/>
  <c r="O304" i="11"/>
  <c r="P304" i="11" s="1"/>
  <c r="J304" i="11"/>
  <c r="O303" i="11"/>
  <c r="P303" i="11" s="1"/>
  <c r="K303" i="11"/>
  <c r="J303" i="11"/>
  <c r="O302" i="11"/>
  <c r="Q302" i="11" s="1"/>
  <c r="I302" i="11"/>
  <c r="J302" i="11" s="1"/>
  <c r="O301" i="11"/>
  <c r="Q301" i="11" s="1"/>
  <c r="I301" i="11"/>
  <c r="J301" i="11" s="1"/>
  <c r="O300" i="11"/>
  <c r="Q300" i="11" s="1"/>
  <c r="O299" i="11"/>
  <c r="P299" i="11" s="1"/>
  <c r="I299" i="11"/>
  <c r="J299" i="11" s="1"/>
  <c r="P298" i="11"/>
  <c r="O298" i="11"/>
  <c r="Q298" i="11" s="1"/>
  <c r="K298" i="11"/>
  <c r="J298" i="11"/>
  <c r="N297" i="11"/>
  <c r="N296" i="11" s="1"/>
  <c r="M297" i="11"/>
  <c r="M296" i="11" s="1"/>
  <c r="L297" i="11"/>
  <c r="H297" i="11"/>
  <c r="H296" i="11"/>
  <c r="O295" i="11"/>
  <c r="P295" i="11" s="1"/>
  <c r="O294" i="11"/>
  <c r="P294" i="11" s="1"/>
  <c r="K294" i="11"/>
  <c r="J294" i="11"/>
  <c r="O293" i="11"/>
  <c r="Q293" i="11" s="1"/>
  <c r="K293" i="11"/>
  <c r="J293" i="11"/>
  <c r="O292" i="11"/>
  <c r="P292" i="11" s="1"/>
  <c r="K292" i="11"/>
  <c r="J292" i="11"/>
  <c r="O291" i="11"/>
  <c r="Q291" i="11" s="1"/>
  <c r="K291" i="11"/>
  <c r="J291" i="11"/>
  <c r="O290" i="11"/>
  <c r="P290" i="11" s="1"/>
  <c r="K290" i="11"/>
  <c r="J290" i="11"/>
  <c r="N289" i="11"/>
  <c r="M289" i="11"/>
  <c r="L289" i="11"/>
  <c r="H289" i="11"/>
  <c r="H264" i="11" s="1"/>
  <c r="O288" i="11"/>
  <c r="Q288" i="11" s="1"/>
  <c r="K288" i="11"/>
  <c r="J288" i="11"/>
  <c r="P287" i="11"/>
  <c r="O287" i="11"/>
  <c r="J287" i="11"/>
  <c r="O286" i="11"/>
  <c r="P286" i="11" s="1"/>
  <c r="J286" i="11"/>
  <c r="O285" i="11"/>
  <c r="P285" i="11" s="1"/>
  <c r="J285" i="11"/>
  <c r="O284" i="11"/>
  <c r="P284" i="11" s="1"/>
  <c r="J284" i="11"/>
  <c r="O283" i="11"/>
  <c r="P283" i="11" s="1"/>
  <c r="J283" i="11"/>
  <c r="N282" i="11"/>
  <c r="M282" i="11"/>
  <c r="L282" i="11"/>
  <c r="L264" i="11" s="1"/>
  <c r="I282" i="11"/>
  <c r="H282" i="11"/>
  <c r="P281" i="11"/>
  <c r="O281" i="11"/>
  <c r="Q281" i="11" s="1"/>
  <c r="K281" i="11"/>
  <c r="J281" i="11"/>
  <c r="O280" i="11"/>
  <c r="P280" i="11" s="1"/>
  <c r="O279" i="11"/>
  <c r="P279" i="11" s="1"/>
  <c r="J279" i="11"/>
  <c r="O278" i="11"/>
  <c r="P278" i="11" s="1"/>
  <c r="J278" i="11"/>
  <c r="O277" i="11"/>
  <c r="P277" i="11" s="1"/>
  <c r="K277" i="11"/>
  <c r="J277" i="11"/>
  <c r="O276" i="11"/>
  <c r="Q276" i="11" s="1"/>
  <c r="I276" i="11"/>
  <c r="J276" i="11" s="1"/>
  <c r="O275" i="11"/>
  <c r="P275" i="11" s="1"/>
  <c r="J275" i="11"/>
  <c r="O274" i="11"/>
  <c r="P274" i="11" s="1"/>
  <c r="J274" i="11"/>
  <c r="O273" i="11"/>
  <c r="P273" i="11" s="1"/>
  <c r="J273" i="11"/>
  <c r="O272" i="11"/>
  <c r="P272" i="11" s="1"/>
  <c r="J272" i="11"/>
  <c r="O271" i="11"/>
  <c r="P271" i="11" s="1"/>
  <c r="J271" i="11"/>
  <c r="O270" i="11"/>
  <c r="P270" i="11" s="1"/>
  <c r="J270" i="11"/>
  <c r="O269" i="11"/>
  <c r="P269" i="11" s="1"/>
  <c r="O268" i="11"/>
  <c r="P268" i="11" s="1"/>
  <c r="J268" i="11"/>
  <c r="O267" i="11"/>
  <c r="P267" i="11" s="1"/>
  <c r="K267" i="11"/>
  <c r="J267" i="11"/>
  <c r="O266" i="11"/>
  <c r="Q266" i="11" s="1"/>
  <c r="N265" i="11"/>
  <c r="M265" i="11"/>
  <c r="L265" i="11"/>
  <c r="H265" i="11"/>
  <c r="N264" i="11"/>
  <c r="M264" i="11"/>
  <c r="P258" i="11"/>
  <c r="J258" i="11"/>
  <c r="O257" i="11"/>
  <c r="P257" i="11" s="1"/>
  <c r="J257" i="11"/>
  <c r="O256" i="11"/>
  <c r="P256" i="11" s="1"/>
  <c r="J256" i="11"/>
  <c r="O255" i="11"/>
  <c r="P255" i="11" s="1"/>
  <c r="J255" i="11"/>
  <c r="O254" i="11"/>
  <c r="P254" i="11" s="1"/>
  <c r="J254" i="11"/>
  <c r="O253" i="11"/>
  <c r="P253" i="11" s="1"/>
  <c r="J253" i="11"/>
  <c r="O252" i="11"/>
  <c r="P252" i="11" s="1"/>
  <c r="J252" i="11"/>
  <c r="N251" i="11"/>
  <c r="N250" i="11" s="1"/>
  <c r="M251" i="11"/>
  <c r="M250" i="11" s="1"/>
  <c r="L251" i="11"/>
  <c r="I251" i="11"/>
  <c r="I250" i="11" s="1"/>
  <c r="H251" i="11"/>
  <c r="H250" i="11" s="1"/>
  <c r="O248" i="11"/>
  <c r="Q248" i="11" s="1"/>
  <c r="K248" i="11"/>
  <c r="J248" i="11"/>
  <c r="O247" i="11"/>
  <c r="P247" i="11" s="1"/>
  <c r="J247" i="11"/>
  <c r="N246" i="11"/>
  <c r="N244" i="11" s="1"/>
  <c r="M246" i="11"/>
  <c r="M244" i="11" s="1"/>
  <c r="L246" i="11"/>
  <c r="I246" i="11"/>
  <c r="I244" i="11" s="1"/>
  <c r="H246" i="11"/>
  <c r="J246" i="11" s="1"/>
  <c r="P245" i="11"/>
  <c r="J245" i="11"/>
  <c r="L244" i="11"/>
  <c r="O243" i="11"/>
  <c r="Q243" i="11" s="1"/>
  <c r="J243" i="11"/>
  <c r="O242" i="11"/>
  <c r="Q242" i="11" s="1"/>
  <c r="J242" i="11"/>
  <c r="N241" i="11"/>
  <c r="N240" i="11" s="1"/>
  <c r="M241" i="11"/>
  <c r="L241" i="11"/>
  <c r="L240" i="11" s="1"/>
  <c r="I241" i="11"/>
  <c r="H241" i="11"/>
  <c r="J241" i="11" s="1"/>
  <c r="I240" i="11"/>
  <c r="O239" i="11"/>
  <c r="P239" i="11" s="1"/>
  <c r="J239" i="11"/>
  <c r="N238" i="11"/>
  <c r="M238" i="11"/>
  <c r="L238" i="11"/>
  <c r="I238" i="11"/>
  <c r="H238" i="11"/>
  <c r="N237" i="11"/>
  <c r="N260" i="11" s="1"/>
  <c r="N259" i="11" s="1"/>
  <c r="M237" i="11"/>
  <c r="M260" i="11" s="1"/>
  <c r="M259" i="11" s="1"/>
  <c r="L237" i="11"/>
  <c r="L260" i="11" s="1"/>
  <c r="I237" i="11"/>
  <c r="I260" i="11" s="1"/>
  <c r="O236" i="11"/>
  <c r="P236" i="11" s="1"/>
  <c r="K236" i="11"/>
  <c r="J236" i="11"/>
  <c r="O235" i="11"/>
  <c r="N235" i="11"/>
  <c r="M235" i="11"/>
  <c r="L235" i="11"/>
  <c r="P235" i="11" s="1"/>
  <c r="I235" i="11"/>
  <c r="K235" i="11" s="1"/>
  <c r="H235" i="11"/>
  <c r="J235" i="11" s="1"/>
  <c r="O234" i="11"/>
  <c r="P234" i="11" s="1"/>
  <c r="J234" i="11"/>
  <c r="O233" i="11"/>
  <c r="P233" i="11" s="1"/>
  <c r="J233" i="11"/>
  <c r="O232" i="11"/>
  <c r="P232" i="11" s="1"/>
  <c r="J232" i="11"/>
  <c r="O230" i="11"/>
  <c r="P230" i="11" s="1"/>
  <c r="J230" i="11"/>
  <c r="N229" i="11"/>
  <c r="M229" i="11"/>
  <c r="L229" i="11"/>
  <c r="I229" i="11"/>
  <c r="H229" i="11"/>
  <c r="O228" i="11"/>
  <c r="P228" i="11" s="1"/>
  <c r="J228" i="11"/>
  <c r="O227" i="11"/>
  <c r="P227" i="11" s="1"/>
  <c r="J227" i="11"/>
  <c r="O226" i="11"/>
  <c r="P226" i="11" s="1"/>
  <c r="J226" i="11"/>
  <c r="O225" i="11"/>
  <c r="P225" i="11" s="1"/>
  <c r="J225" i="11"/>
  <c r="O224" i="11"/>
  <c r="P224" i="11" s="1"/>
  <c r="J224" i="11"/>
  <c r="O223" i="11"/>
  <c r="N223" i="11"/>
  <c r="M223" i="11"/>
  <c r="L223" i="11"/>
  <c r="I223" i="11"/>
  <c r="H223" i="11"/>
  <c r="J223" i="11" s="1"/>
  <c r="O222" i="11"/>
  <c r="P222" i="11" s="1"/>
  <c r="J222" i="11"/>
  <c r="P221" i="11"/>
  <c r="O221" i="11"/>
  <c r="J221" i="11"/>
  <c r="O220" i="11"/>
  <c r="P220" i="11" s="1"/>
  <c r="J220" i="11"/>
  <c r="N219" i="11"/>
  <c r="M219" i="11"/>
  <c r="L219" i="11"/>
  <c r="I219" i="11"/>
  <c r="H219" i="11"/>
  <c r="O218" i="11"/>
  <c r="P218" i="11" s="1"/>
  <c r="J218" i="11"/>
  <c r="O217" i="11"/>
  <c r="Q217" i="11" s="1"/>
  <c r="O216" i="11"/>
  <c r="Q216" i="11" s="1"/>
  <c r="O215" i="11"/>
  <c r="Q215" i="11" s="1"/>
  <c r="O214" i="11"/>
  <c r="P214" i="11" s="1"/>
  <c r="J214" i="11"/>
  <c r="O213" i="11"/>
  <c r="P213" i="11" s="1"/>
  <c r="J213" i="11"/>
  <c r="O212" i="11"/>
  <c r="P212" i="11" s="1"/>
  <c r="J212" i="11"/>
  <c r="O211" i="11"/>
  <c r="P211" i="11" s="1"/>
  <c r="I211" i="11"/>
  <c r="J211" i="11" s="1"/>
  <c r="O210" i="11"/>
  <c r="Q210" i="11" s="1"/>
  <c r="P209" i="11"/>
  <c r="O209" i="11"/>
  <c r="J209" i="11"/>
  <c r="O208" i="11"/>
  <c r="P208" i="11" s="1"/>
  <c r="J208" i="11"/>
  <c r="N207" i="11"/>
  <c r="N206" i="11" s="1"/>
  <c r="M207" i="11"/>
  <c r="M206" i="11" s="1"/>
  <c r="M85" i="11" s="1"/>
  <c r="M70" i="11" s="1"/>
  <c r="L207" i="11"/>
  <c r="L206" i="11" s="1"/>
  <c r="H207" i="11"/>
  <c r="P205" i="11"/>
  <c r="O205" i="11"/>
  <c r="J205" i="11"/>
  <c r="O204" i="11"/>
  <c r="P204" i="11" s="1"/>
  <c r="J204" i="11"/>
  <c r="O203" i="11"/>
  <c r="P203" i="11" s="1"/>
  <c r="J203" i="11"/>
  <c r="O202" i="11"/>
  <c r="P202" i="11" s="1"/>
  <c r="J202" i="11"/>
  <c r="O201" i="11"/>
  <c r="P201" i="11" s="1"/>
  <c r="J201" i="11"/>
  <c r="O200" i="11"/>
  <c r="P200" i="11" s="1"/>
  <c r="J200" i="11"/>
  <c r="N199" i="11"/>
  <c r="M199" i="11"/>
  <c r="L199" i="11"/>
  <c r="I199" i="11"/>
  <c r="H199" i="11"/>
  <c r="J199" i="11" s="1"/>
  <c r="P198" i="11"/>
  <c r="O198" i="11"/>
  <c r="J198" i="11"/>
  <c r="O197" i="11"/>
  <c r="N197" i="11"/>
  <c r="M197" i="11"/>
  <c r="L197" i="11"/>
  <c r="P197" i="11" s="1"/>
  <c r="I197" i="11"/>
  <c r="H197" i="11"/>
  <c r="J197" i="11" s="1"/>
  <c r="O196" i="11"/>
  <c r="P196" i="11" s="1"/>
  <c r="J196" i="11"/>
  <c r="O195" i="11"/>
  <c r="P195" i="11" s="1"/>
  <c r="J195" i="11"/>
  <c r="O194" i="11"/>
  <c r="P194" i="11" s="1"/>
  <c r="J194" i="11"/>
  <c r="P193" i="11"/>
  <c r="O193" i="11"/>
  <c r="J193" i="11"/>
  <c r="O192" i="11"/>
  <c r="P192" i="11" s="1"/>
  <c r="J192" i="11"/>
  <c r="O191" i="11"/>
  <c r="P191" i="11" s="1"/>
  <c r="J191" i="11"/>
  <c r="O190" i="11"/>
  <c r="P190" i="11" s="1"/>
  <c r="J190" i="11"/>
  <c r="P189" i="11"/>
  <c r="O189" i="11"/>
  <c r="J189" i="11"/>
  <c r="O188" i="11"/>
  <c r="P188" i="11" s="1"/>
  <c r="J188" i="11"/>
  <c r="O187" i="11"/>
  <c r="P187" i="11" s="1"/>
  <c r="J187" i="11"/>
  <c r="O186" i="11"/>
  <c r="P186" i="11" s="1"/>
  <c r="J186" i="11"/>
  <c r="O185" i="11"/>
  <c r="P185" i="11" s="1"/>
  <c r="J185" i="11"/>
  <c r="O184" i="11"/>
  <c r="P184" i="11" s="1"/>
  <c r="J184" i="11"/>
  <c r="O183" i="11"/>
  <c r="P183" i="11" s="1"/>
  <c r="J183" i="11"/>
  <c r="O182" i="11"/>
  <c r="P182" i="11" s="1"/>
  <c r="J182" i="11"/>
  <c r="J180" i="11" s="1"/>
  <c r="P181" i="11"/>
  <c r="O181" i="11"/>
  <c r="J181" i="11"/>
  <c r="N180" i="11"/>
  <c r="N179" i="11" s="1"/>
  <c r="M180" i="11"/>
  <c r="M179" i="11" s="1"/>
  <c r="L180" i="11"/>
  <c r="L179" i="11" s="1"/>
  <c r="I180" i="11"/>
  <c r="I179" i="11" s="1"/>
  <c r="H180" i="11"/>
  <c r="H179" i="11"/>
  <c r="P176" i="11"/>
  <c r="J176" i="11"/>
  <c r="O169" i="11"/>
  <c r="N169" i="11"/>
  <c r="M169" i="11"/>
  <c r="I169" i="11"/>
  <c r="K169" i="11" s="1"/>
  <c r="H169" i="11"/>
  <c r="J169" i="11" s="1"/>
  <c r="N162" i="11"/>
  <c r="M162" i="11"/>
  <c r="L162" i="11"/>
  <c r="I162" i="11"/>
  <c r="K162" i="11" s="1"/>
  <c r="H162" i="11"/>
  <c r="J162" i="11" s="1"/>
  <c r="O159" i="11"/>
  <c r="P159" i="11" s="1"/>
  <c r="J159" i="11"/>
  <c r="P158" i="11"/>
  <c r="O158" i="11"/>
  <c r="Q158" i="11" s="1"/>
  <c r="K158" i="11"/>
  <c r="J158" i="11"/>
  <c r="N157" i="11"/>
  <c r="N173" i="11" s="1"/>
  <c r="M157" i="11"/>
  <c r="M173" i="11" s="1"/>
  <c r="L157" i="11"/>
  <c r="L173" i="11" s="1"/>
  <c r="J157" i="11"/>
  <c r="I157" i="11"/>
  <c r="I173" i="11" s="1"/>
  <c r="H157" i="11"/>
  <c r="H173" i="11" s="1"/>
  <c r="O156" i="11"/>
  <c r="P156" i="11" s="1"/>
  <c r="J156" i="11"/>
  <c r="O155" i="11"/>
  <c r="P155" i="11" s="1"/>
  <c r="J155" i="11"/>
  <c r="P154" i="11"/>
  <c r="O154" i="11"/>
  <c r="J154" i="11"/>
  <c r="O153" i="11"/>
  <c r="P153" i="11" s="1"/>
  <c r="J153" i="11"/>
  <c r="N152" i="11"/>
  <c r="M152" i="11"/>
  <c r="L152" i="11"/>
  <c r="I152" i="11"/>
  <c r="H152" i="11"/>
  <c r="J152" i="11" s="1"/>
  <c r="P151" i="11"/>
  <c r="O151" i="11"/>
  <c r="J151" i="11"/>
  <c r="O150" i="11"/>
  <c r="P150" i="11" s="1"/>
  <c r="J150" i="11"/>
  <c r="O149" i="11"/>
  <c r="P149" i="11" s="1"/>
  <c r="J149" i="11"/>
  <c r="O148" i="11"/>
  <c r="P148" i="11" s="1"/>
  <c r="J148" i="11"/>
  <c r="N147" i="11"/>
  <c r="M147" i="11"/>
  <c r="L147" i="11"/>
  <c r="I147" i="11"/>
  <c r="H147" i="11"/>
  <c r="O146" i="11"/>
  <c r="P146" i="11" s="1"/>
  <c r="J146" i="11"/>
  <c r="O145" i="11"/>
  <c r="P145" i="11" s="1"/>
  <c r="J145" i="11"/>
  <c r="O144" i="11"/>
  <c r="P144" i="11" s="1"/>
  <c r="J144" i="11"/>
  <c r="O143" i="11"/>
  <c r="P143" i="11" s="1"/>
  <c r="J143" i="11"/>
  <c r="O142" i="11"/>
  <c r="P142" i="11" s="1"/>
  <c r="J142" i="11"/>
  <c r="O141" i="11"/>
  <c r="P141" i="11" s="1"/>
  <c r="J141" i="11"/>
  <c r="N140" i="11"/>
  <c r="M140" i="11"/>
  <c r="L140" i="11"/>
  <c r="L139" i="11" s="1"/>
  <c r="I140" i="11"/>
  <c r="I139" i="11" s="1"/>
  <c r="H140" i="11"/>
  <c r="J140" i="11" s="1"/>
  <c r="N139" i="11"/>
  <c r="M139" i="11"/>
  <c r="O138" i="11"/>
  <c r="P138" i="11" s="1"/>
  <c r="J138" i="11"/>
  <c r="O137" i="11"/>
  <c r="P137" i="11" s="1"/>
  <c r="J137" i="11"/>
  <c r="O136" i="11"/>
  <c r="P136" i="11" s="1"/>
  <c r="J136" i="11"/>
  <c r="O135" i="11"/>
  <c r="P135" i="11" s="1"/>
  <c r="J135" i="11"/>
  <c r="O134" i="11"/>
  <c r="P134" i="11" s="1"/>
  <c r="J134" i="11"/>
  <c r="O133" i="11"/>
  <c r="P133" i="11" s="1"/>
  <c r="J133" i="11"/>
  <c r="N132" i="11"/>
  <c r="M132" i="11"/>
  <c r="L132" i="11"/>
  <c r="I132" i="11"/>
  <c r="H132" i="11"/>
  <c r="P131" i="11"/>
  <c r="O131" i="11"/>
  <c r="J131" i="11"/>
  <c r="O130" i="11"/>
  <c r="N130" i="11"/>
  <c r="M130" i="11"/>
  <c r="L130" i="11"/>
  <c r="P130" i="11" s="1"/>
  <c r="I130" i="11"/>
  <c r="H130" i="11"/>
  <c r="O129" i="11"/>
  <c r="P129" i="11" s="1"/>
  <c r="J129" i="11"/>
  <c r="P128" i="11"/>
  <c r="O128" i="11"/>
  <c r="J128" i="11"/>
  <c r="O127" i="11"/>
  <c r="P127" i="11" s="1"/>
  <c r="J127" i="11"/>
  <c r="O126" i="11"/>
  <c r="P126" i="11" s="1"/>
  <c r="J126" i="11"/>
  <c r="O125" i="11"/>
  <c r="P125" i="11" s="1"/>
  <c r="J125" i="11"/>
  <c r="O124" i="11"/>
  <c r="P124" i="11" s="1"/>
  <c r="J124" i="11"/>
  <c r="O123" i="11"/>
  <c r="P123" i="11" s="1"/>
  <c r="J123" i="11"/>
  <c r="O122" i="11"/>
  <c r="P122" i="11" s="1"/>
  <c r="J122" i="11"/>
  <c r="O121" i="11"/>
  <c r="P121" i="11" s="1"/>
  <c r="J121" i="11"/>
  <c r="O120" i="11"/>
  <c r="P120" i="11" s="1"/>
  <c r="J120" i="11"/>
  <c r="O119" i="11"/>
  <c r="P119" i="11" s="1"/>
  <c r="J119" i="11"/>
  <c r="O118" i="11"/>
  <c r="P118" i="11" s="1"/>
  <c r="J118" i="11"/>
  <c r="O117" i="11"/>
  <c r="P117" i="11" s="1"/>
  <c r="J117" i="11"/>
  <c r="O116" i="11"/>
  <c r="P116" i="11" s="1"/>
  <c r="J116" i="11"/>
  <c r="O115" i="11"/>
  <c r="P115" i="11" s="1"/>
  <c r="J115" i="11"/>
  <c r="O114" i="11"/>
  <c r="P114" i="11" s="1"/>
  <c r="J114" i="11"/>
  <c r="N113" i="11"/>
  <c r="N112" i="11" s="1"/>
  <c r="M113" i="11"/>
  <c r="M112" i="11" s="1"/>
  <c r="L113" i="11"/>
  <c r="L112" i="11" s="1"/>
  <c r="J113" i="11"/>
  <c r="I113" i="11"/>
  <c r="I112" i="11" s="1"/>
  <c r="H113" i="11"/>
  <c r="H112" i="11" s="1"/>
  <c r="N109" i="11"/>
  <c r="M109" i="11"/>
  <c r="M81" i="11" s="1"/>
  <c r="L109" i="11"/>
  <c r="J109" i="11"/>
  <c r="I109" i="11"/>
  <c r="H109" i="11"/>
  <c r="O108" i="11"/>
  <c r="N108" i="11"/>
  <c r="M108" i="11"/>
  <c r="L108" i="11"/>
  <c r="P108" i="11" s="1"/>
  <c r="J108" i="11"/>
  <c r="I108" i="11"/>
  <c r="K108" i="11" s="1"/>
  <c r="H108" i="11"/>
  <c r="P107" i="11"/>
  <c r="K107" i="11"/>
  <c r="O106" i="11"/>
  <c r="N106" i="11"/>
  <c r="M106" i="11"/>
  <c r="J106" i="11"/>
  <c r="H106" i="11"/>
  <c r="N103" i="11"/>
  <c r="L103" i="11"/>
  <c r="I103" i="11"/>
  <c r="H103" i="11"/>
  <c r="H78" i="11" s="1"/>
  <c r="N102" i="11"/>
  <c r="N77" i="11" s="1"/>
  <c r="M102" i="11"/>
  <c r="L102" i="11"/>
  <c r="O101" i="11"/>
  <c r="Q101" i="11" s="1"/>
  <c r="N101" i="11"/>
  <c r="M101" i="11"/>
  <c r="L101" i="11"/>
  <c r="J101" i="11"/>
  <c r="I101" i="11"/>
  <c r="H101" i="11"/>
  <c r="M100" i="11"/>
  <c r="L100" i="11"/>
  <c r="H100" i="11"/>
  <c r="H99" i="11" s="1"/>
  <c r="M99" i="11"/>
  <c r="L99" i="11"/>
  <c r="N98" i="11"/>
  <c r="O94" i="11"/>
  <c r="Q94" i="11" s="1"/>
  <c r="N94" i="11"/>
  <c r="M94" i="11"/>
  <c r="L94" i="11"/>
  <c r="P94" i="11" s="1"/>
  <c r="J94" i="11"/>
  <c r="I94" i="11"/>
  <c r="K94" i="11" s="1"/>
  <c r="H94" i="11"/>
  <c r="N93" i="11"/>
  <c r="M93" i="11"/>
  <c r="L93" i="11"/>
  <c r="I93" i="11"/>
  <c r="K93" i="11" s="1"/>
  <c r="H93" i="11"/>
  <c r="O92" i="11"/>
  <c r="Q92" i="11" s="1"/>
  <c r="N92" i="11"/>
  <c r="M92" i="11"/>
  <c r="L92" i="11"/>
  <c r="J92" i="11"/>
  <c r="I92" i="11"/>
  <c r="H92" i="11"/>
  <c r="O91" i="11"/>
  <c r="Q91" i="11" s="1"/>
  <c r="N91" i="11"/>
  <c r="M91" i="11"/>
  <c r="L91" i="11"/>
  <c r="P91" i="11" s="1"/>
  <c r="H91" i="11"/>
  <c r="L90" i="11"/>
  <c r="N87" i="11"/>
  <c r="M87" i="11"/>
  <c r="I87" i="11"/>
  <c r="H87" i="11"/>
  <c r="J86" i="11"/>
  <c r="N81" i="11"/>
  <c r="L81" i="11"/>
  <c r="J81" i="11"/>
  <c r="I81" i="11"/>
  <c r="K81" i="11" s="1"/>
  <c r="H81" i="11"/>
  <c r="N78" i="11"/>
  <c r="L78" i="11"/>
  <c r="M77" i="11"/>
  <c r="L77" i="11"/>
  <c r="J74" i="11"/>
  <c r="N72" i="11"/>
  <c r="M72" i="11"/>
  <c r="I72" i="11"/>
  <c r="H72" i="11"/>
  <c r="J71" i="11"/>
  <c r="P65" i="11"/>
  <c r="O65" i="11"/>
  <c r="Q65" i="11" s="1"/>
  <c r="K65" i="11"/>
  <c r="J65" i="11"/>
  <c r="O64" i="11"/>
  <c r="O63" i="11" s="1"/>
  <c r="J64" i="11"/>
  <c r="N63" i="11"/>
  <c r="N62" i="11" s="1"/>
  <c r="M63" i="11"/>
  <c r="M62" i="11" s="1"/>
  <c r="L63" i="11"/>
  <c r="L62" i="11" s="1"/>
  <c r="I63" i="11"/>
  <c r="K63" i="11" s="1"/>
  <c r="H63" i="11"/>
  <c r="H62" i="11" s="1"/>
  <c r="N61" i="11"/>
  <c r="M61" i="11"/>
  <c r="L61" i="11"/>
  <c r="I61" i="11"/>
  <c r="H61" i="11"/>
  <c r="O59" i="11"/>
  <c r="Q59" i="11" s="1"/>
  <c r="K59" i="11"/>
  <c r="J59" i="11"/>
  <c r="N58" i="11"/>
  <c r="M58" i="11"/>
  <c r="L58" i="11"/>
  <c r="I58" i="11"/>
  <c r="K58" i="11" s="1"/>
  <c r="H58" i="11"/>
  <c r="O57" i="11"/>
  <c r="P57" i="11" s="1"/>
  <c r="K57" i="11"/>
  <c r="J57" i="11"/>
  <c r="O56" i="11"/>
  <c r="Q56" i="11" s="1"/>
  <c r="K56" i="11"/>
  <c r="J56" i="11"/>
  <c r="O55" i="11"/>
  <c r="P55" i="11" s="1"/>
  <c r="K55" i="11"/>
  <c r="J55" i="11"/>
  <c r="N54" i="11"/>
  <c r="M54" i="11"/>
  <c r="L54" i="11"/>
  <c r="I54" i="11"/>
  <c r="K54" i="11" s="1"/>
  <c r="H54" i="11"/>
  <c r="J54" i="11" s="1"/>
  <c r="O53" i="11"/>
  <c r="Q53" i="11" s="1"/>
  <c r="K53" i="11"/>
  <c r="J53" i="11"/>
  <c r="N52" i="11"/>
  <c r="M52" i="11"/>
  <c r="L52" i="11"/>
  <c r="I52" i="11"/>
  <c r="H52" i="11"/>
  <c r="J52" i="11" s="1"/>
  <c r="O51" i="11"/>
  <c r="P51" i="11" s="1"/>
  <c r="K51" i="11"/>
  <c r="J51" i="11"/>
  <c r="O50" i="11"/>
  <c r="Q50" i="11" s="1"/>
  <c r="K50" i="11"/>
  <c r="J50" i="11"/>
  <c r="O49" i="11"/>
  <c r="P49" i="11" s="1"/>
  <c r="K49" i="11"/>
  <c r="J49" i="11"/>
  <c r="N48" i="11"/>
  <c r="M48" i="11"/>
  <c r="L48" i="11"/>
  <c r="I48" i="11"/>
  <c r="K48" i="11" s="1"/>
  <c r="H48" i="11"/>
  <c r="O47" i="11"/>
  <c r="Q47" i="11" s="1"/>
  <c r="K47" i="11"/>
  <c r="J47" i="11"/>
  <c r="O46" i="11"/>
  <c r="P46" i="11" s="1"/>
  <c r="K46" i="11"/>
  <c r="J46" i="11"/>
  <c r="O45" i="11"/>
  <c r="Q45" i="11" s="1"/>
  <c r="K45" i="11"/>
  <c r="J45" i="11"/>
  <c r="O44" i="11"/>
  <c r="Q44" i="11" s="1"/>
  <c r="N44" i="11"/>
  <c r="M44" i="11"/>
  <c r="L44" i="11"/>
  <c r="I44" i="11"/>
  <c r="K44" i="11" s="1"/>
  <c r="H44" i="11"/>
  <c r="J44" i="11" s="1"/>
  <c r="O43" i="11"/>
  <c r="P43" i="11" s="1"/>
  <c r="K43" i="11"/>
  <c r="J43" i="11"/>
  <c r="N42" i="11"/>
  <c r="M42" i="11"/>
  <c r="L42" i="11"/>
  <c r="I42" i="11"/>
  <c r="H42" i="11"/>
  <c r="J42" i="11" s="1"/>
  <c r="N41" i="11"/>
  <c r="M41" i="11"/>
  <c r="L41" i="11"/>
  <c r="I41" i="11"/>
  <c r="H41" i="11"/>
  <c r="J41" i="11" s="1"/>
  <c r="O40" i="11"/>
  <c r="J40" i="11"/>
  <c r="O39" i="11"/>
  <c r="Q39" i="11" s="1"/>
  <c r="K39" i="11"/>
  <c r="J39" i="11"/>
  <c r="N38" i="11"/>
  <c r="N37" i="11" s="1"/>
  <c r="N36" i="11" s="1"/>
  <c r="M38" i="11"/>
  <c r="M37" i="11" s="1"/>
  <c r="M36" i="11" s="1"/>
  <c r="L38" i="11"/>
  <c r="I38" i="11"/>
  <c r="K38" i="11" s="1"/>
  <c r="H38" i="11"/>
  <c r="J38" i="11" s="1"/>
  <c r="L37" i="11"/>
  <c r="I37" i="11"/>
  <c r="H37" i="11"/>
  <c r="J37" i="11" s="1"/>
  <c r="L36" i="11"/>
  <c r="O35" i="11"/>
  <c r="P35" i="11" s="1"/>
  <c r="K35" i="11"/>
  <c r="J35" i="11"/>
  <c r="N34" i="11"/>
  <c r="M34" i="11"/>
  <c r="L34" i="11"/>
  <c r="H34" i="11"/>
  <c r="K34" i="11" s="1"/>
  <c r="O33" i="11"/>
  <c r="P33" i="11" s="1"/>
  <c r="K33" i="11"/>
  <c r="J33" i="11"/>
  <c r="O32" i="11"/>
  <c r="Q32" i="11" s="1"/>
  <c r="K32" i="11"/>
  <c r="J32" i="11"/>
  <c r="O31" i="11"/>
  <c r="Q31" i="11" s="1"/>
  <c r="N31" i="11"/>
  <c r="M31" i="11"/>
  <c r="M30" i="11" s="1"/>
  <c r="L31" i="11"/>
  <c r="L30" i="11" s="1"/>
  <c r="I31" i="11"/>
  <c r="K31" i="11" s="1"/>
  <c r="H31" i="11"/>
  <c r="J31" i="11" s="1"/>
  <c r="N30" i="11"/>
  <c r="I30" i="11"/>
  <c r="O29" i="11"/>
  <c r="P29" i="11" s="1"/>
  <c r="K29" i="11"/>
  <c r="J29" i="11"/>
  <c r="O28" i="11"/>
  <c r="Q28" i="11" s="1"/>
  <c r="K28" i="11"/>
  <c r="J28" i="11"/>
  <c r="O27" i="11"/>
  <c r="Q27" i="11" s="1"/>
  <c r="N27" i="11"/>
  <c r="N26" i="11" s="1"/>
  <c r="N25" i="11" s="1"/>
  <c r="M27" i="11"/>
  <c r="M26" i="11" s="1"/>
  <c r="M25" i="11" s="1"/>
  <c r="L27" i="11"/>
  <c r="P27" i="11" s="1"/>
  <c r="I27" i="11"/>
  <c r="K27" i="11" s="1"/>
  <c r="H27" i="11"/>
  <c r="H26" i="11" s="1"/>
  <c r="O26" i="11"/>
  <c r="Q26" i="11" s="1"/>
  <c r="L26" i="11"/>
  <c r="P26" i="11" s="1"/>
  <c r="O24" i="11"/>
  <c r="P24" i="11" s="1"/>
  <c r="K24" i="11"/>
  <c r="J24" i="11"/>
  <c r="O23" i="11"/>
  <c r="Q23" i="11" s="1"/>
  <c r="K23" i="11"/>
  <c r="J23" i="11"/>
  <c r="O22" i="11"/>
  <c r="P22" i="11" s="1"/>
  <c r="K22" i="11"/>
  <c r="J22" i="11"/>
  <c r="O21" i="11"/>
  <c r="Q21" i="11" s="1"/>
  <c r="K21" i="11"/>
  <c r="J21" i="11"/>
  <c r="N20" i="11"/>
  <c r="N60" i="11" s="1"/>
  <c r="M20" i="11"/>
  <c r="M60" i="11" s="1"/>
  <c r="L20" i="11"/>
  <c r="I20" i="11"/>
  <c r="I60" i="11" s="1"/>
  <c r="H20" i="11"/>
  <c r="J20" i="11" s="1"/>
  <c r="L19" i="11"/>
  <c r="I19" i="11"/>
  <c r="H19" i="11"/>
  <c r="J19" i="11" s="1"/>
  <c r="O18" i="11"/>
  <c r="P18" i="11" s="1"/>
  <c r="K18" i="11"/>
  <c r="J18" i="11"/>
  <c r="O17" i="11"/>
  <c r="Q17" i="11" s="1"/>
  <c r="K17" i="11"/>
  <c r="J17" i="11"/>
  <c r="O16" i="11"/>
  <c r="K16" i="11"/>
  <c r="J16" i="11"/>
  <c r="O15" i="11"/>
  <c r="P15" i="11" s="1"/>
  <c r="K15" i="11"/>
  <c r="J15" i="11"/>
  <c r="N14" i="11"/>
  <c r="M14" i="11"/>
  <c r="L14" i="11"/>
  <c r="I14" i="11"/>
  <c r="K14" i="11" s="1"/>
  <c r="H14" i="11"/>
  <c r="J14" i="11" s="1"/>
  <c r="L13" i="11"/>
  <c r="I13" i="11"/>
  <c r="O12" i="11"/>
  <c r="P12" i="11" s="1"/>
  <c r="K12" i="11"/>
  <c r="J12" i="11"/>
  <c r="N11" i="11"/>
  <c r="M11" i="11"/>
  <c r="O11" i="11" s="1"/>
  <c r="L11" i="11"/>
  <c r="I11" i="11"/>
  <c r="H11" i="11"/>
  <c r="J11" i="11" s="1"/>
  <c r="L166" i="11" l="1"/>
  <c r="L111" i="11"/>
  <c r="L110" i="11" s="1"/>
  <c r="L452" i="11" s="1"/>
  <c r="L84" i="11"/>
  <c r="L69" i="11" s="1"/>
  <c r="M166" i="11"/>
  <c r="M111" i="11"/>
  <c r="M110" i="11" s="1"/>
  <c r="M452" i="11" s="1"/>
  <c r="M84" i="11"/>
  <c r="M97" i="11"/>
  <c r="M76" i="11" s="1"/>
  <c r="J394" i="11"/>
  <c r="H95" i="11"/>
  <c r="N166" i="11"/>
  <c r="N111" i="11"/>
  <c r="N110" i="11" s="1"/>
  <c r="N452" i="11" s="1"/>
  <c r="N455" i="11" s="1"/>
  <c r="N84" i="11"/>
  <c r="N172" i="11"/>
  <c r="M384" i="11"/>
  <c r="M383" i="11" s="1"/>
  <c r="M168" i="11"/>
  <c r="M86" i="11"/>
  <c r="M71" i="11" s="1"/>
  <c r="H98" i="11"/>
  <c r="N100" i="11"/>
  <c r="N99" i="11" s="1"/>
  <c r="N415" i="11"/>
  <c r="N414" i="11" s="1"/>
  <c r="M165" i="12"/>
  <c r="M164" i="12" s="1"/>
  <c r="Q63" i="11"/>
  <c r="O62" i="11"/>
  <c r="Q62" i="11" s="1"/>
  <c r="I105" i="11"/>
  <c r="I249" i="11"/>
  <c r="N96" i="11"/>
  <c r="N75" i="11" s="1"/>
  <c r="N171" i="11"/>
  <c r="J340" i="11"/>
  <c r="I339" i="11"/>
  <c r="J250" i="11"/>
  <c r="J105" i="11" s="1"/>
  <c r="J104" i="11" s="1"/>
  <c r="H105" i="11"/>
  <c r="H80" i="11" s="1"/>
  <c r="H79" i="11" s="1"/>
  <c r="H249" i="11"/>
  <c r="M105" i="11"/>
  <c r="M80" i="11" s="1"/>
  <c r="M79" i="11" s="1"/>
  <c r="M249" i="11"/>
  <c r="N249" i="11"/>
  <c r="N105" i="11"/>
  <c r="N80" i="11" s="1"/>
  <c r="N79" i="11" s="1"/>
  <c r="L69" i="12"/>
  <c r="L178" i="11"/>
  <c r="H97" i="12"/>
  <c r="H76" i="12" s="1"/>
  <c r="H172" i="12"/>
  <c r="L171" i="11"/>
  <c r="L96" i="11"/>
  <c r="L75" i="11" s="1"/>
  <c r="I168" i="11"/>
  <c r="I86" i="11"/>
  <c r="L25" i="11"/>
  <c r="H25" i="11"/>
  <c r="H166" i="11"/>
  <c r="H84" i="11"/>
  <c r="I111" i="11"/>
  <c r="N178" i="11"/>
  <c r="N177" i="11" s="1"/>
  <c r="N261" i="11" s="1"/>
  <c r="N384" i="11"/>
  <c r="N383" i="11" s="1"/>
  <c r="O246" i="11"/>
  <c r="P246" i="11" s="1"/>
  <c r="O427" i="11"/>
  <c r="N175" i="12"/>
  <c r="N174" i="12" s="1"/>
  <c r="N104" i="12"/>
  <c r="K41" i="11"/>
  <c r="P81" i="11"/>
  <c r="P109" i="11"/>
  <c r="J130" i="11"/>
  <c r="P217" i="11"/>
  <c r="O241" i="11"/>
  <c r="Q241" i="11" s="1"/>
  <c r="P251" i="11"/>
  <c r="I269" i="11"/>
  <c r="J269" i="11" s="1"/>
  <c r="P340" i="11"/>
  <c r="I349" i="11"/>
  <c r="J349" i="11" s="1"/>
  <c r="P369" i="11"/>
  <c r="I387" i="11"/>
  <c r="I428" i="11"/>
  <c r="Q27" i="12"/>
  <c r="O26" i="12"/>
  <c r="L455" i="11"/>
  <c r="P316" i="11"/>
  <c r="O363" i="11"/>
  <c r="K392" i="11"/>
  <c r="J250" i="12"/>
  <c r="J105" i="12" s="1"/>
  <c r="J104" i="12" s="1"/>
  <c r="H249" i="12"/>
  <c r="H177" i="12" s="1"/>
  <c r="H261" i="12" s="1"/>
  <c r="H105" i="12"/>
  <c r="H80" i="12" s="1"/>
  <c r="H79" i="12" s="1"/>
  <c r="K19" i="11"/>
  <c r="K37" i="11"/>
  <c r="N86" i="11"/>
  <c r="N71" i="11" s="1"/>
  <c r="O109" i="11"/>
  <c r="O81" i="11" s="1"/>
  <c r="Q81" i="11" s="1"/>
  <c r="O251" i="11"/>
  <c r="O250" i="11" s="1"/>
  <c r="O297" i="11"/>
  <c r="Q297" i="11" s="1"/>
  <c r="P330" i="11"/>
  <c r="M60" i="12"/>
  <c r="M384" i="12"/>
  <c r="M383" i="12" s="1"/>
  <c r="M95" i="12"/>
  <c r="Q37" i="12"/>
  <c r="O36" i="12"/>
  <c r="Q36" i="12" s="1"/>
  <c r="M455" i="11"/>
  <c r="K103" i="11"/>
  <c r="K173" i="11"/>
  <c r="O322" i="11"/>
  <c r="Q322" i="11" s="1"/>
  <c r="I163" i="12"/>
  <c r="Q112" i="12"/>
  <c r="H384" i="12"/>
  <c r="H383" i="12" s="1"/>
  <c r="K72" i="11"/>
  <c r="M103" i="11"/>
  <c r="M78" i="11" s="1"/>
  <c r="L106" i="11"/>
  <c r="P106" i="11" s="1"/>
  <c r="J219" i="11"/>
  <c r="J238" i="11"/>
  <c r="I305" i="11"/>
  <c r="J305" i="11" s="1"/>
  <c r="P360" i="11"/>
  <c r="J370" i="11"/>
  <c r="K401" i="11"/>
  <c r="P179" i="12"/>
  <c r="L178" i="12"/>
  <c r="L177" i="12" s="1"/>
  <c r="Q265" i="12"/>
  <c r="O264" i="12"/>
  <c r="Q264" i="12" s="1"/>
  <c r="L166" i="12"/>
  <c r="M19" i="11"/>
  <c r="M13" i="11" s="1"/>
  <c r="M10" i="11" s="1"/>
  <c r="M9" i="11" s="1"/>
  <c r="K52" i="11"/>
  <c r="P56" i="11"/>
  <c r="I62" i="11"/>
  <c r="K62" i="11" s="1"/>
  <c r="M90" i="11"/>
  <c r="M89" i="11" s="1"/>
  <c r="H361" i="11"/>
  <c r="J361" i="11" s="1"/>
  <c r="I370" i="11"/>
  <c r="L449" i="11"/>
  <c r="H167" i="12"/>
  <c r="H85" i="12"/>
  <c r="H70" i="12" s="1"/>
  <c r="P44" i="12"/>
  <c r="P264" i="12"/>
  <c r="Q362" i="12"/>
  <c r="O361" i="12"/>
  <c r="N19" i="11"/>
  <c r="N13" i="11" s="1"/>
  <c r="N10" i="11" s="1"/>
  <c r="N9" i="11" s="1"/>
  <c r="K42" i="11"/>
  <c r="K87" i="11"/>
  <c r="N90" i="11"/>
  <c r="N89" i="11" s="1"/>
  <c r="O93" i="11"/>
  <c r="Q93" i="11" s="1"/>
  <c r="O103" i="11"/>
  <c r="H206" i="11"/>
  <c r="H244" i="11"/>
  <c r="K244" i="11" s="1"/>
  <c r="P305" i="11"/>
  <c r="O330" i="11"/>
  <c r="O329" i="11" s="1"/>
  <c r="M449" i="11"/>
  <c r="Q392" i="11"/>
  <c r="O423" i="11"/>
  <c r="J139" i="12"/>
  <c r="O249" i="12"/>
  <c r="O105" i="12"/>
  <c r="P105" i="12" s="1"/>
  <c r="K391" i="12"/>
  <c r="J37" i="12"/>
  <c r="H36" i="12"/>
  <c r="J36" i="12" s="1"/>
  <c r="N384" i="12"/>
  <c r="N383" i="12" s="1"/>
  <c r="L80" i="12"/>
  <c r="L87" i="11"/>
  <c r="H139" i="11"/>
  <c r="H111" i="11" s="1"/>
  <c r="H110" i="11" s="1"/>
  <c r="O157" i="11"/>
  <c r="N449" i="11"/>
  <c r="J417" i="11"/>
  <c r="K266" i="12"/>
  <c r="K36" i="12"/>
  <c r="K13" i="12"/>
  <c r="H448" i="12"/>
  <c r="P289" i="12"/>
  <c r="M97" i="12"/>
  <c r="M76" i="12" s="1"/>
  <c r="M172" i="12"/>
  <c r="L175" i="12"/>
  <c r="L104" i="12"/>
  <c r="I90" i="11"/>
  <c r="O14" i="11"/>
  <c r="K101" i="11"/>
  <c r="L169" i="11"/>
  <c r="P169" i="11" s="1"/>
  <c r="M337" i="11"/>
  <c r="M172" i="11" s="1"/>
  <c r="O388" i="11"/>
  <c r="O87" i="11" s="1"/>
  <c r="Q363" i="12"/>
  <c r="O448" i="12"/>
  <c r="O385" i="12"/>
  <c r="Q385" i="12" s="1"/>
  <c r="P250" i="12"/>
  <c r="K105" i="12"/>
  <c r="I80" i="12"/>
  <c r="P34" i="11"/>
  <c r="J48" i="11"/>
  <c r="O52" i="11"/>
  <c r="Q52" i="11" s="1"/>
  <c r="J58" i="11"/>
  <c r="J132" i="11"/>
  <c r="O238" i="11"/>
  <c r="O237" i="11" s="1"/>
  <c r="J282" i="11"/>
  <c r="P306" i="11"/>
  <c r="P318" i="11"/>
  <c r="O356" i="11"/>
  <c r="O355" i="11" s="1"/>
  <c r="Q355" i="11" s="1"/>
  <c r="Q370" i="11"/>
  <c r="K398" i="11"/>
  <c r="P417" i="11"/>
  <c r="P112" i="12"/>
  <c r="Q392" i="12"/>
  <c r="O391" i="12"/>
  <c r="J340" i="12"/>
  <c r="I339" i="12"/>
  <c r="L100" i="12"/>
  <c r="L99" i="12" s="1"/>
  <c r="L415" i="12"/>
  <c r="L414" i="12" s="1"/>
  <c r="L449" i="12" s="1"/>
  <c r="Q246" i="12"/>
  <c r="O244" i="12"/>
  <c r="Q244" i="12" s="1"/>
  <c r="N177" i="12"/>
  <c r="N261" i="12" s="1"/>
  <c r="I106" i="11"/>
  <c r="K106" i="11" s="1"/>
  <c r="K11" i="11"/>
  <c r="P20" i="11"/>
  <c r="H30" i="11"/>
  <c r="J30" i="11" s="1"/>
  <c r="O42" i="11"/>
  <c r="J63" i="11"/>
  <c r="P101" i="11"/>
  <c r="M167" i="11"/>
  <c r="J147" i="11"/>
  <c r="I300" i="11"/>
  <c r="I307" i="11"/>
  <c r="J307" i="11" s="1"/>
  <c r="J371" i="11"/>
  <c r="P398" i="11"/>
  <c r="J431" i="11"/>
  <c r="I438" i="11"/>
  <c r="J438" i="11" s="1"/>
  <c r="P27" i="12"/>
  <c r="P241" i="12"/>
  <c r="H111" i="12"/>
  <c r="N167" i="11"/>
  <c r="O416" i="12"/>
  <c r="P416" i="12" s="1"/>
  <c r="I259" i="12"/>
  <c r="J19" i="12"/>
  <c r="H13" i="12"/>
  <c r="L260" i="12"/>
  <c r="L90" i="12"/>
  <c r="L88" i="12"/>
  <c r="L170" i="12"/>
  <c r="P170" i="12" s="1"/>
  <c r="P48" i="11"/>
  <c r="P332" i="11"/>
  <c r="I174" i="12"/>
  <c r="O34" i="11"/>
  <c r="Q34" i="11" s="1"/>
  <c r="P63" i="11"/>
  <c r="I215" i="11"/>
  <c r="K215" i="11" s="1"/>
  <c r="H240" i="11"/>
  <c r="I266" i="11"/>
  <c r="I295" i="11"/>
  <c r="J295" i="11" s="1"/>
  <c r="P300" i="11"/>
  <c r="P307" i="11"/>
  <c r="O313" i="11"/>
  <c r="Q313" i="11" s="1"/>
  <c r="I328" i="11"/>
  <c r="J328" i="11" s="1"/>
  <c r="J339" i="11"/>
  <c r="J358" i="11"/>
  <c r="J102" i="11" s="1"/>
  <c r="J77" i="11" s="1"/>
  <c r="K362" i="11"/>
  <c r="J382" i="11"/>
  <c r="O385" i="11"/>
  <c r="Q385" i="11" s="1"/>
  <c r="L394" i="11"/>
  <c r="I408" i="11"/>
  <c r="J408" i="11" s="1"/>
  <c r="O417" i="11"/>
  <c r="P11" i="12"/>
  <c r="J355" i="12"/>
  <c r="P244" i="12"/>
  <c r="J329" i="12"/>
  <c r="H86" i="12"/>
  <c r="H168" i="12"/>
  <c r="Q355" i="12"/>
  <c r="H166" i="12"/>
  <c r="O20" i="11"/>
  <c r="I26" i="11"/>
  <c r="O38" i="11"/>
  <c r="M88" i="11"/>
  <c r="M73" i="11" s="1"/>
  <c r="L170" i="11"/>
  <c r="P180" i="11"/>
  <c r="J229" i="11"/>
  <c r="P289" i="11"/>
  <c r="L362" i="11"/>
  <c r="P313" i="12"/>
  <c r="M263" i="12"/>
  <c r="M262" i="12" s="1"/>
  <c r="M380" i="12" s="1"/>
  <c r="M378" i="12" s="1"/>
  <c r="K394" i="11"/>
  <c r="O48" i="11"/>
  <c r="Q48" i="11" s="1"/>
  <c r="O58" i="11"/>
  <c r="Q58" i="11" s="1"/>
  <c r="N88" i="11"/>
  <c r="N73" i="11" s="1"/>
  <c r="K92" i="11"/>
  <c r="H102" i="11"/>
  <c r="H77" i="11" s="1"/>
  <c r="O132" i="11"/>
  <c r="P132" i="11" s="1"/>
  <c r="P140" i="11"/>
  <c r="M170" i="11"/>
  <c r="O207" i="11"/>
  <c r="Q207" i="11" s="1"/>
  <c r="P215" i="11"/>
  <c r="Q235" i="11"/>
  <c r="L250" i="11"/>
  <c r="O282" i="11"/>
  <c r="P328" i="11"/>
  <c r="L338" i="11"/>
  <c r="L98" i="11" s="1"/>
  <c r="P382" i="11"/>
  <c r="K376" i="12"/>
  <c r="P362" i="12"/>
  <c r="K394" i="12"/>
  <c r="I95" i="12"/>
  <c r="I74" i="12" s="1"/>
  <c r="K74" i="12" s="1"/>
  <c r="I416" i="12"/>
  <c r="Q170" i="12"/>
  <c r="O265" i="11"/>
  <c r="H69" i="12"/>
  <c r="O61" i="11"/>
  <c r="O30" i="11"/>
  <c r="P54" i="11"/>
  <c r="I95" i="11"/>
  <c r="I74" i="11" s="1"/>
  <c r="I102" i="11"/>
  <c r="O147" i="11"/>
  <c r="P147" i="11" s="1"/>
  <c r="N170" i="11"/>
  <c r="I216" i="11"/>
  <c r="K216" i="11" s="1"/>
  <c r="M240" i="11"/>
  <c r="K246" i="11"/>
  <c r="L296" i="11"/>
  <c r="L167" i="11" s="1"/>
  <c r="P301" i="11"/>
  <c r="P314" i="11"/>
  <c r="H329" i="11"/>
  <c r="H375" i="11"/>
  <c r="Q371" i="11"/>
  <c r="H391" i="11"/>
  <c r="J391" i="11" s="1"/>
  <c r="O394" i="11"/>
  <c r="J404" i="11"/>
  <c r="K300" i="12"/>
  <c r="J217" i="12"/>
  <c r="P369" i="12"/>
  <c r="Q297" i="12"/>
  <c r="O296" i="12"/>
  <c r="Q20" i="12"/>
  <c r="O19" i="12"/>
  <c r="K102" i="12"/>
  <c r="L384" i="12"/>
  <c r="L383" i="12" s="1"/>
  <c r="Q31" i="12"/>
  <c r="O30" i="12"/>
  <c r="H263" i="12"/>
  <c r="M175" i="12"/>
  <c r="M174" i="12" s="1"/>
  <c r="M104" i="12"/>
  <c r="P282" i="11"/>
  <c r="Q369" i="12"/>
  <c r="O106" i="12"/>
  <c r="Q106" i="12" s="1"/>
  <c r="H36" i="11"/>
  <c r="P44" i="11"/>
  <c r="P92" i="11"/>
  <c r="O180" i="11"/>
  <c r="O289" i="11"/>
  <c r="Q289" i="11" s="1"/>
  <c r="N337" i="11"/>
  <c r="N263" i="11" s="1"/>
  <c r="N262" i="11" s="1"/>
  <c r="L448" i="11"/>
  <c r="I391" i="11"/>
  <c r="P427" i="11"/>
  <c r="H259" i="12"/>
  <c r="J259" i="12" s="1"/>
  <c r="P113" i="12"/>
  <c r="J370" i="12"/>
  <c r="H369" i="12"/>
  <c r="J369" i="12" s="1"/>
  <c r="P58" i="11"/>
  <c r="H13" i="11"/>
  <c r="I36" i="11"/>
  <c r="K36" i="11" s="1"/>
  <c r="N85" i="11"/>
  <c r="N70" i="11" s="1"/>
  <c r="L89" i="11"/>
  <c r="O140" i="11"/>
  <c r="P216" i="11"/>
  <c r="L329" i="11"/>
  <c r="M375" i="11"/>
  <c r="O358" i="11"/>
  <c r="Q358" i="11" s="1"/>
  <c r="M448" i="11"/>
  <c r="L391" i="11"/>
  <c r="K395" i="11"/>
  <c r="K410" i="11"/>
  <c r="H415" i="11"/>
  <c r="K442" i="11"/>
  <c r="J215" i="12"/>
  <c r="N337" i="12"/>
  <c r="N98" i="12"/>
  <c r="Q81" i="12"/>
  <c r="P246" i="12"/>
  <c r="Q103" i="12"/>
  <c r="O78" i="12"/>
  <c r="H88" i="12"/>
  <c r="H73" i="12" s="1"/>
  <c r="Q86" i="12"/>
  <c r="O71" i="12"/>
  <c r="P71" i="12" s="1"/>
  <c r="P36" i="12"/>
  <c r="K30" i="11"/>
  <c r="J27" i="11"/>
  <c r="P31" i="11"/>
  <c r="O54" i="11"/>
  <c r="Q54" i="11" s="1"/>
  <c r="P59" i="11"/>
  <c r="I78" i="11"/>
  <c r="K78" i="11" s="1"/>
  <c r="I217" i="11"/>
  <c r="K217" i="11" s="1"/>
  <c r="P223" i="11"/>
  <c r="O229" i="11"/>
  <c r="P229" i="11" s="1"/>
  <c r="H237" i="11"/>
  <c r="J251" i="11"/>
  <c r="P302" i="11"/>
  <c r="I348" i="11"/>
  <c r="J348" i="11" s="1"/>
  <c r="H355" i="11"/>
  <c r="J355" i="11" s="1"/>
  <c r="K363" i="11"/>
  <c r="H369" i="11"/>
  <c r="N448" i="11"/>
  <c r="P395" i="11"/>
  <c r="P399" i="11"/>
  <c r="N163" i="12"/>
  <c r="N161" i="12" s="1"/>
  <c r="Q87" i="12"/>
  <c r="O72" i="12"/>
  <c r="P72" i="12" s="1"/>
  <c r="P265" i="12"/>
  <c r="P109" i="12"/>
  <c r="P101" i="12"/>
  <c r="K95" i="12"/>
  <c r="P37" i="12"/>
  <c r="K409" i="12"/>
  <c r="J409" i="12"/>
  <c r="K387" i="12"/>
  <c r="J387" i="12"/>
  <c r="J386" i="12" s="1"/>
  <c r="J385" i="12" s="1"/>
  <c r="I386" i="12"/>
  <c r="Q358" i="12"/>
  <c r="O173" i="12"/>
  <c r="O102" i="12"/>
  <c r="K334" i="12"/>
  <c r="J334" i="12"/>
  <c r="I333" i="12"/>
  <c r="I91" i="12"/>
  <c r="K325" i="12"/>
  <c r="J325" i="12"/>
  <c r="I322" i="12"/>
  <c r="K322" i="12" s="1"/>
  <c r="J376" i="12"/>
  <c r="P339" i="12"/>
  <c r="J307" i="12"/>
  <c r="K307" i="12"/>
  <c r="J306" i="12"/>
  <c r="K306" i="12"/>
  <c r="I297" i="12"/>
  <c r="J90" i="12"/>
  <c r="P358" i="12"/>
  <c r="K259" i="12"/>
  <c r="J210" i="12"/>
  <c r="J207" i="12" s="1"/>
  <c r="J206" i="12" s="1"/>
  <c r="J178" i="12" s="1"/>
  <c r="I207" i="12"/>
  <c r="K210" i="12"/>
  <c r="Q162" i="12"/>
  <c r="K160" i="12"/>
  <c r="P162" i="12"/>
  <c r="J111" i="12"/>
  <c r="J110" i="12" s="1"/>
  <c r="P152" i="12"/>
  <c r="Q61" i="12"/>
  <c r="K60" i="12"/>
  <c r="I10" i="12"/>
  <c r="P61" i="12"/>
  <c r="J41" i="12"/>
  <c r="Q72" i="12"/>
  <c r="P48" i="12"/>
  <c r="Q416" i="12"/>
  <c r="O100" i="12"/>
  <c r="P431" i="12"/>
  <c r="Q401" i="12"/>
  <c r="O400" i="12"/>
  <c r="Q395" i="12"/>
  <c r="O394" i="12"/>
  <c r="I407" i="12"/>
  <c r="Q338" i="12"/>
  <c r="O337" i="12"/>
  <c r="O98" i="12"/>
  <c r="I379" i="12"/>
  <c r="K326" i="12"/>
  <c r="J326" i="12"/>
  <c r="K280" i="12"/>
  <c r="I265" i="12"/>
  <c r="J280" i="12"/>
  <c r="J265" i="12" s="1"/>
  <c r="J264" i="12" s="1"/>
  <c r="P376" i="12"/>
  <c r="O375" i="12"/>
  <c r="Q375" i="12" s="1"/>
  <c r="P337" i="12"/>
  <c r="L263" i="12"/>
  <c r="L172" i="12"/>
  <c r="L97" i="12"/>
  <c r="L161" i="12"/>
  <c r="O111" i="12"/>
  <c r="O206" i="12"/>
  <c r="P219" i="12"/>
  <c r="Q160" i="12"/>
  <c r="Q63" i="12"/>
  <c r="O62" i="12"/>
  <c r="Q42" i="12"/>
  <c r="O41" i="12"/>
  <c r="P63" i="12"/>
  <c r="J60" i="12"/>
  <c r="P34" i="12"/>
  <c r="P54" i="12"/>
  <c r="P11" i="11"/>
  <c r="Q61" i="11"/>
  <c r="Q11" i="11"/>
  <c r="Q12" i="11"/>
  <c r="Q16" i="11"/>
  <c r="P17" i="11"/>
  <c r="Q18" i="11"/>
  <c r="K20" i="11"/>
  <c r="P21" i="11"/>
  <c r="Q22" i="11"/>
  <c r="P23" i="11"/>
  <c r="Q24" i="11"/>
  <c r="P28" i="11"/>
  <c r="Q29" i="11"/>
  <c r="P32" i="11"/>
  <c r="Q33" i="11"/>
  <c r="J34" i="11"/>
  <c r="Q35" i="11"/>
  <c r="P39" i="11"/>
  <c r="Q43" i="11"/>
  <c r="P45" i="11"/>
  <c r="Q46" i="11"/>
  <c r="P47" i="11"/>
  <c r="Q49" i="11"/>
  <c r="P50" i="11"/>
  <c r="Q51" i="11"/>
  <c r="P53" i="11"/>
  <c r="Q55" i="11"/>
  <c r="Q57" i="11"/>
  <c r="H60" i="11"/>
  <c r="L60" i="11"/>
  <c r="J61" i="11"/>
  <c r="P61" i="11"/>
  <c r="J112" i="11"/>
  <c r="J173" i="11"/>
  <c r="Q15" i="11"/>
  <c r="P16" i="11"/>
  <c r="K61" i="11"/>
  <c r="J179" i="11"/>
  <c r="O113" i="11"/>
  <c r="K157" i="11"/>
  <c r="Q157" i="11"/>
  <c r="I160" i="11"/>
  <c r="M160" i="11"/>
  <c r="O160" i="11"/>
  <c r="O162" i="11"/>
  <c r="P162" i="11" s="1"/>
  <c r="M163" i="11"/>
  <c r="M161" i="11" s="1"/>
  <c r="O199" i="11"/>
  <c r="O179" i="11" s="1"/>
  <c r="I210" i="11"/>
  <c r="P210" i="11"/>
  <c r="J215" i="11"/>
  <c r="J216" i="11"/>
  <c r="O219" i="11"/>
  <c r="I259" i="11"/>
  <c r="P241" i="11"/>
  <c r="J139" i="11"/>
  <c r="O152" i="11"/>
  <c r="P157" i="11"/>
  <c r="H160" i="11"/>
  <c r="J160" i="11" s="1"/>
  <c r="L160" i="11"/>
  <c r="N160" i="11"/>
  <c r="L163" i="11"/>
  <c r="N163" i="11"/>
  <c r="N161" i="11" s="1"/>
  <c r="L259" i="11"/>
  <c r="L337" i="11"/>
  <c r="Q236" i="11"/>
  <c r="P237" i="11"/>
  <c r="P242" i="11"/>
  <c r="P243" i="11"/>
  <c r="P248" i="11"/>
  <c r="P266" i="11"/>
  <c r="Q267" i="11"/>
  <c r="K276" i="11"/>
  <c r="P276" i="11"/>
  <c r="Q277" i="11"/>
  <c r="Q280" i="11"/>
  <c r="P288" i="11"/>
  <c r="Q290" i="11"/>
  <c r="P291" i="11"/>
  <c r="Q292" i="11"/>
  <c r="P293" i="11"/>
  <c r="Q294" i="11"/>
  <c r="Q295" i="11"/>
  <c r="K300" i="11"/>
  <c r="K301" i="11"/>
  <c r="K302" i="11"/>
  <c r="Q303" i="11"/>
  <c r="K305" i="11"/>
  <c r="K306" i="11"/>
  <c r="K307" i="11"/>
  <c r="Q308" i="11"/>
  <c r="K314" i="11"/>
  <c r="Q325" i="11"/>
  <c r="Q379" i="11"/>
  <c r="Q326" i="11"/>
  <c r="K328" i="11"/>
  <c r="Q333" i="11"/>
  <c r="Q334" i="11"/>
  <c r="J377" i="11"/>
  <c r="H376" i="11"/>
  <c r="J356" i="11"/>
  <c r="L376" i="11"/>
  <c r="P356" i="11"/>
  <c r="P379" i="11"/>
  <c r="I280" i="11"/>
  <c r="O309" i="11"/>
  <c r="O296" i="11" s="1"/>
  <c r="I313" i="11"/>
  <c r="J313" i="11" s="1"/>
  <c r="I325" i="11"/>
  <c r="I326" i="11"/>
  <c r="P326" i="11"/>
  <c r="L375" i="11"/>
  <c r="N375" i="11"/>
  <c r="N380" i="11" s="1"/>
  <c r="N378" i="11" s="1"/>
  <c r="P333" i="11"/>
  <c r="I334" i="11"/>
  <c r="O339" i="11"/>
  <c r="O338" i="11" s="1"/>
  <c r="K377" i="11"/>
  <c r="I376" i="11"/>
  <c r="K356" i="11"/>
  <c r="O377" i="11"/>
  <c r="P377" i="11" s="1"/>
  <c r="Q356" i="11"/>
  <c r="Q357" i="11"/>
  <c r="P359" i="11"/>
  <c r="P364" i="11"/>
  <c r="Q365" i="11"/>
  <c r="P366" i="11"/>
  <c r="Q367" i="11"/>
  <c r="P368" i="11"/>
  <c r="P386" i="11"/>
  <c r="P387" i="11"/>
  <c r="J388" i="11"/>
  <c r="P388" i="11"/>
  <c r="Q389" i="11"/>
  <c r="P390" i="11"/>
  <c r="Q393" i="11"/>
  <c r="P396" i="11"/>
  <c r="Q397" i="11"/>
  <c r="P423" i="11"/>
  <c r="Q386" i="11"/>
  <c r="K388" i="11"/>
  <c r="Q388" i="11"/>
  <c r="J398" i="11"/>
  <c r="P441" i="11"/>
  <c r="O401" i="11"/>
  <c r="O404" i="11"/>
  <c r="Q404" i="11" s="1"/>
  <c r="O407" i="11"/>
  <c r="Q407" i="11" s="1"/>
  <c r="I409" i="11"/>
  <c r="O431" i="11"/>
  <c r="O416" i="11" s="1"/>
  <c r="H452" i="11" l="1"/>
  <c r="H163" i="11"/>
  <c r="Q30" i="11"/>
  <c r="O25" i="11"/>
  <c r="Q25" i="11" s="1"/>
  <c r="Q391" i="12"/>
  <c r="P391" i="12"/>
  <c r="O88" i="12"/>
  <c r="O104" i="12"/>
  <c r="Q104" i="12" s="1"/>
  <c r="O175" i="12"/>
  <c r="L85" i="11"/>
  <c r="L70" i="11" s="1"/>
  <c r="O415" i="12"/>
  <c r="Q415" i="12" s="1"/>
  <c r="J36" i="11"/>
  <c r="P394" i="11"/>
  <c r="L95" i="11"/>
  <c r="Q361" i="12"/>
  <c r="P361" i="12"/>
  <c r="L261" i="12"/>
  <c r="P297" i="11"/>
  <c r="M263" i="11"/>
  <c r="M262" i="11" s="1"/>
  <c r="M380" i="11" s="1"/>
  <c r="M378" i="11" s="1"/>
  <c r="Q78" i="12"/>
  <c r="P78" i="12"/>
  <c r="Q394" i="11"/>
  <c r="O95" i="11"/>
  <c r="I175" i="11"/>
  <c r="I104" i="11"/>
  <c r="K104" i="11" s="1"/>
  <c r="Q265" i="11"/>
  <c r="O264" i="11"/>
  <c r="K105" i="11"/>
  <c r="I80" i="11"/>
  <c r="N97" i="11"/>
  <c r="N76" i="11" s="1"/>
  <c r="J13" i="11"/>
  <c r="H10" i="11"/>
  <c r="P88" i="12"/>
  <c r="L73" i="12"/>
  <c r="P385" i="11"/>
  <c r="Q87" i="11"/>
  <c r="O72" i="11"/>
  <c r="K361" i="11"/>
  <c r="Q363" i="11"/>
  <c r="O362" i="11"/>
  <c r="N69" i="11"/>
  <c r="K416" i="12"/>
  <c r="I415" i="12"/>
  <c r="J416" i="12"/>
  <c r="I100" i="12"/>
  <c r="Q38" i="11"/>
  <c r="O37" i="11"/>
  <c r="P90" i="12"/>
  <c r="L89" i="12"/>
  <c r="Q90" i="12"/>
  <c r="O168" i="11"/>
  <c r="O86" i="11"/>
  <c r="J300" i="11"/>
  <c r="J297" i="11" s="1"/>
  <c r="I297" i="11"/>
  <c r="K297" i="11" s="1"/>
  <c r="M450" i="11"/>
  <c r="M447" i="11" s="1"/>
  <c r="M381" i="11"/>
  <c r="J237" i="11"/>
  <c r="J90" i="11" s="1"/>
  <c r="H88" i="11"/>
  <c r="H73" i="11" s="1"/>
  <c r="H170" i="11"/>
  <c r="H90" i="11"/>
  <c r="H89" i="11" s="1"/>
  <c r="J329" i="11"/>
  <c r="H86" i="11"/>
  <c r="H71" i="11" s="1"/>
  <c r="H168" i="11"/>
  <c r="J168" i="11" s="1"/>
  <c r="K26" i="11"/>
  <c r="I25" i="11"/>
  <c r="Q260" i="12"/>
  <c r="P260" i="12"/>
  <c r="L259" i="12"/>
  <c r="Q42" i="11"/>
  <c r="O41" i="11"/>
  <c r="M83" i="12"/>
  <c r="M82" i="12" s="1"/>
  <c r="M74" i="12"/>
  <c r="M68" i="12" s="1"/>
  <c r="M67" i="12" s="1"/>
  <c r="K111" i="11"/>
  <c r="I110" i="11"/>
  <c r="N165" i="11"/>
  <c r="N263" i="12"/>
  <c r="N262" i="12" s="1"/>
  <c r="N380" i="12" s="1"/>
  <c r="N378" i="12" s="1"/>
  <c r="N172" i="12"/>
  <c r="N165" i="12" s="1"/>
  <c r="N164" i="12" s="1"/>
  <c r="N97" i="12"/>
  <c r="H262" i="12"/>
  <c r="H380" i="12" s="1"/>
  <c r="Q20" i="11"/>
  <c r="O19" i="11"/>
  <c r="J13" i="12"/>
  <c r="H10" i="12"/>
  <c r="H9" i="12" s="1"/>
  <c r="P38" i="11"/>
  <c r="P265" i="11"/>
  <c r="O173" i="11"/>
  <c r="O102" i="11"/>
  <c r="J244" i="11"/>
  <c r="H172" i="11"/>
  <c r="M450" i="12"/>
  <c r="M447" i="12" s="1"/>
  <c r="M381" i="12"/>
  <c r="K95" i="11"/>
  <c r="H74" i="11"/>
  <c r="H83" i="12"/>
  <c r="P448" i="12"/>
  <c r="H447" i="12"/>
  <c r="P160" i="11"/>
  <c r="J297" i="12"/>
  <c r="Q30" i="12"/>
  <c r="P30" i="12"/>
  <c r="Q169" i="11"/>
  <c r="P313" i="11"/>
  <c r="H167" i="11"/>
  <c r="H85" i="11"/>
  <c r="H70" i="11" s="1"/>
  <c r="P238" i="11"/>
  <c r="K370" i="11"/>
  <c r="I369" i="11"/>
  <c r="K369" i="11" s="1"/>
  <c r="Q26" i="12"/>
  <c r="O25" i="12"/>
  <c r="P26" i="12"/>
  <c r="H69" i="11"/>
  <c r="N175" i="11"/>
  <c r="N174" i="11" s="1"/>
  <c r="N104" i="11"/>
  <c r="P62" i="11"/>
  <c r="H165" i="12"/>
  <c r="Q106" i="11"/>
  <c r="H178" i="11"/>
  <c r="H177" i="11" s="1"/>
  <c r="M104" i="11"/>
  <c r="M175" i="11"/>
  <c r="M174" i="11" s="1"/>
  <c r="H414" i="11"/>
  <c r="P170" i="11"/>
  <c r="K376" i="11"/>
  <c r="L450" i="12"/>
  <c r="L447" i="12" s="1"/>
  <c r="L381" i="12"/>
  <c r="P385" i="12"/>
  <c r="O240" i="11"/>
  <c r="M96" i="11"/>
  <c r="M75" i="11" s="1"/>
  <c r="M171" i="11"/>
  <c r="P207" i="11"/>
  <c r="K266" i="11"/>
  <c r="J266" i="11"/>
  <c r="O260" i="11"/>
  <c r="O170" i="11"/>
  <c r="Q170" i="11" s="1"/>
  <c r="O88" i="11"/>
  <c r="O90" i="11"/>
  <c r="Q14" i="11"/>
  <c r="O13" i="11"/>
  <c r="P42" i="11"/>
  <c r="J26" i="11"/>
  <c r="M69" i="11"/>
  <c r="M68" i="11" s="1"/>
  <c r="M67" i="11" s="1"/>
  <c r="M83" i="11"/>
  <c r="Q71" i="12"/>
  <c r="O139" i="11"/>
  <c r="O167" i="11" s="1"/>
  <c r="K295" i="11"/>
  <c r="I289" i="11"/>
  <c r="K408" i="11"/>
  <c r="I161" i="12"/>
  <c r="K391" i="11"/>
  <c r="J168" i="12"/>
  <c r="K168" i="12"/>
  <c r="J240" i="11"/>
  <c r="H171" i="11"/>
  <c r="H96" i="11"/>
  <c r="H75" i="11" s="1"/>
  <c r="H110" i="12"/>
  <c r="K111" i="12"/>
  <c r="K90" i="11"/>
  <c r="P80" i="12"/>
  <c r="L79" i="12"/>
  <c r="O249" i="11"/>
  <c r="O105" i="11"/>
  <c r="K369" i="12"/>
  <c r="P25" i="11"/>
  <c r="J249" i="11"/>
  <c r="H175" i="11"/>
  <c r="H104" i="11"/>
  <c r="J25" i="11"/>
  <c r="O112" i="11"/>
  <c r="P112" i="11" s="1"/>
  <c r="Q19" i="12"/>
  <c r="P19" i="12"/>
  <c r="O13" i="12"/>
  <c r="P358" i="11"/>
  <c r="H71" i="12"/>
  <c r="K71" i="12" s="1"/>
  <c r="K86" i="12"/>
  <c r="J428" i="11"/>
  <c r="I427" i="11"/>
  <c r="P30" i="11"/>
  <c r="M165" i="11"/>
  <c r="J249" i="12"/>
  <c r="J177" i="12" s="1"/>
  <c r="H104" i="12"/>
  <c r="K104" i="12" s="1"/>
  <c r="H175" i="12"/>
  <c r="Q103" i="11"/>
  <c r="O78" i="11"/>
  <c r="H260" i="11"/>
  <c r="H261" i="11" s="1"/>
  <c r="P391" i="11"/>
  <c r="L384" i="11"/>
  <c r="L383" i="11" s="1"/>
  <c r="N450" i="12"/>
  <c r="N447" i="12" s="1"/>
  <c r="N381" i="12"/>
  <c r="P52" i="11"/>
  <c r="P103" i="11"/>
  <c r="Q391" i="11"/>
  <c r="K86" i="11"/>
  <c r="I71" i="11"/>
  <c r="K71" i="11" s="1"/>
  <c r="H337" i="11"/>
  <c r="H97" i="11" s="1"/>
  <c r="H76" i="11" s="1"/>
  <c r="J62" i="11"/>
  <c r="P113" i="11"/>
  <c r="O85" i="12"/>
  <c r="O70" i="12" s="1"/>
  <c r="Q296" i="12"/>
  <c r="P296" i="12"/>
  <c r="L88" i="11"/>
  <c r="P104" i="12"/>
  <c r="P14" i="11"/>
  <c r="P93" i="11"/>
  <c r="K387" i="11"/>
  <c r="J387" i="11"/>
  <c r="J386" i="11" s="1"/>
  <c r="J385" i="11" s="1"/>
  <c r="I386" i="11"/>
  <c r="P363" i="11"/>
  <c r="O166" i="12"/>
  <c r="H384" i="11"/>
  <c r="H383" i="11" s="1"/>
  <c r="N450" i="11"/>
  <c r="N447" i="11" s="1"/>
  <c r="N381" i="11"/>
  <c r="P87" i="11"/>
  <c r="L72" i="11"/>
  <c r="P72" i="11" s="1"/>
  <c r="O206" i="11"/>
  <c r="Q206" i="11" s="1"/>
  <c r="K13" i="11"/>
  <c r="K102" i="11"/>
  <c r="I77" i="11"/>
  <c r="K77" i="11" s="1"/>
  <c r="J100" i="12"/>
  <c r="J99" i="12" s="1"/>
  <c r="P175" i="12"/>
  <c r="L174" i="12"/>
  <c r="H450" i="12"/>
  <c r="H381" i="12"/>
  <c r="K355" i="11"/>
  <c r="I338" i="11"/>
  <c r="P106" i="12"/>
  <c r="J217" i="11"/>
  <c r="P329" i="11"/>
  <c r="L86" i="11"/>
  <c r="L168" i="11"/>
  <c r="P168" i="11" s="1"/>
  <c r="K74" i="11"/>
  <c r="P250" i="11"/>
  <c r="L105" i="11"/>
  <c r="L249" i="11"/>
  <c r="L177" i="11" s="1"/>
  <c r="L261" i="11" s="1"/>
  <c r="H448" i="11"/>
  <c r="I338" i="12"/>
  <c r="J339" i="12"/>
  <c r="K80" i="12"/>
  <c r="I79" i="12"/>
  <c r="K79" i="12" s="1"/>
  <c r="P249" i="12"/>
  <c r="L10" i="11"/>
  <c r="L9" i="11" s="1"/>
  <c r="O84" i="12"/>
  <c r="P355" i="11"/>
  <c r="P322" i="11"/>
  <c r="M178" i="11"/>
  <c r="M177" i="11" s="1"/>
  <c r="M261" i="11" s="1"/>
  <c r="P362" i="11"/>
  <c r="L361" i="11"/>
  <c r="Q105" i="12"/>
  <c r="O80" i="12"/>
  <c r="Q246" i="11"/>
  <c r="O244" i="11"/>
  <c r="P85" i="12"/>
  <c r="Q41" i="12"/>
  <c r="O10" i="12"/>
  <c r="O60" i="12"/>
  <c r="P41" i="12"/>
  <c r="Q62" i="12"/>
  <c r="P62" i="12"/>
  <c r="L83" i="12"/>
  <c r="L76" i="12"/>
  <c r="L262" i="12"/>
  <c r="P375" i="12"/>
  <c r="O263" i="12"/>
  <c r="Q337" i="12"/>
  <c r="O172" i="12"/>
  <c r="Q172" i="12" s="1"/>
  <c r="K407" i="12"/>
  <c r="I400" i="12"/>
  <c r="J407" i="12"/>
  <c r="Q100" i="12"/>
  <c r="O99" i="12"/>
  <c r="P100" i="12"/>
  <c r="K10" i="12"/>
  <c r="I9" i="12"/>
  <c r="K297" i="12"/>
  <c r="I296" i="12"/>
  <c r="K296" i="12" s="1"/>
  <c r="J322" i="12"/>
  <c r="J296" i="12" s="1"/>
  <c r="K91" i="12"/>
  <c r="I89" i="12"/>
  <c r="K89" i="12" s="1"/>
  <c r="J333" i="12"/>
  <c r="J91" i="12"/>
  <c r="J89" i="12" s="1"/>
  <c r="Q102" i="12"/>
  <c r="O77" i="12"/>
  <c r="P102" i="12"/>
  <c r="Q206" i="12"/>
  <c r="O178" i="12"/>
  <c r="O167" i="12"/>
  <c r="P206" i="12"/>
  <c r="Q111" i="12"/>
  <c r="O110" i="12"/>
  <c r="P111" i="12"/>
  <c r="P172" i="12"/>
  <c r="L165" i="12"/>
  <c r="K265" i="12"/>
  <c r="I264" i="12"/>
  <c r="K379" i="12"/>
  <c r="J379" i="12"/>
  <c r="Q98" i="12"/>
  <c r="P98" i="12"/>
  <c r="Q394" i="12"/>
  <c r="O95" i="12"/>
  <c r="P394" i="12"/>
  <c r="Q400" i="12"/>
  <c r="O96" i="12"/>
  <c r="O171" i="12"/>
  <c r="P400" i="12"/>
  <c r="J84" i="12"/>
  <c r="K207" i="12"/>
  <c r="I206" i="12"/>
  <c r="H378" i="12"/>
  <c r="I375" i="12"/>
  <c r="K375" i="12" s="1"/>
  <c r="K333" i="12"/>
  <c r="I332" i="12"/>
  <c r="Q173" i="12"/>
  <c r="P173" i="12"/>
  <c r="I448" i="12"/>
  <c r="K386" i="12"/>
  <c r="I385" i="12"/>
  <c r="Q416" i="11"/>
  <c r="O415" i="11"/>
  <c r="O100" i="11"/>
  <c r="P431" i="11"/>
  <c r="K334" i="11"/>
  <c r="J334" i="11"/>
  <c r="I333" i="11"/>
  <c r="I91" i="11"/>
  <c r="K325" i="11"/>
  <c r="J325" i="11"/>
  <c r="I322" i="11"/>
  <c r="K322" i="11" s="1"/>
  <c r="Q296" i="11"/>
  <c r="J376" i="11"/>
  <c r="P339" i="11"/>
  <c r="L263" i="11"/>
  <c r="L172" i="11"/>
  <c r="L97" i="11"/>
  <c r="L161" i="11"/>
  <c r="P296" i="11"/>
  <c r="O166" i="11"/>
  <c r="Q160" i="11"/>
  <c r="K160" i="11"/>
  <c r="Q112" i="11"/>
  <c r="O84" i="11"/>
  <c r="P199" i="11"/>
  <c r="P152" i="11"/>
  <c r="P206" i="11"/>
  <c r="K409" i="11"/>
  <c r="J409" i="11"/>
  <c r="I407" i="11"/>
  <c r="Q401" i="11"/>
  <c r="O400" i="11"/>
  <c r="P416" i="11"/>
  <c r="J87" i="11"/>
  <c r="J72" i="11" s="1"/>
  <c r="Q377" i="11"/>
  <c r="O376" i="11"/>
  <c r="Q376" i="11" s="1"/>
  <c r="Q338" i="11"/>
  <c r="O337" i="11"/>
  <c r="O98" i="11"/>
  <c r="I379" i="11"/>
  <c r="K326" i="11"/>
  <c r="J326" i="11"/>
  <c r="K313" i="11"/>
  <c r="K280" i="11"/>
  <c r="I265" i="11"/>
  <c r="J280" i="11"/>
  <c r="J265" i="11" s="1"/>
  <c r="P376" i="11"/>
  <c r="O375" i="11"/>
  <c r="Q375" i="11" s="1"/>
  <c r="P338" i="11"/>
  <c r="P309" i="11"/>
  <c r="H161" i="11"/>
  <c r="J210" i="11"/>
  <c r="J207" i="11" s="1"/>
  <c r="J206" i="11" s="1"/>
  <c r="I207" i="11"/>
  <c r="K210" i="11"/>
  <c r="Q162" i="11"/>
  <c r="P219" i="11"/>
  <c r="P179" i="11"/>
  <c r="J111" i="11"/>
  <c r="J110" i="11" s="1"/>
  <c r="J60" i="11"/>
  <c r="K60" i="11"/>
  <c r="J369" i="11" l="1"/>
  <c r="P139" i="11"/>
  <c r="P88" i="11"/>
  <c r="L73" i="11"/>
  <c r="P73" i="11" s="1"/>
  <c r="M82" i="11"/>
  <c r="P173" i="11"/>
  <c r="Q173" i="11"/>
  <c r="Q37" i="11"/>
  <c r="O36" i="11"/>
  <c r="P37" i="11"/>
  <c r="O111" i="11"/>
  <c r="J10" i="12"/>
  <c r="K338" i="12"/>
  <c r="I337" i="12"/>
  <c r="I98" i="12"/>
  <c r="K98" i="12" s="1"/>
  <c r="J338" i="12"/>
  <c r="J175" i="12"/>
  <c r="J80" i="12" s="1"/>
  <c r="J79" i="12" s="1"/>
  <c r="H174" i="12"/>
  <c r="K175" i="12"/>
  <c r="Q105" i="11"/>
  <c r="O80" i="11"/>
  <c r="H449" i="11"/>
  <c r="H165" i="11"/>
  <c r="P448" i="11"/>
  <c r="O175" i="11"/>
  <c r="K25" i="11"/>
  <c r="I10" i="11"/>
  <c r="K100" i="12"/>
  <c r="I99" i="12"/>
  <c r="K99" i="12" s="1"/>
  <c r="Q264" i="11"/>
  <c r="P264" i="11"/>
  <c r="Q175" i="12"/>
  <c r="O174" i="12"/>
  <c r="Q174" i="12" s="1"/>
  <c r="P89" i="12"/>
  <c r="Q89" i="12"/>
  <c r="P249" i="11"/>
  <c r="L175" i="11"/>
  <c r="L104" i="11"/>
  <c r="K415" i="12"/>
  <c r="I414" i="12"/>
  <c r="J415" i="12"/>
  <c r="Q88" i="12"/>
  <c r="O73" i="12"/>
  <c r="Q73" i="12" s="1"/>
  <c r="Q78" i="11"/>
  <c r="P78" i="11"/>
  <c r="Q85" i="12"/>
  <c r="P105" i="11"/>
  <c r="L80" i="11"/>
  <c r="M164" i="11"/>
  <c r="Q19" i="11"/>
  <c r="P19" i="11"/>
  <c r="K175" i="11"/>
  <c r="I174" i="11"/>
  <c r="K174" i="11" s="1"/>
  <c r="K260" i="11"/>
  <c r="Q13" i="11"/>
  <c r="P13" i="11"/>
  <c r="P415" i="12"/>
  <c r="Q244" i="11"/>
  <c r="P244" i="11"/>
  <c r="I416" i="11"/>
  <c r="J427" i="11"/>
  <c r="Q90" i="11"/>
  <c r="O89" i="11"/>
  <c r="P90" i="11"/>
  <c r="N83" i="11"/>
  <c r="N82" i="11" s="1"/>
  <c r="Q95" i="11"/>
  <c r="O74" i="11"/>
  <c r="P79" i="12"/>
  <c r="H452" i="12"/>
  <c r="H163" i="12"/>
  <c r="K110" i="12"/>
  <c r="Q88" i="11"/>
  <c r="O73" i="11"/>
  <c r="N68" i="11"/>
  <c r="N67" i="11" s="1"/>
  <c r="Q102" i="11"/>
  <c r="O77" i="11"/>
  <c r="P102" i="11"/>
  <c r="O414" i="12"/>
  <c r="Q414" i="12" s="1"/>
  <c r="O178" i="11"/>
  <c r="Q80" i="12"/>
  <c r="O79" i="12"/>
  <c r="Q79" i="12" s="1"/>
  <c r="P86" i="11"/>
  <c r="L71" i="11"/>
  <c r="N76" i="12"/>
  <c r="N68" i="12" s="1"/>
  <c r="N67" i="12" s="1"/>
  <c r="N83" i="12"/>
  <c r="N82" i="12" s="1"/>
  <c r="Q362" i="11"/>
  <c r="O361" i="11"/>
  <c r="Q361" i="11" s="1"/>
  <c r="P166" i="12"/>
  <c r="Q166" i="12"/>
  <c r="H82" i="12"/>
  <c r="H453" i="12" s="1"/>
  <c r="P174" i="12"/>
  <c r="H381" i="11"/>
  <c r="Q260" i="11"/>
  <c r="O259" i="11"/>
  <c r="P260" i="11"/>
  <c r="J260" i="11"/>
  <c r="K168" i="11"/>
  <c r="Q13" i="12"/>
  <c r="P13" i="12"/>
  <c r="H83" i="11"/>
  <c r="H82" i="11" s="1"/>
  <c r="H451" i="11" s="1"/>
  <c r="H454" i="11" s="1"/>
  <c r="Q72" i="11"/>
  <c r="H68" i="12"/>
  <c r="H67" i="12" s="1"/>
  <c r="J175" i="11"/>
  <c r="J80" i="11" s="1"/>
  <c r="J79" i="11" s="1"/>
  <c r="H174" i="11"/>
  <c r="Q41" i="11"/>
  <c r="P41" i="11"/>
  <c r="Q259" i="12"/>
  <c r="P259" i="12"/>
  <c r="H68" i="11"/>
  <c r="H67" i="11" s="1"/>
  <c r="N164" i="11"/>
  <c r="H259" i="11"/>
  <c r="J259" i="11" s="1"/>
  <c r="O85" i="11"/>
  <c r="H263" i="11"/>
  <c r="H262" i="11" s="1"/>
  <c r="H380" i="11" s="1"/>
  <c r="I452" i="11"/>
  <c r="I455" i="11" s="1"/>
  <c r="K110" i="11"/>
  <c r="I163" i="11"/>
  <c r="J452" i="11"/>
  <c r="H455" i="11"/>
  <c r="J455" i="11" s="1"/>
  <c r="K80" i="11"/>
  <c r="I79" i="11"/>
  <c r="K79" i="11" s="1"/>
  <c r="K338" i="11"/>
  <c r="I98" i="11"/>
  <c r="K98" i="11" s="1"/>
  <c r="I337" i="11"/>
  <c r="J338" i="11"/>
  <c r="I448" i="11"/>
  <c r="J448" i="11" s="1"/>
  <c r="I385" i="11"/>
  <c r="K385" i="11" s="1"/>
  <c r="K386" i="11"/>
  <c r="Q25" i="12"/>
  <c r="P25" i="12"/>
  <c r="O60" i="11"/>
  <c r="Q240" i="11"/>
  <c r="P240" i="11"/>
  <c r="Q86" i="11"/>
  <c r="O71" i="11"/>
  <c r="Q71" i="11" s="1"/>
  <c r="Q84" i="12"/>
  <c r="O69" i="12"/>
  <c r="P84" i="12"/>
  <c r="P95" i="11"/>
  <c r="L74" i="11"/>
  <c r="P74" i="11" s="1"/>
  <c r="I296" i="11"/>
  <c r="K296" i="11" s="1"/>
  <c r="L450" i="11"/>
  <c r="L447" i="11" s="1"/>
  <c r="L381" i="11"/>
  <c r="K289" i="11"/>
  <c r="J289" i="11"/>
  <c r="J264" i="11" s="1"/>
  <c r="J84" i="11" s="1"/>
  <c r="J69" i="11" s="1"/>
  <c r="M451" i="12"/>
  <c r="M454" i="12" s="1"/>
  <c r="M453" i="12"/>
  <c r="Q168" i="11"/>
  <c r="H9" i="11"/>
  <c r="J85" i="12"/>
  <c r="J70" i="12" s="1"/>
  <c r="K385" i="12"/>
  <c r="I384" i="12"/>
  <c r="J448" i="12"/>
  <c r="Q171" i="12"/>
  <c r="P171" i="12"/>
  <c r="Q95" i="12"/>
  <c r="O74" i="12"/>
  <c r="P95" i="12"/>
  <c r="K264" i="12"/>
  <c r="I263" i="12"/>
  <c r="I166" i="12"/>
  <c r="I84" i="12"/>
  <c r="L164" i="12"/>
  <c r="Q167" i="12"/>
  <c r="P167" i="12"/>
  <c r="O165" i="12"/>
  <c r="J332" i="12"/>
  <c r="J88" i="12" s="1"/>
  <c r="J73" i="12" s="1"/>
  <c r="Q99" i="12"/>
  <c r="P99" i="12"/>
  <c r="Q263" i="12"/>
  <c r="O262" i="12"/>
  <c r="P262" i="12" s="1"/>
  <c r="P263" i="12"/>
  <c r="Q60" i="12"/>
  <c r="P60" i="12"/>
  <c r="Q70" i="12"/>
  <c r="P70" i="12"/>
  <c r="K332" i="12"/>
  <c r="I170" i="12"/>
  <c r="I88" i="12"/>
  <c r="K206" i="12"/>
  <c r="I178" i="12"/>
  <c r="I167" i="12"/>
  <c r="I85" i="12"/>
  <c r="J69" i="12"/>
  <c r="Q96" i="12"/>
  <c r="O75" i="12"/>
  <c r="P96" i="12"/>
  <c r="O384" i="12"/>
  <c r="O452" i="12"/>
  <c r="O163" i="12"/>
  <c r="Q110" i="12"/>
  <c r="P110" i="12"/>
  <c r="Q178" i="12"/>
  <c r="O177" i="12"/>
  <c r="P178" i="12"/>
  <c r="Q77" i="12"/>
  <c r="P77" i="12"/>
  <c r="K400" i="12"/>
  <c r="I171" i="12"/>
  <c r="I96" i="12"/>
  <c r="J400" i="12"/>
  <c r="L380" i="12"/>
  <c r="L68" i="12"/>
  <c r="L82" i="12"/>
  <c r="O9" i="12"/>
  <c r="Q10" i="12"/>
  <c r="P10" i="12"/>
  <c r="P9" i="12" s="1"/>
  <c r="J178" i="11"/>
  <c r="J177" i="11" s="1"/>
  <c r="K207" i="11"/>
  <c r="I206" i="11"/>
  <c r="P375" i="11"/>
  <c r="Q337" i="11"/>
  <c r="O172" i="11"/>
  <c r="Q172" i="11" s="1"/>
  <c r="Q111" i="11"/>
  <c r="O110" i="11"/>
  <c r="P111" i="11"/>
  <c r="Q166" i="11"/>
  <c r="P166" i="11"/>
  <c r="Q167" i="11"/>
  <c r="P167" i="11"/>
  <c r="K259" i="11"/>
  <c r="L76" i="11"/>
  <c r="L83" i="11"/>
  <c r="L262" i="11"/>
  <c r="H378" i="11"/>
  <c r="O263" i="11"/>
  <c r="J322" i="11"/>
  <c r="J296" i="11" s="1"/>
  <c r="J85" i="11" s="1"/>
  <c r="K91" i="11"/>
  <c r="I89" i="11"/>
  <c r="K89" i="11" s="1"/>
  <c r="J333" i="11"/>
  <c r="J91" i="11"/>
  <c r="J89" i="11" s="1"/>
  <c r="Q415" i="11"/>
  <c r="O414" i="11"/>
  <c r="O384" i="11" s="1"/>
  <c r="P415" i="11"/>
  <c r="K265" i="11"/>
  <c r="I264" i="11"/>
  <c r="K379" i="11"/>
  <c r="J379" i="11"/>
  <c r="Q98" i="11"/>
  <c r="P98" i="11"/>
  <c r="Q400" i="11"/>
  <c r="O171" i="11"/>
  <c r="O96" i="11"/>
  <c r="P400" i="11"/>
  <c r="K407" i="11"/>
  <c r="I400" i="11"/>
  <c r="J407" i="11"/>
  <c r="Q84" i="11"/>
  <c r="O69" i="11"/>
  <c r="P84" i="11"/>
  <c r="Q178" i="11"/>
  <c r="O177" i="11"/>
  <c r="P178" i="11"/>
  <c r="Q85" i="11"/>
  <c r="O70" i="11"/>
  <c r="P85" i="11"/>
  <c r="L165" i="11"/>
  <c r="P337" i="11"/>
  <c r="I375" i="11"/>
  <c r="K375" i="11" s="1"/>
  <c r="K333" i="11"/>
  <c r="I332" i="11"/>
  <c r="Q100" i="11"/>
  <c r="O99" i="11"/>
  <c r="P100" i="11"/>
  <c r="H161" i="12" l="1"/>
  <c r="J163" i="12"/>
  <c r="K163" i="12"/>
  <c r="H455" i="12"/>
  <c r="J455" i="12" s="1"/>
  <c r="J452" i="12"/>
  <c r="J337" i="12"/>
  <c r="J98" i="12"/>
  <c r="K337" i="11"/>
  <c r="I172" i="11"/>
  <c r="J337" i="11"/>
  <c r="J98" i="11"/>
  <c r="J174" i="11"/>
  <c r="Q74" i="11"/>
  <c r="K337" i="12"/>
  <c r="I172" i="12"/>
  <c r="I97" i="12"/>
  <c r="N451" i="12"/>
  <c r="N454" i="12" s="1"/>
  <c r="N453" i="12"/>
  <c r="P80" i="11"/>
  <c r="L79" i="11"/>
  <c r="N451" i="11"/>
  <c r="N454" i="11" s="1"/>
  <c r="N453" i="11"/>
  <c r="P71" i="11"/>
  <c r="K10" i="11"/>
  <c r="I9" i="11"/>
  <c r="P69" i="12"/>
  <c r="Q69" i="12"/>
  <c r="Q89" i="11"/>
  <c r="P89" i="11"/>
  <c r="J174" i="12"/>
  <c r="K174" i="12"/>
  <c r="O104" i="11"/>
  <c r="Q104" i="11" s="1"/>
  <c r="Q36" i="11"/>
  <c r="P36" i="11"/>
  <c r="Q175" i="11"/>
  <c r="O174" i="11"/>
  <c r="Q174" i="11" s="1"/>
  <c r="K163" i="11"/>
  <c r="J163" i="11"/>
  <c r="I161" i="11"/>
  <c r="K414" i="12"/>
  <c r="I449" i="12"/>
  <c r="J449" i="12" s="1"/>
  <c r="J414" i="12"/>
  <c r="M451" i="11"/>
  <c r="M454" i="11" s="1"/>
  <c r="M453" i="11"/>
  <c r="P361" i="11"/>
  <c r="Q77" i="11"/>
  <c r="P77" i="11"/>
  <c r="H164" i="11"/>
  <c r="P60" i="11"/>
  <c r="Q60" i="11"/>
  <c r="P414" i="12"/>
  <c r="J10" i="11"/>
  <c r="P104" i="11"/>
  <c r="H451" i="12"/>
  <c r="H454" i="12" s="1"/>
  <c r="K416" i="11"/>
  <c r="I415" i="11"/>
  <c r="I100" i="11"/>
  <c r="J416" i="11"/>
  <c r="J100" i="11" s="1"/>
  <c r="J99" i="11" s="1"/>
  <c r="H453" i="11"/>
  <c r="O449" i="12"/>
  <c r="H164" i="12"/>
  <c r="O10" i="11"/>
  <c r="P175" i="11"/>
  <c r="L174" i="11"/>
  <c r="Q80" i="11"/>
  <c r="O79" i="11"/>
  <c r="Q79" i="11" s="1"/>
  <c r="P73" i="12"/>
  <c r="Q259" i="11"/>
  <c r="P259" i="11"/>
  <c r="J375" i="12"/>
  <c r="P172" i="11"/>
  <c r="O97" i="12"/>
  <c r="H450" i="11"/>
  <c r="H447" i="11" s="1"/>
  <c r="Q73" i="11"/>
  <c r="L67" i="12"/>
  <c r="Q97" i="12"/>
  <c r="O76" i="12"/>
  <c r="O68" i="12" s="1"/>
  <c r="P97" i="12"/>
  <c r="K96" i="12"/>
  <c r="I75" i="12"/>
  <c r="K75" i="12" s="1"/>
  <c r="P452" i="12"/>
  <c r="O455" i="12"/>
  <c r="P455" i="12" s="1"/>
  <c r="P449" i="12"/>
  <c r="K85" i="12"/>
  <c r="I70" i="12"/>
  <c r="K70" i="12" s="1"/>
  <c r="K178" i="12"/>
  <c r="I177" i="12"/>
  <c r="I73" i="12"/>
  <c r="K73" i="12" s="1"/>
  <c r="K88" i="12"/>
  <c r="O83" i="12"/>
  <c r="I69" i="12"/>
  <c r="K84" i="12"/>
  <c r="I83" i="12"/>
  <c r="K263" i="12"/>
  <c r="I262" i="12"/>
  <c r="K384" i="12"/>
  <c r="I383" i="12"/>
  <c r="J263" i="12"/>
  <c r="J262" i="12" s="1"/>
  <c r="L451" i="12"/>
  <c r="L454" i="12" s="1"/>
  <c r="L453" i="12"/>
  <c r="L378" i="12"/>
  <c r="J96" i="12"/>
  <c r="J384" i="12"/>
  <c r="J383" i="12" s="1"/>
  <c r="K171" i="12"/>
  <c r="J171" i="12"/>
  <c r="O261" i="12"/>
  <c r="Q177" i="12"/>
  <c r="P177" i="12"/>
  <c r="Q163" i="12"/>
  <c r="P163" i="12"/>
  <c r="O161" i="12"/>
  <c r="Q384" i="12"/>
  <c r="O383" i="12"/>
  <c r="P384" i="12"/>
  <c r="Q75" i="12"/>
  <c r="P75" i="12"/>
  <c r="K167" i="12"/>
  <c r="J167" i="12"/>
  <c r="K170" i="12"/>
  <c r="J170" i="12"/>
  <c r="O380" i="12"/>
  <c r="Q262" i="12"/>
  <c r="Q165" i="12"/>
  <c r="O164" i="12"/>
  <c r="Q164" i="12" s="1"/>
  <c r="P165" i="12"/>
  <c r="K166" i="12"/>
  <c r="I165" i="12"/>
  <c r="J166" i="12"/>
  <c r="Q74" i="12"/>
  <c r="P74" i="12"/>
  <c r="J70" i="11"/>
  <c r="Q99" i="11"/>
  <c r="P99" i="11"/>
  <c r="K332" i="11"/>
  <c r="I170" i="11"/>
  <c r="I88" i="11"/>
  <c r="L164" i="11"/>
  <c r="O261" i="11"/>
  <c r="Q177" i="11"/>
  <c r="P177" i="11"/>
  <c r="K400" i="11"/>
  <c r="I171" i="11"/>
  <c r="I96" i="11"/>
  <c r="J400" i="11"/>
  <c r="Q171" i="11"/>
  <c r="P171" i="11"/>
  <c r="K264" i="11"/>
  <c r="I263" i="11"/>
  <c r="I166" i="11"/>
  <c r="I84" i="11"/>
  <c r="J375" i="11"/>
  <c r="J332" i="11"/>
  <c r="J88" i="11" s="1"/>
  <c r="J73" i="11" s="1"/>
  <c r="Q263" i="11"/>
  <c r="O262" i="11"/>
  <c r="P263" i="11"/>
  <c r="L68" i="11"/>
  <c r="K206" i="11"/>
  <c r="I178" i="11"/>
  <c r="I167" i="11"/>
  <c r="I85" i="11"/>
  <c r="Q70" i="11"/>
  <c r="P70" i="11"/>
  <c r="Q69" i="11"/>
  <c r="P69" i="11"/>
  <c r="Q96" i="11"/>
  <c r="O75" i="11"/>
  <c r="P96" i="11"/>
  <c r="Q384" i="11"/>
  <c r="O383" i="11"/>
  <c r="P384" i="11"/>
  <c r="Q414" i="11"/>
  <c r="O449" i="11"/>
  <c r="P414" i="11"/>
  <c r="L380" i="11"/>
  <c r="P262" i="11"/>
  <c r="L82" i="11"/>
  <c r="O165" i="11"/>
  <c r="O452" i="11"/>
  <c r="O163" i="11"/>
  <c r="Q110" i="11"/>
  <c r="P110" i="11"/>
  <c r="O97" i="11"/>
  <c r="K97" i="12" l="1"/>
  <c r="I76" i="12"/>
  <c r="K76" i="12" s="1"/>
  <c r="K172" i="12"/>
  <c r="J172" i="12"/>
  <c r="J161" i="11"/>
  <c r="K161" i="11"/>
  <c r="K172" i="11"/>
  <c r="J172" i="11"/>
  <c r="J165" i="12"/>
  <c r="P174" i="11"/>
  <c r="J97" i="12"/>
  <c r="J76" i="12" s="1"/>
  <c r="J263" i="11"/>
  <c r="J262" i="11" s="1"/>
  <c r="K100" i="11"/>
  <c r="I99" i="11"/>
  <c r="K99" i="11" s="1"/>
  <c r="K415" i="11"/>
  <c r="I414" i="11"/>
  <c r="J415" i="11"/>
  <c r="O9" i="11"/>
  <c r="P10" i="11"/>
  <c r="P9" i="11" s="1"/>
  <c r="Q10" i="11"/>
  <c r="P79" i="11"/>
  <c r="J161" i="12"/>
  <c r="K161" i="12"/>
  <c r="O67" i="12"/>
  <c r="Q67" i="12" s="1"/>
  <c r="Q68" i="12"/>
  <c r="O450" i="12"/>
  <c r="Q383" i="12"/>
  <c r="O381" i="12"/>
  <c r="P383" i="12"/>
  <c r="Q161" i="12"/>
  <c r="P161" i="12"/>
  <c r="P164" i="12"/>
  <c r="I261" i="12"/>
  <c r="K177" i="12"/>
  <c r="Q76" i="12"/>
  <c r="P76" i="12"/>
  <c r="P67" i="12"/>
  <c r="K165" i="12"/>
  <c r="I164" i="12"/>
  <c r="Q380" i="12"/>
  <c r="O378" i="12"/>
  <c r="Q378" i="12" s="1"/>
  <c r="Q261" i="12"/>
  <c r="P261" i="12"/>
  <c r="J75" i="12"/>
  <c r="P380" i="12"/>
  <c r="I450" i="12"/>
  <c r="K383" i="12"/>
  <c r="I381" i="12"/>
  <c r="I380" i="12"/>
  <c r="K262" i="12"/>
  <c r="K83" i="12"/>
  <c r="I82" i="12"/>
  <c r="I68" i="12"/>
  <c r="K69" i="12"/>
  <c r="Q83" i="12"/>
  <c r="O82" i="12"/>
  <c r="P83" i="12"/>
  <c r="P68" i="12"/>
  <c r="Q163" i="11"/>
  <c r="P163" i="11"/>
  <c r="O161" i="11"/>
  <c r="Q165" i="11"/>
  <c r="O164" i="11"/>
  <c r="Q164" i="11" s="1"/>
  <c r="L378" i="11"/>
  <c r="Q75" i="11"/>
  <c r="P75" i="11"/>
  <c r="K167" i="11"/>
  <c r="J167" i="11"/>
  <c r="O380" i="11"/>
  <c r="Q262" i="11"/>
  <c r="K84" i="11"/>
  <c r="I69" i="11"/>
  <c r="K263" i="11"/>
  <c r="I262" i="11"/>
  <c r="J96" i="11"/>
  <c r="J75" i="11" s="1"/>
  <c r="K171" i="11"/>
  <c r="J171" i="11"/>
  <c r="K88" i="11"/>
  <c r="I73" i="11"/>
  <c r="K73" i="11" s="1"/>
  <c r="Q97" i="11"/>
  <c r="O76" i="11"/>
  <c r="O68" i="11" s="1"/>
  <c r="P97" i="11"/>
  <c r="O455" i="11"/>
  <c r="P455" i="11" s="1"/>
  <c r="P452" i="11"/>
  <c r="L451" i="11"/>
  <c r="L454" i="11" s="1"/>
  <c r="L453" i="11"/>
  <c r="P449" i="11"/>
  <c r="O450" i="11"/>
  <c r="P450" i="11" s="1"/>
  <c r="Q383" i="11"/>
  <c r="O381" i="11"/>
  <c r="P383" i="11"/>
  <c r="K85" i="11"/>
  <c r="I70" i="11"/>
  <c r="K70" i="11" s="1"/>
  <c r="K178" i="11"/>
  <c r="I177" i="11"/>
  <c r="L67" i="11"/>
  <c r="K166" i="11"/>
  <c r="I165" i="11"/>
  <c r="J166" i="11"/>
  <c r="K96" i="11"/>
  <c r="I75" i="11"/>
  <c r="K75" i="11" s="1"/>
  <c r="Q261" i="11"/>
  <c r="P261" i="11"/>
  <c r="P165" i="11"/>
  <c r="K170" i="11"/>
  <c r="J170" i="11"/>
  <c r="O83" i="11"/>
  <c r="K414" i="11" l="1"/>
  <c r="I449" i="11"/>
  <c r="J449" i="11" s="1"/>
  <c r="J414" i="11"/>
  <c r="I384" i="11"/>
  <c r="I97" i="11"/>
  <c r="O447" i="11"/>
  <c r="P447" i="11" s="1"/>
  <c r="J83" i="12"/>
  <c r="J82" i="12" s="1"/>
  <c r="J165" i="11"/>
  <c r="J68" i="12"/>
  <c r="J67" i="12" s="1"/>
  <c r="P164" i="11"/>
  <c r="K68" i="12"/>
  <c r="I67" i="12"/>
  <c r="K67" i="12" s="1"/>
  <c r="K380" i="12"/>
  <c r="J380" i="12"/>
  <c r="I378" i="12"/>
  <c r="O451" i="12"/>
  <c r="Q82" i="12"/>
  <c r="P82" i="12"/>
  <c r="O453" i="12"/>
  <c r="P453" i="12" s="1"/>
  <c r="I451" i="12"/>
  <c r="K82" i="12"/>
  <c r="I453" i="12"/>
  <c r="J453" i="12" s="1"/>
  <c r="K381" i="12"/>
  <c r="J381" i="12"/>
  <c r="J450" i="12"/>
  <c r="I447" i="12"/>
  <c r="J447" i="12" s="1"/>
  <c r="K164" i="12"/>
  <c r="J164" i="12"/>
  <c r="K261" i="12"/>
  <c r="J261" i="12"/>
  <c r="P378" i="12"/>
  <c r="Q381" i="12"/>
  <c r="P381" i="12"/>
  <c r="P450" i="12"/>
  <c r="O447" i="12"/>
  <c r="P447" i="12" s="1"/>
  <c r="Q68" i="11"/>
  <c r="O67" i="11"/>
  <c r="Q67" i="11" s="1"/>
  <c r="P68" i="11"/>
  <c r="Q83" i="11"/>
  <c r="O82" i="11"/>
  <c r="P83" i="11"/>
  <c r="K165" i="11"/>
  <c r="I164" i="11"/>
  <c r="I261" i="11"/>
  <c r="K177" i="11"/>
  <c r="Q381" i="11"/>
  <c r="P381" i="11"/>
  <c r="I380" i="11"/>
  <c r="K262" i="11"/>
  <c r="K69" i="11"/>
  <c r="Q380" i="11"/>
  <c r="O378" i="11"/>
  <c r="Q378" i="11" s="1"/>
  <c r="P380" i="11"/>
  <c r="Q76" i="11"/>
  <c r="P76" i="11"/>
  <c r="Q161" i="11"/>
  <c r="P161" i="11"/>
  <c r="P67" i="11" l="1"/>
  <c r="P378" i="11"/>
  <c r="K97" i="11"/>
  <c r="I76" i="11"/>
  <c r="I83" i="11"/>
  <c r="I383" i="11"/>
  <c r="K384" i="11"/>
  <c r="J97" i="11"/>
  <c r="J384" i="11"/>
  <c r="J383" i="11" s="1"/>
  <c r="J451" i="12"/>
  <c r="I454" i="12"/>
  <c r="J454" i="12" s="1"/>
  <c r="P451" i="12"/>
  <c r="O454" i="12"/>
  <c r="P454" i="12" s="1"/>
  <c r="K378" i="12"/>
  <c r="J378" i="12"/>
  <c r="K380" i="11"/>
  <c r="J380" i="11"/>
  <c r="I378" i="11"/>
  <c r="K261" i="11"/>
  <c r="J261" i="11"/>
  <c r="K164" i="11"/>
  <c r="J164" i="11"/>
  <c r="O451" i="11"/>
  <c r="Q82" i="11"/>
  <c r="O453" i="11"/>
  <c r="P453" i="11" s="1"/>
  <c r="P82" i="11"/>
  <c r="J76" i="11" l="1"/>
  <c r="J68" i="11" s="1"/>
  <c r="J67" i="11" s="1"/>
  <c r="J83" i="11"/>
  <c r="J82" i="11" s="1"/>
  <c r="K83" i="11"/>
  <c r="I82" i="11"/>
  <c r="I450" i="11"/>
  <c r="K383" i="11"/>
  <c r="I381" i="11"/>
  <c r="K76" i="11"/>
  <c r="I68" i="11"/>
  <c r="P451" i="11"/>
  <c r="O454" i="11"/>
  <c r="P454" i="11" s="1"/>
  <c r="K378" i="11"/>
  <c r="J378" i="11"/>
  <c r="K381" i="11" l="1"/>
  <c r="J381" i="11"/>
  <c r="K68" i="11"/>
  <c r="I67" i="11"/>
  <c r="K67" i="11" s="1"/>
  <c r="I447" i="11"/>
  <c r="J447" i="11" s="1"/>
  <c r="J450" i="11"/>
  <c r="I453" i="11"/>
  <c r="J453" i="11" s="1"/>
  <c r="I451" i="11"/>
  <c r="K82" i="11"/>
  <c r="P446" i="10"/>
  <c r="J446" i="10"/>
  <c r="O445" i="10"/>
  <c r="P445" i="10" s="1"/>
  <c r="J445" i="10"/>
  <c r="O444" i="10"/>
  <c r="J444" i="10"/>
  <c r="O443" i="10"/>
  <c r="J443" i="10"/>
  <c r="P442" i="10"/>
  <c r="O442" i="10"/>
  <c r="O382" i="10" s="1"/>
  <c r="N442" i="10"/>
  <c r="N382" i="10" s="1"/>
  <c r="M442" i="10"/>
  <c r="L442" i="10"/>
  <c r="I442" i="10"/>
  <c r="H442" i="10"/>
  <c r="J442" i="10" s="1"/>
  <c r="O441" i="10"/>
  <c r="Q441" i="10" s="1"/>
  <c r="J441" i="10"/>
  <c r="O440" i="10"/>
  <c r="P440" i="10" s="1"/>
  <c r="J440" i="10"/>
  <c r="O438" i="10"/>
  <c r="P438" i="10" s="1"/>
  <c r="I438" i="10"/>
  <c r="J438" i="10" s="1"/>
  <c r="O437" i="10"/>
  <c r="P437" i="10" s="1"/>
  <c r="I437" i="10"/>
  <c r="J437" i="10" s="1"/>
  <c r="O436" i="10"/>
  <c r="P436" i="10" s="1"/>
  <c r="I436" i="10"/>
  <c r="J436" i="10" s="1"/>
  <c r="O435" i="10"/>
  <c r="P435" i="10" s="1"/>
  <c r="J435" i="10"/>
  <c r="O434" i="10"/>
  <c r="P434" i="10" s="1"/>
  <c r="J434" i="10"/>
  <c r="O433" i="10"/>
  <c r="P433" i="10" s="1"/>
  <c r="J433" i="10"/>
  <c r="O432" i="10"/>
  <c r="P432" i="10" s="1"/>
  <c r="J432" i="10"/>
  <c r="O431" i="10"/>
  <c r="N431" i="10"/>
  <c r="M431" i="10"/>
  <c r="L431" i="10"/>
  <c r="P431" i="10" s="1"/>
  <c r="I431" i="10"/>
  <c r="H431" i="10"/>
  <c r="J431" i="10" s="1"/>
  <c r="O430" i="10"/>
  <c r="P430" i="10" s="1"/>
  <c r="I430" i="10"/>
  <c r="J430" i="10" s="1"/>
  <c r="O429" i="10"/>
  <c r="N429" i="10"/>
  <c r="N416" i="10" s="1"/>
  <c r="M429" i="10"/>
  <c r="L429" i="10"/>
  <c r="P429" i="10" s="1"/>
  <c r="I429" i="10"/>
  <c r="H429" i="10"/>
  <c r="J429" i="10" s="1"/>
  <c r="O428" i="10"/>
  <c r="P428" i="10" s="1"/>
  <c r="N427" i="10"/>
  <c r="M427" i="10"/>
  <c r="L427" i="10"/>
  <c r="H427" i="10"/>
  <c r="O426" i="10"/>
  <c r="P426" i="10" s="1"/>
  <c r="J426" i="10"/>
  <c r="O425" i="10"/>
  <c r="P425" i="10" s="1"/>
  <c r="J425" i="10"/>
  <c r="O424" i="10"/>
  <c r="P424" i="10" s="1"/>
  <c r="J424" i="10"/>
  <c r="N423" i="10"/>
  <c r="M423" i="10"/>
  <c r="O423" i="10" s="1"/>
  <c r="L423" i="10"/>
  <c r="I423" i="10"/>
  <c r="H423" i="10"/>
  <c r="J423" i="10" s="1"/>
  <c r="O422" i="10"/>
  <c r="P422" i="10" s="1"/>
  <c r="J422" i="10"/>
  <c r="O421" i="10"/>
  <c r="P421" i="10" s="1"/>
  <c r="J421" i="10"/>
  <c r="O420" i="10"/>
  <c r="P420" i="10" s="1"/>
  <c r="J420" i="10"/>
  <c r="O419" i="10"/>
  <c r="P419" i="10" s="1"/>
  <c r="J419" i="10"/>
  <c r="O418" i="10"/>
  <c r="P418" i="10" s="1"/>
  <c r="J418" i="10"/>
  <c r="O417" i="10"/>
  <c r="N417" i="10"/>
  <c r="M417" i="10"/>
  <c r="L417" i="10"/>
  <c r="I417" i="10"/>
  <c r="H417" i="10"/>
  <c r="J417" i="10" s="1"/>
  <c r="M416" i="10"/>
  <c r="M415" i="10" s="1"/>
  <c r="M414" i="10" s="1"/>
  <c r="L416" i="10"/>
  <c r="L100" i="10" s="1"/>
  <c r="H416" i="10"/>
  <c r="H415" i="10" s="1"/>
  <c r="O413" i="10"/>
  <c r="Q413" i="10" s="1"/>
  <c r="K413" i="10"/>
  <c r="J413" i="10"/>
  <c r="O412" i="10"/>
  <c r="Q412" i="10" s="1"/>
  <c r="K412" i="10"/>
  <c r="J412" i="10"/>
  <c r="Q411" i="10"/>
  <c r="O411" i="10"/>
  <c r="K411" i="10"/>
  <c r="J411" i="10"/>
  <c r="N410" i="10"/>
  <c r="M410" i="10"/>
  <c r="O410" i="10" s="1"/>
  <c r="Q410" i="10" s="1"/>
  <c r="L410" i="10"/>
  <c r="I410" i="10"/>
  <c r="H410" i="10"/>
  <c r="J410" i="10" s="1"/>
  <c r="O409" i="10"/>
  <c r="Q409" i="10" s="1"/>
  <c r="O408" i="10"/>
  <c r="Q408" i="10" s="1"/>
  <c r="P407" i="10"/>
  <c r="N407" i="10"/>
  <c r="M407" i="10"/>
  <c r="L407" i="10"/>
  <c r="H407" i="10"/>
  <c r="O406" i="10"/>
  <c r="Q406" i="10" s="1"/>
  <c r="K406" i="10"/>
  <c r="J406" i="10"/>
  <c r="O405" i="10"/>
  <c r="K405" i="10"/>
  <c r="J405" i="10"/>
  <c r="P404" i="10"/>
  <c r="N404" i="10"/>
  <c r="M404" i="10"/>
  <c r="L404" i="10"/>
  <c r="I404" i="10"/>
  <c r="H404" i="10"/>
  <c r="J404" i="10" s="1"/>
  <c r="O403" i="10"/>
  <c r="Q403" i="10" s="1"/>
  <c r="K403" i="10"/>
  <c r="J403" i="10"/>
  <c r="O402" i="10"/>
  <c r="K402" i="10"/>
  <c r="J402" i="10"/>
  <c r="P401" i="10"/>
  <c r="N401" i="10"/>
  <c r="N400" i="10" s="1"/>
  <c r="M401" i="10"/>
  <c r="M400" i="10" s="1"/>
  <c r="L401" i="10"/>
  <c r="L400" i="10" s="1"/>
  <c r="L96" i="10" s="1"/>
  <c r="L75" i="10" s="1"/>
  <c r="I401" i="10"/>
  <c r="H401" i="10"/>
  <c r="O399" i="10"/>
  <c r="Q399" i="10" s="1"/>
  <c r="K399" i="10"/>
  <c r="J399" i="10"/>
  <c r="O398" i="10"/>
  <c r="Q398" i="10" s="1"/>
  <c r="N398" i="10"/>
  <c r="M398" i="10"/>
  <c r="L398" i="10"/>
  <c r="I398" i="10"/>
  <c r="K398" i="10" s="1"/>
  <c r="H398" i="10"/>
  <c r="O397" i="10"/>
  <c r="P397" i="10" s="1"/>
  <c r="K397" i="10"/>
  <c r="J397" i="10"/>
  <c r="P396" i="10"/>
  <c r="O396" i="10"/>
  <c r="Q396" i="10" s="1"/>
  <c r="K396" i="10"/>
  <c r="J396" i="10"/>
  <c r="N395" i="10"/>
  <c r="M395" i="10"/>
  <c r="L395" i="10"/>
  <c r="I395" i="10"/>
  <c r="H395" i="10"/>
  <c r="J395" i="10" s="1"/>
  <c r="N394" i="10"/>
  <c r="M394" i="10"/>
  <c r="L394" i="10"/>
  <c r="H394" i="10"/>
  <c r="O393" i="10"/>
  <c r="P393" i="10" s="1"/>
  <c r="K393" i="10"/>
  <c r="J393" i="10"/>
  <c r="J92" i="10" s="1"/>
  <c r="N392" i="10"/>
  <c r="N391" i="10" s="1"/>
  <c r="M392" i="10"/>
  <c r="M391" i="10" s="1"/>
  <c r="L392" i="10"/>
  <c r="I392" i="10"/>
  <c r="K392" i="10" s="1"/>
  <c r="H392" i="10"/>
  <c r="J392" i="10" s="1"/>
  <c r="L391" i="10"/>
  <c r="I391" i="10"/>
  <c r="H391" i="10"/>
  <c r="J391" i="10" s="1"/>
  <c r="O390" i="10"/>
  <c r="Q390" i="10" s="1"/>
  <c r="K390" i="10"/>
  <c r="J390" i="10"/>
  <c r="O389" i="10"/>
  <c r="P389" i="10" s="1"/>
  <c r="K389" i="10"/>
  <c r="J389" i="10"/>
  <c r="N388" i="10"/>
  <c r="M388" i="10"/>
  <c r="L388" i="10"/>
  <c r="I388" i="10"/>
  <c r="H388" i="10"/>
  <c r="O387" i="10"/>
  <c r="Q387" i="10" s="1"/>
  <c r="O386" i="10"/>
  <c r="N386" i="10"/>
  <c r="M386" i="10"/>
  <c r="L386" i="10"/>
  <c r="L448" i="10" s="1"/>
  <c r="H386" i="10"/>
  <c r="H448" i="10" s="1"/>
  <c r="O385" i="10"/>
  <c r="Q385" i="10" s="1"/>
  <c r="N385" i="10"/>
  <c r="M385" i="10"/>
  <c r="L385" i="10"/>
  <c r="H385" i="10"/>
  <c r="M382" i="10"/>
  <c r="L382" i="10"/>
  <c r="I382" i="10"/>
  <c r="H382" i="10"/>
  <c r="J382" i="10" s="1"/>
  <c r="N379" i="10"/>
  <c r="M379" i="10"/>
  <c r="L379" i="10"/>
  <c r="H379" i="10"/>
  <c r="P374" i="10"/>
  <c r="J374" i="10"/>
  <c r="O373" i="10"/>
  <c r="P373" i="10" s="1"/>
  <c r="J373" i="10"/>
  <c r="O372" i="10"/>
  <c r="P372" i="10" s="1"/>
  <c r="K372" i="10"/>
  <c r="J372" i="10"/>
  <c r="N371" i="10"/>
  <c r="M371" i="10"/>
  <c r="L371" i="10"/>
  <c r="I371" i="10"/>
  <c r="H371" i="10"/>
  <c r="J371" i="10" s="1"/>
  <c r="N370" i="10"/>
  <c r="M370" i="10"/>
  <c r="M369" i="10" s="1"/>
  <c r="L370" i="10"/>
  <c r="I370" i="10"/>
  <c r="K370" i="10" s="1"/>
  <c r="H370" i="10"/>
  <c r="N369" i="10"/>
  <c r="L369" i="10"/>
  <c r="I369" i="10"/>
  <c r="H369" i="10"/>
  <c r="J369" i="10" s="1"/>
  <c r="O368" i="10"/>
  <c r="Q368" i="10" s="1"/>
  <c r="K368" i="10"/>
  <c r="J368" i="10"/>
  <c r="O367" i="10"/>
  <c r="P367" i="10" s="1"/>
  <c r="K367" i="10"/>
  <c r="J367" i="10"/>
  <c r="O366" i="10"/>
  <c r="Q366" i="10" s="1"/>
  <c r="K366" i="10"/>
  <c r="J366" i="10"/>
  <c r="O365" i="10"/>
  <c r="P365" i="10" s="1"/>
  <c r="K365" i="10"/>
  <c r="J365" i="10"/>
  <c r="O364" i="10"/>
  <c r="Q364" i="10" s="1"/>
  <c r="K364" i="10"/>
  <c r="J364" i="10"/>
  <c r="N363" i="10"/>
  <c r="M363" i="10"/>
  <c r="M362" i="10" s="1"/>
  <c r="L363" i="10"/>
  <c r="I363" i="10"/>
  <c r="H363" i="10"/>
  <c r="J363" i="10" s="1"/>
  <c r="N362" i="10"/>
  <c r="N361" i="10" s="1"/>
  <c r="O360" i="10"/>
  <c r="P360" i="10" s="1"/>
  <c r="K360" i="10"/>
  <c r="J360" i="10"/>
  <c r="O359" i="10"/>
  <c r="Q359" i="10" s="1"/>
  <c r="K359" i="10"/>
  <c r="J359" i="10"/>
  <c r="O358" i="10"/>
  <c r="N358" i="10"/>
  <c r="M358" i="10"/>
  <c r="L358" i="10"/>
  <c r="P358" i="10" s="1"/>
  <c r="I358" i="10"/>
  <c r="K358" i="10" s="1"/>
  <c r="H358" i="10"/>
  <c r="J358" i="10" s="1"/>
  <c r="O357" i="10"/>
  <c r="P357" i="10" s="1"/>
  <c r="J357" i="10"/>
  <c r="O356" i="10"/>
  <c r="O377" i="10" s="1"/>
  <c r="N356" i="10"/>
  <c r="N377" i="10" s="1"/>
  <c r="N376" i="10" s="1"/>
  <c r="M356" i="10"/>
  <c r="M377" i="10" s="1"/>
  <c r="M376" i="10" s="1"/>
  <c r="L356" i="10"/>
  <c r="P356" i="10" s="1"/>
  <c r="I356" i="10"/>
  <c r="I377" i="10" s="1"/>
  <c r="H356" i="10"/>
  <c r="J356" i="10" s="1"/>
  <c r="O355" i="10"/>
  <c r="Q355" i="10" s="1"/>
  <c r="N355" i="10"/>
  <c r="M355" i="10"/>
  <c r="L355" i="10"/>
  <c r="I355" i="10"/>
  <c r="K355" i="10" s="1"/>
  <c r="H355" i="10"/>
  <c r="O354" i="10"/>
  <c r="P354" i="10" s="1"/>
  <c r="J354" i="10"/>
  <c r="O353" i="10"/>
  <c r="P353" i="10" s="1"/>
  <c r="J353" i="10"/>
  <c r="O352" i="10"/>
  <c r="P352" i="10" s="1"/>
  <c r="J352" i="10"/>
  <c r="O351" i="10"/>
  <c r="P351" i="10" s="1"/>
  <c r="J351" i="10"/>
  <c r="N350" i="10"/>
  <c r="M350" i="10"/>
  <c r="L350" i="10"/>
  <c r="I350" i="10"/>
  <c r="H350" i="10"/>
  <c r="H338" i="10" s="1"/>
  <c r="O349" i="10"/>
  <c r="P349" i="10" s="1"/>
  <c r="I349" i="10"/>
  <c r="J349" i="10" s="1"/>
  <c r="O348" i="10"/>
  <c r="P348" i="10" s="1"/>
  <c r="I348" i="10"/>
  <c r="J348" i="10" s="1"/>
  <c r="O347" i="10"/>
  <c r="P347" i="10" s="1"/>
  <c r="J347" i="10"/>
  <c r="O346" i="10"/>
  <c r="P346" i="10" s="1"/>
  <c r="J346" i="10"/>
  <c r="O345" i="10"/>
  <c r="P345" i="10" s="1"/>
  <c r="J345" i="10"/>
  <c r="O344" i="10"/>
  <c r="P344" i="10" s="1"/>
  <c r="J344" i="10"/>
  <c r="O343" i="10"/>
  <c r="P343" i="10" s="1"/>
  <c r="J343" i="10"/>
  <c r="O342" i="10"/>
  <c r="P342" i="10" s="1"/>
  <c r="J342" i="10"/>
  <c r="O341" i="10"/>
  <c r="P341" i="10" s="1"/>
  <c r="J341" i="10"/>
  <c r="O340" i="10"/>
  <c r="P340" i="10" s="1"/>
  <c r="J340" i="10"/>
  <c r="I340" i="10"/>
  <c r="N339" i="10"/>
  <c r="N338" i="10" s="1"/>
  <c r="N337" i="10" s="1"/>
  <c r="M339" i="10"/>
  <c r="M338" i="10" s="1"/>
  <c r="L339" i="10"/>
  <c r="L338" i="10" s="1"/>
  <c r="L98" i="10" s="1"/>
  <c r="I339" i="10"/>
  <c r="I338" i="10" s="1"/>
  <c r="H339" i="10"/>
  <c r="O336" i="10"/>
  <c r="P336" i="10" s="1"/>
  <c r="J336" i="10"/>
  <c r="O335" i="10"/>
  <c r="P335" i="10" s="1"/>
  <c r="J335" i="10"/>
  <c r="O334" i="10"/>
  <c r="P334" i="10" s="1"/>
  <c r="N333" i="10"/>
  <c r="M333" i="10"/>
  <c r="L333" i="10"/>
  <c r="H333" i="10"/>
  <c r="H332" i="10" s="1"/>
  <c r="N332" i="10"/>
  <c r="N88" i="10" s="1"/>
  <c r="N73" i="10" s="1"/>
  <c r="M332" i="10"/>
  <c r="L332" i="10"/>
  <c r="O331" i="10"/>
  <c r="P331" i="10" s="1"/>
  <c r="J331" i="10"/>
  <c r="O330" i="10"/>
  <c r="N330" i="10"/>
  <c r="M330" i="10"/>
  <c r="L330" i="10"/>
  <c r="P330" i="10" s="1"/>
  <c r="I330" i="10"/>
  <c r="H330" i="10"/>
  <c r="O329" i="10"/>
  <c r="N329" i="10"/>
  <c r="M329" i="10"/>
  <c r="L329" i="10"/>
  <c r="I329" i="10"/>
  <c r="I168" i="10" s="1"/>
  <c r="K168" i="10" s="1"/>
  <c r="H329" i="10"/>
  <c r="O328" i="10"/>
  <c r="Q328" i="10" s="1"/>
  <c r="I328" i="10"/>
  <c r="J328" i="10" s="1"/>
  <c r="O327" i="10"/>
  <c r="P327" i="10" s="1"/>
  <c r="J327" i="10"/>
  <c r="O326" i="10"/>
  <c r="O379" i="10" s="1"/>
  <c r="O325" i="10"/>
  <c r="P325" i="10" s="1"/>
  <c r="O324" i="10"/>
  <c r="P324" i="10" s="1"/>
  <c r="J324" i="10"/>
  <c r="O323" i="10"/>
  <c r="P323" i="10" s="1"/>
  <c r="J323" i="10"/>
  <c r="N322" i="10"/>
  <c r="M322" i="10"/>
  <c r="L322" i="10"/>
  <c r="H322" i="10"/>
  <c r="O321" i="10"/>
  <c r="P321" i="10" s="1"/>
  <c r="J321" i="10"/>
  <c r="O320" i="10"/>
  <c r="P320" i="10" s="1"/>
  <c r="J320" i="10"/>
  <c r="O319" i="10"/>
  <c r="P319" i="10" s="1"/>
  <c r="J319" i="10"/>
  <c r="P318" i="10"/>
  <c r="O318" i="10"/>
  <c r="Q318" i="10" s="1"/>
  <c r="K318" i="10"/>
  <c r="J318" i="10"/>
  <c r="O317" i="10"/>
  <c r="P317" i="10" s="1"/>
  <c r="J317" i="10"/>
  <c r="O316" i="10"/>
  <c r="Q316" i="10" s="1"/>
  <c r="K316" i="10"/>
  <c r="J316" i="10"/>
  <c r="O315" i="10"/>
  <c r="P315" i="10" s="1"/>
  <c r="J315" i="10"/>
  <c r="O314" i="10"/>
  <c r="Q314" i="10" s="1"/>
  <c r="I314" i="10"/>
  <c r="J314" i="10" s="1"/>
  <c r="O313" i="10"/>
  <c r="Q313" i="10" s="1"/>
  <c r="N313" i="10"/>
  <c r="M313" i="10"/>
  <c r="L313" i="10"/>
  <c r="H313" i="10"/>
  <c r="O312" i="10"/>
  <c r="P312" i="10" s="1"/>
  <c r="J312" i="10"/>
  <c r="O311" i="10"/>
  <c r="P311" i="10" s="1"/>
  <c r="J311" i="10"/>
  <c r="O310" i="10"/>
  <c r="P310" i="10" s="1"/>
  <c r="J310" i="10"/>
  <c r="N309" i="10"/>
  <c r="M309" i="10"/>
  <c r="L309" i="10"/>
  <c r="I309" i="10"/>
  <c r="H309" i="10"/>
  <c r="J309" i="10" s="1"/>
  <c r="O308" i="10"/>
  <c r="P308" i="10" s="1"/>
  <c r="K308" i="10"/>
  <c r="J308" i="10"/>
  <c r="O307" i="10"/>
  <c r="Q307" i="10" s="1"/>
  <c r="O306" i="10"/>
  <c r="Q306" i="10" s="1"/>
  <c r="O305" i="10"/>
  <c r="Q305" i="10" s="1"/>
  <c r="I305" i="10"/>
  <c r="J305" i="10" s="1"/>
  <c r="O304" i="10"/>
  <c r="P304" i="10" s="1"/>
  <c r="J304" i="10"/>
  <c r="O303" i="10"/>
  <c r="P303" i="10" s="1"/>
  <c r="K303" i="10"/>
  <c r="J303" i="10"/>
  <c r="O302" i="10"/>
  <c r="Q302" i="10" s="1"/>
  <c r="I302" i="10"/>
  <c r="J302" i="10" s="1"/>
  <c r="O301" i="10"/>
  <c r="Q301" i="10" s="1"/>
  <c r="I301" i="10"/>
  <c r="J301" i="10" s="1"/>
  <c r="O300" i="10"/>
  <c r="Q300" i="10" s="1"/>
  <c r="O299" i="10"/>
  <c r="P299" i="10" s="1"/>
  <c r="O298" i="10"/>
  <c r="Q298" i="10" s="1"/>
  <c r="K298" i="10"/>
  <c r="J298" i="10"/>
  <c r="N297" i="10"/>
  <c r="N296" i="10" s="1"/>
  <c r="M297" i="10"/>
  <c r="L297" i="10"/>
  <c r="H297" i="10"/>
  <c r="M296" i="10"/>
  <c r="L296" i="10"/>
  <c r="H296" i="10"/>
  <c r="O295" i="10"/>
  <c r="P295" i="10" s="1"/>
  <c r="O294" i="10"/>
  <c r="P294" i="10" s="1"/>
  <c r="K294" i="10"/>
  <c r="J294" i="10"/>
  <c r="O293" i="10"/>
  <c r="Q293" i="10" s="1"/>
  <c r="K293" i="10"/>
  <c r="J293" i="10"/>
  <c r="O292" i="10"/>
  <c r="P292" i="10" s="1"/>
  <c r="K292" i="10"/>
  <c r="J292" i="10"/>
  <c r="O291" i="10"/>
  <c r="Q291" i="10" s="1"/>
  <c r="K291" i="10"/>
  <c r="J291" i="10"/>
  <c r="O290" i="10"/>
  <c r="P290" i="10" s="1"/>
  <c r="K290" i="10"/>
  <c r="J290" i="10"/>
  <c r="N289" i="10"/>
  <c r="M289" i="10"/>
  <c r="L289" i="10"/>
  <c r="H289" i="10"/>
  <c r="H264" i="10" s="1"/>
  <c r="P288" i="10"/>
  <c r="O288" i="10"/>
  <c r="Q288" i="10" s="1"/>
  <c r="K288" i="10"/>
  <c r="J288" i="10"/>
  <c r="O287" i="10"/>
  <c r="P287" i="10" s="1"/>
  <c r="J287" i="10"/>
  <c r="O286" i="10"/>
  <c r="P286" i="10" s="1"/>
  <c r="J286" i="10"/>
  <c r="O285" i="10"/>
  <c r="P285" i="10" s="1"/>
  <c r="J285" i="10"/>
  <c r="O284" i="10"/>
  <c r="P284" i="10" s="1"/>
  <c r="J284" i="10"/>
  <c r="O283" i="10"/>
  <c r="P283" i="10" s="1"/>
  <c r="J283" i="10"/>
  <c r="O282" i="10"/>
  <c r="N282" i="10"/>
  <c r="N264" i="10" s="1"/>
  <c r="M282" i="10"/>
  <c r="M264" i="10" s="1"/>
  <c r="L282" i="10"/>
  <c r="P282" i="10" s="1"/>
  <c r="I282" i="10"/>
  <c r="H282" i="10"/>
  <c r="O281" i="10"/>
  <c r="Q281" i="10" s="1"/>
  <c r="K281" i="10"/>
  <c r="J281" i="10"/>
  <c r="O280" i="10"/>
  <c r="P280" i="10" s="1"/>
  <c r="O279" i="10"/>
  <c r="P279" i="10" s="1"/>
  <c r="J279" i="10"/>
  <c r="O278" i="10"/>
  <c r="P278" i="10" s="1"/>
  <c r="J278" i="10"/>
  <c r="O277" i="10"/>
  <c r="P277" i="10" s="1"/>
  <c r="K277" i="10"/>
  <c r="J277" i="10"/>
  <c r="O276" i="10"/>
  <c r="Q276" i="10" s="1"/>
  <c r="I276" i="10"/>
  <c r="J276" i="10" s="1"/>
  <c r="O275" i="10"/>
  <c r="P275" i="10" s="1"/>
  <c r="J275" i="10"/>
  <c r="O274" i="10"/>
  <c r="P274" i="10" s="1"/>
  <c r="J274" i="10"/>
  <c r="O273" i="10"/>
  <c r="P273" i="10" s="1"/>
  <c r="J273" i="10"/>
  <c r="O272" i="10"/>
  <c r="P272" i="10" s="1"/>
  <c r="J272" i="10"/>
  <c r="O271" i="10"/>
  <c r="P271" i="10" s="1"/>
  <c r="J271" i="10"/>
  <c r="O270" i="10"/>
  <c r="P270" i="10" s="1"/>
  <c r="J270" i="10"/>
  <c r="O269" i="10"/>
  <c r="P269" i="10" s="1"/>
  <c r="O268" i="10"/>
  <c r="P268" i="10" s="1"/>
  <c r="J268" i="10"/>
  <c r="O267" i="10"/>
  <c r="P267" i="10" s="1"/>
  <c r="K267" i="10"/>
  <c r="J267" i="10"/>
  <c r="O266" i="10"/>
  <c r="Q266" i="10" s="1"/>
  <c r="I266" i="10"/>
  <c r="K266" i="10" s="1"/>
  <c r="N265" i="10"/>
  <c r="M265" i="10"/>
  <c r="L265" i="10"/>
  <c r="H265" i="10"/>
  <c r="P258" i="10"/>
  <c r="J258" i="10"/>
  <c r="O257" i="10"/>
  <c r="P257" i="10" s="1"/>
  <c r="J257" i="10"/>
  <c r="O256" i="10"/>
  <c r="P256" i="10" s="1"/>
  <c r="J256" i="10"/>
  <c r="O255" i="10"/>
  <c r="P255" i="10" s="1"/>
  <c r="J255" i="10"/>
  <c r="O254" i="10"/>
  <c r="P254" i="10" s="1"/>
  <c r="J254" i="10"/>
  <c r="O253" i="10"/>
  <c r="P253" i="10" s="1"/>
  <c r="J253" i="10"/>
  <c r="O252" i="10"/>
  <c r="P252" i="10" s="1"/>
  <c r="J252" i="10"/>
  <c r="N251" i="10"/>
  <c r="M251" i="10"/>
  <c r="L251" i="10"/>
  <c r="I251" i="10"/>
  <c r="H251" i="10"/>
  <c r="J251" i="10" s="1"/>
  <c r="N250" i="10"/>
  <c r="M250" i="10"/>
  <c r="L250" i="10"/>
  <c r="I250" i="10"/>
  <c r="I249" i="10" s="1"/>
  <c r="H250" i="10"/>
  <c r="J250" i="10" s="1"/>
  <c r="N249" i="10"/>
  <c r="N104" i="10" s="1"/>
  <c r="M249" i="10"/>
  <c r="O248" i="10"/>
  <c r="Q248" i="10" s="1"/>
  <c r="K248" i="10"/>
  <c r="J248" i="10"/>
  <c r="O247" i="10"/>
  <c r="P247" i="10" s="1"/>
  <c r="J247" i="10"/>
  <c r="O246" i="10"/>
  <c r="Q246" i="10" s="1"/>
  <c r="N246" i="10"/>
  <c r="M246" i="10"/>
  <c r="L246" i="10"/>
  <c r="I246" i="10"/>
  <c r="H246" i="10"/>
  <c r="J246" i="10" s="1"/>
  <c r="P245" i="10"/>
  <c r="J245" i="10"/>
  <c r="O244" i="10"/>
  <c r="N244" i="10"/>
  <c r="M244" i="10"/>
  <c r="O243" i="10"/>
  <c r="Q243" i="10" s="1"/>
  <c r="J243" i="10"/>
  <c r="O242" i="10"/>
  <c r="Q242" i="10" s="1"/>
  <c r="J242" i="10"/>
  <c r="N241" i="10"/>
  <c r="M241" i="10"/>
  <c r="O241" i="10" s="1"/>
  <c r="L241" i="10"/>
  <c r="I241" i="10"/>
  <c r="H241" i="10"/>
  <c r="N240" i="10"/>
  <c r="L240" i="10"/>
  <c r="I240" i="10"/>
  <c r="H240" i="10"/>
  <c r="J240" i="10" s="1"/>
  <c r="O239" i="10"/>
  <c r="P239" i="10" s="1"/>
  <c r="J239" i="10"/>
  <c r="O238" i="10"/>
  <c r="O237" i="10" s="1"/>
  <c r="N238" i="10"/>
  <c r="M238" i="10"/>
  <c r="L238" i="10"/>
  <c r="I238" i="10"/>
  <c r="H238" i="10"/>
  <c r="J238" i="10" s="1"/>
  <c r="N237" i="10"/>
  <c r="N260" i="10" s="1"/>
  <c r="N259" i="10" s="1"/>
  <c r="M237" i="10"/>
  <c r="M260" i="10" s="1"/>
  <c r="M259" i="10" s="1"/>
  <c r="L237" i="10"/>
  <c r="L260" i="10" s="1"/>
  <c r="I237" i="10"/>
  <c r="I260" i="10" s="1"/>
  <c r="H237" i="10"/>
  <c r="J237" i="10" s="1"/>
  <c r="O236" i="10"/>
  <c r="P236" i="10" s="1"/>
  <c r="K236" i="10"/>
  <c r="J236" i="10"/>
  <c r="O235" i="10"/>
  <c r="N235" i="10"/>
  <c r="N169" i="10" s="1"/>
  <c r="M235" i="10"/>
  <c r="M87" i="10" s="1"/>
  <c r="M72" i="10" s="1"/>
  <c r="L235" i="10"/>
  <c r="L87" i="10" s="1"/>
  <c r="L72" i="10" s="1"/>
  <c r="I235" i="10"/>
  <c r="I87" i="10" s="1"/>
  <c r="H235" i="10"/>
  <c r="J235" i="10" s="1"/>
  <c r="O234" i="10"/>
  <c r="P234" i="10" s="1"/>
  <c r="J234" i="10"/>
  <c r="O233" i="10"/>
  <c r="P233" i="10" s="1"/>
  <c r="J233" i="10"/>
  <c r="O232" i="10"/>
  <c r="P232" i="10" s="1"/>
  <c r="J232" i="10"/>
  <c r="O230" i="10"/>
  <c r="P230" i="10" s="1"/>
  <c r="J230" i="10"/>
  <c r="N229" i="10"/>
  <c r="M229" i="10"/>
  <c r="L229" i="10"/>
  <c r="I229" i="10"/>
  <c r="H229" i="10"/>
  <c r="J229" i="10" s="1"/>
  <c r="O228" i="10"/>
  <c r="P228" i="10" s="1"/>
  <c r="J228" i="10"/>
  <c r="O227" i="10"/>
  <c r="P227" i="10" s="1"/>
  <c r="J227" i="10"/>
  <c r="P226" i="10"/>
  <c r="O226" i="10"/>
  <c r="J226" i="10"/>
  <c r="O225" i="10"/>
  <c r="P225" i="10" s="1"/>
  <c r="J225" i="10"/>
  <c r="O224" i="10"/>
  <c r="P224" i="10" s="1"/>
  <c r="J224" i="10"/>
  <c r="O223" i="10"/>
  <c r="N223" i="10"/>
  <c r="M223" i="10"/>
  <c r="L223" i="10"/>
  <c r="I223" i="10"/>
  <c r="H223" i="10"/>
  <c r="J223" i="10" s="1"/>
  <c r="O222" i="10"/>
  <c r="P222" i="10" s="1"/>
  <c r="J222" i="10"/>
  <c r="O221" i="10"/>
  <c r="P221" i="10" s="1"/>
  <c r="J221" i="10"/>
  <c r="O220" i="10"/>
  <c r="P220" i="10" s="1"/>
  <c r="J220" i="10"/>
  <c r="N219" i="10"/>
  <c r="M219" i="10"/>
  <c r="L219" i="10"/>
  <c r="I219" i="10"/>
  <c r="H219" i="10"/>
  <c r="J219" i="10" s="1"/>
  <c r="O218" i="10"/>
  <c r="P218" i="10" s="1"/>
  <c r="J218" i="10"/>
  <c r="O217" i="10"/>
  <c r="Q217" i="10" s="1"/>
  <c r="O216" i="10"/>
  <c r="Q216" i="10" s="1"/>
  <c r="I216" i="10"/>
  <c r="J216" i="10" s="1"/>
  <c r="O215" i="10"/>
  <c r="Q215" i="10" s="1"/>
  <c r="I215" i="10"/>
  <c r="J215" i="10" s="1"/>
  <c r="O214" i="10"/>
  <c r="P214" i="10" s="1"/>
  <c r="J214" i="10"/>
  <c r="O213" i="10"/>
  <c r="P213" i="10" s="1"/>
  <c r="J213" i="10"/>
  <c r="O212" i="10"/>
  <c r="P212" i="10" s="1"/>
  <c r="J212" i="10"/>
  <c r="O211" i="10"/>
  <c r="P211" i="10" s="1"/>
  <c r="O210" i="10"/>
  <c r="P210" i="10" s="1"/>
  <c r="O209" i="10"/>
  <c r="P209" i="10" s="1"/>
  <c r="J209" i="10"/>
  <c r="O208" i="10"/>
  <c r="P208" i="10" s="1"/>
  <c r="J208" i="10"/>
  <c r="N207" i="10"/>
  <c r="M207" i="10"/>
  <c r="L207" i="10"/>
  <c r="H207" i="10"/>
  <c r="H206" i="10" s="1"/>
  <c r="N206" i="10"/>
  <c r="M206" i="10"/>
  <c r="M85" i="10" s="1"/>
  <c r="M70" i="10" s="1"/>
  <c r="O205" i="10"/>
  <c r="P205" i="10" s="1"/>
  <c r="J205" i="10"/>
  <c r="O204" i="10"/>
  <c r="P204" i="10" s="1"/>
  <c r="J204" i="10"/>
  <c r="O203" i="10"/>
  <c r="P203" i="10" s="1"/>
  <c r="J203" i="10"/>
  <c r="O202" i="10"/>
  <c r="P202" i="10" s="1"/>
  <c r="J202" i="10"/>
  <c r="O201" i="10"/>
  <c r="P201" i="10" s="1"/>
  <c r="J201" i="10"/>
  <c r="P200" i="10"/>
  <c r="O200" i="10"/>
  <c r="J200" i="10"/>
  <c r="O199" i="10"/>
  <c r="N199" i="10"/>
  <c r="N179" i="10" s="1"/>
  <c r="N178" i="10" s="1"/>
  <c r="N177" i="10" s="1"/>
  <c r="N261" i="10" s="1"/>
  <c r="M199" i="10"/>
  <c r="M179" i="10" s="1"/>
  <c r="L199" i="10"/>
  <c r="I199" i="10"/>
  <c r="H199" i="10"/>
  <c r="J199" i="10" s="1"/>
  <c r="O198" i="10"/>
  <c r="P198" i="10" s="1"/>
  <c r="J198" i="10"/>
  <c r="N197" i="10"/>
  <c r="M197" i="10"/>
  <c r="L197" i="10"/>
  <c r="I197" i="10"/>
  <c r="H197" i="10"/>
  <c r="J197" i="10" s="1"/>
  <c r="P196" i="10"/>
  <c r="O196" i="10"/>
  <c r="J196" i="10"/>
  <c r="O195" i="10"/>
  <c r="P195" i="10" s="1"/>
  <c r="J195" i="10"/>
  <c r="O194" i="10"/>
  <c r="P194" i="10" s="1"/>
  <c r="J194" i="10"/>
  <c r="O193" i="10"/>
  <c r="P193" i="10" s="1"/>
  <c r="J193" i="10"/>
  <c r="P192" i="10"/>
  <c r="O192" i="10"/>
  <c r="J192" i="10"/>
  <c r="O191" i="10"/>
  <c r="P191" i="10" s="1"/>
  <c r="J191" i="10"/>
  <c r="O190" i="10"/>
  <c r="P190" i="10" s="1"/>
  <c r="J190" i="10"/>
  <c r="O189" i="10"/>
  <c r="P189" i="10" s="1"/>
  <c r="J189" i="10"/>
  <c r="O188" i="10"/>
  <c r="P188" i="10" s="1"/>
  <c r="J188" i="10"/>
  <c r="O187" i="10"/>
  <c r="P187" i="10" s="1"/>
  <c r="J187" i="10"/>
  <c r="O186" i="10"/>
  <c r="P186" i="10" s="1"/>
  <c r="J186" i="10"/>
  <c r="O185" i="10"/>
  <c r="P185" i="10" s="1"/>
  <c r="J185" i="10"/>
  <c r="O184" i="10"/>
  <c r="P184" i="10" s="1"/>
  <c r="J184" i="10"/>
  <c r="J180" i="10" s="1"/>
  <c r="O183" i="10"/>
  <c r="P183" i="10" s="1"/>
  <c r="J183" i="10"/>
  <c r="O182" i="10"/>
  <c r="P182" i="10" s="1"/>
  <c r="J182" i="10"/>
  <c r="O181" i="10"/>
  <c r="P181" i="10" s="1"/>
  <c r="J181" i="10"/>
  <c r="N180" i="10"/>
  <c r="M180" i="10"/>
  <c r="L180" i="10"/>
  <c r="I180" i="10"/>
  <c r="I179" i="10" s="1"/>
  <c r="H180" i="10"/>
  <c r="L179" i="10"/>
  <c r="H179" i="10"/>
  <c r="P176" i="10"/>
  <c r="J176" i="10"/>
  <c r="N172" i="10"/>
  <c r="O168" i="10"/>
  <c r="Q168" i="10" s="1"/>
  <c r="N168" i="10"/>
  <c r="M168" i="10"/>
  <c r="L168" i="10"/>
  <c r="H168" i="10"/>
  <c r="N162" i="10"/>
  <c r="M162" i="10"/>
  <c r="L162" i="10"/>
  <c r="I162" i="10"/>
  <c r="H162" i="10"/>
  <c r="J162" i="10" s="1"/>
  <c r="O159" i="10"/>
  <c r="P159" i="10" s="1"/>
  <c r="J159" i="10"/>
  <c r="O158" i="10"/>
  <c r="P158" i="10" s="1"/>
  <c r="K158" i="10"/>
  <c r="J158" i="10"/>
  <c r="N157" i="10"/>
  <c r="M157" i="10"/>
  <c r="L157" i="10"/>
  <c r="J157" i="10"/>
  <c r="J102" i="10" s="1"/>
  <c r="J77" i="10" s="1"/>
  <c r="I157" i="10"/>
  <c r="I173" i="10" s="1"/>
  <c r="H157" i="10"/>
  <c r="H173" i="10" s="1"/>
  <c r="J173" i="10" s="1"/>
  <c r="O156" i="10"/>
  <c r="P156" i="10" s="1"/>
  <c r="J156" i="10"/>
  <c r="O155" i="10"/>
  <c r="O162" i="10" s="1"/>
  <c r="J155" i="10"/>
  <c r="O154" i="10"/>
  <c r="P154" i="10" s="1"/>
  <c r="J154" i="10"/>
  <c r="O153" i="10"/>
  <c r="P153" i="10" s="1"/>
  <c r="J153" i="10"/>
  <c r="N152" i="10"/>
  <c r="N139" i="10" s="1"/>
  <c r="M152" i="10"/>
  <c r="L152" i="10"/>
  <c r="I152" i="10"/>
  <c r="H152" i="10"/>
  <c r="J152" i="10" s="1"/>
  <c r="O151" i="10"/>
  <c r="P151" i="10" s="1"/>
  <c r="J151" i="10"/>
  <c r="O150" i="10"/>
  <c r="P150" i="10" s="1"/>
  <c r="J150" i="10"/>
  <c r="O149" i="10"/>
  <c r="P149" i="10" s="1"/>
  <c r="J149" i="10"/>
  <c r="O148" i="10"/>
  <c r="P148" i="10" s="1"/>
  <c r="J148" i="10"/>
  <c r="N147" i="10"/>
  <c r="M147" i="10"/>
  <c r="L147" i="10"/>
  <c r="I147" i="10"/>
  <c r="H147" i="10"/>
  <c r="J147" i="10" s="1"/>
  <c r="O146" i="10"/>
  <c r="P146" i="10" s="1"/>
  <c r="J146" i="10"/>
  <c r="O145" i="10"/>
  <c r="P145" i="10" s="1"/>
  <c r="J145" i="10"/>
  <c r="O144" i="10"/>
  <c r="P144" i="10" s="1"/>
  <c r="J144" i="10"/>
  <c r="O143" i="10"/>
  <c r="P143" i="10" s="1"/>
  <c r="J143" i="10"/>
  <c r="O142" i="10"/>
  <c r="P142" i="10" s="1"/>
  <c r="J142" i="10"/>
  <c r="O141" i="10"/>
  <c r="P141" i="10" s="1"/>
  <c r="J141" i="10"/>
  <c r="N140" i="10"/>
  <c r="M140" i="10"/>
  <c r="L140" i="10"/>
  <c r="I140" i="10"/>
  <c r="I139" i="10" s="1"/>
  <c r="H140" i="10"/>
  <c r="J140" i="10" s="1"/>
  <c r="M139" i="10"/>
  <c r="L139" i="10"/>
  <c r="O138" i="10"/>
  <c r="P138" i="10" s="1"/>
  <c r="J138" i="10"/>
  <c r="O137" i="10"/>
  <c r="P137" i="10" s="1"/>
  <c r="J137" i="10"/>
  <c r="O136" i="10"/>
  <c r="P136" i="10" s="1"/>
  <c r="J136" i="10"/>
  <c r="O135" i="10"/>
  <c r="P135" i="10" s="1"/>
  <c r="J135" i="10"/>
  <c r="O134" i="10"/>
  <c r="P134" i="10" s="1"/>
  <c r="J134" i="10"/>
  <c r="O133" i="10"/>
  <c r="P133" i="10" s="1"/>
  <c r="J133" i="10"/>
  <c r="N132" i="10"/>
  <c r="M132" i="10"/>
  <c r="L132" i="10"/>
  <c r="I132" i="10"/>
  <c r="H132" i="10"/>
  <c r="J132" i="10" s="1"/>
  <c r="P131" i="10"/>
  <c r="O131" i="10"/>
  <c r="J131" i="10"/>
  <c r="O130" i="10"/>
  <c r="N130" i="10"/>
  <c r="M130" i="10"/>
  <c r="L130" i="10"/>
  <c r="P130" i="10" s="1"/>
  <c r="I130" i="10"/>
  <c r="H130" i="10"/>
  <c r="J130" i="10" s="1"/>
  <c r="O129" i="10"/>
  <c r="P129" i="10" s="1"/>
  <c r="J129" i="10"/>
  <c r="O128" i="10"/>
  <c r="P128" i="10" s="1"/>
  <c r="J128" i="10"/>
  <c r="O127" i="10"/>
  <c r="P127" i="10" s="1"/>
  <c r="J127" i="10"/>
  <c r="O126" i="10"/>
  <c r="P126" i="10" s="1"/>
  <c r="J126" i="10"/>
  <c r="O125" i="10"/>
  <c r="P125" i="10" s="1"/>
  <c r="J125" i="10"/>
  <c r="O124" i="10"/>
  <c r="P124" i="10" s="1"/>
  <c r="J124" i="10"/>
  <c r="O123" i="10"/>
  <c r="P123" i="10" s="1"/>
  <c r="J123" i="10"/>
  <c r="O122" i="10"/>
  <c r="P122" i="10" s="1"/>
  <c r="J122" i="10"/>
  <c r="O121" i="10"/>
  <c r="P121" i="10" s="1"/>
  <c r="J121" i="10"/>
  <c r="O120" i="10"/>
  <c r="P120" i="10" s="1"/>
  <c r="J120" i="10"/>
  <c r="J113" i="10" s="1"/>
  <c r="O119" i="10"/>
  <c r="P119" i="10" s="1"/>
  <c r="J119" i="10"/>
  <c r="O118" i="10"/>
  <c r="P118" i="10" s="1"/>
  <c r="J118" i="10"/>
  <c r="O117" i="10"/>
  <c r="P117" i="10" s="1"/>
  <c r="J117" i="10"/>
  <c r="O116" i="10"/>
  <c r="P116" i="10" s="1"/>
  <c r="J116" i="10"/>
  <c r="O115" i="10"/>
  <c r="P115" i="10" s="1"/>
  <c r="J115" i="10"/>
  <c r="O114" i="10"/>
  <c r="P114" i="10" s="1"/>
  <c r="J114" i="10"/>
  <c r="N113" i="10"/>
  <c r="M113" i="10"/>
  <c r="M112" i="10" s="1"/>
  <c r="L113" i="10"/>
  <c r="I113" i="10"/>
  <c r="I112" i="10" s="1"/>
  <c r="I111" i="10" s="1"/>
  <c r="H113" i="10"/>
  <c r="H112" i="10" s="1"/>
  <c r="N112" i="10"/>
  <c r="N111" i="10" s="1"/>
  <c r="N110" i="10" s="1"/>
  <c r="N452" i="10" s="1"/>
  <c r="N109" i="10"/>
  <c r="M109" i="10"/>
  <c r="M81" i="10" s="1"/>
  <c r="L109" i="10"/>
  <c r="J109" i="10"/>
  <c r="J81" i="10" s="1"/>
  <c r="I109" i="10"/>
  <c r="I81" i="10" s="1"/>
  <c r="K81" i="10" s="1"/>
  <c r="H109" i="10"/>
  <c r="N108" i="10"/>
  <c r="M108" i="10"/>
  <c r="L108" i="10"/>
  <c r="J108" i="10"/>
  <c r="I108" i="10"/>
  <c r="H108" i="10"/>
  <c r="P107" i="10"/>
  <c r="K107" i="10"/>
  <c r="N106" i="10"/>
  <c r="M106" i="10"/>
  <c r="L106" i="10"/>
  <c r="J106" i="10"/>
  <c r="I106" i="10"/>
  <c r="K106" i="10" s="1"/>
  <c r="H106" i="10"/>
  <c r="M103" i="10"/>
  <c r="L103" i="10"/>
  <c r="I103" i="10"/>
  <c r="K103" i="10" s="1"/>
  <c r="H103" i="10"/>
  <c r="N102" i="10"/>
  <c r="N77" i="10" s="1"/>
  <c r="M102" i="10"/>
  <c r="M77" i="10" s="1"/>
  <c r="L102" i="10"/>
  <c r="O101" i="10"/>
  <c r="N101" i="10"/>
  <c r="M101" i="10"/>
  <c r="L101" i="10"/>
  <c r="P101" i="10" s="1"/>
  <c r="J101" i="10"/>
  <c r="I101" i="10"/>
  <c r="H101" i="10"/>
  <c r="H98" i="10"/>
  <c r="N95" i="10"/>
  <c r="N74" i="10" s="1"/>
  <c r="M95" i="10"/>
  <c r="M74" i="10" s="1"/>
  <c r="L95" i="10"/>
  <c r="L74" i="10" s="1"/>
  <c r="H95" i="10"/>
  <c r="O94" i="10"/>
  <c r="N94" i="10"/>
  <c r="M94" i="10"/>
  <c r="L94" i="10"/>
  <c r="P94" i="10" s="1"/>
  <c r="J94" i="10"/>
  <c r="I94" i="10"/>
  <c r="H94" i="10"/>
  <c r="O93" i="10"/>
  <c r="Q93" i="10" s="1"/>
  <c r="N93" i="10"/>
  <c r="M93" i="10"/>
  <c r="L93" i="10"/>
  <c r="J93" i="10"/>
  <c r="I93" i="10"/>
  <c r="H93" i="10"/>
  <c r="O92" i="10"/>
  <c r="N92" i="10"/>
  <c r="N89" i="10" s="1"/>
  <c r="M92" i="10"/>
  <c r="M89" i="10" s="1"/>
  <c r="L92" i="10"/>
  <c r="P92" i="10" s="1"/>
  <c r="I92" i="10"/>
  <c r="H92" i="10"/>
  <c r="O91" i="10"/>
  <c r="N91" i="10"/>
  <c r="M91" i="10"/>
  <c r="L91" i="10"/>
  <c r="P91" i="10" s="1"/>
  <c r="H91" i="10"/>
  <c r="N90" i="10"/>
  <c r="M90" i="10"/>
  <c r="L90" i="10"/>
  <c r="J90" i="10"/>
  <c r="I90" i="10"/>
  <c r="H90" i="10"/>
  <c r="H89" i="10"/>
  <c r="N87" i="10"/>
  <c r="O86" i="10"/>
  <c r="Q86" i="10" s="1"/>
  <c r="N86" i="10"/>
  <c r="N71" i="10" s="1"/>
  <c r="M86" i="10"/>
  <c r="L86" i="10"/>
  <c r="J86" i="10"/>
  <c r="I86" i="10"/>
  <c r="K86" i="10" s="1"/>
  <c r="H86" i="10"/>
  <c r="H71" i="10" s="1"/>
  <c r="N81" i="10"/>
  <c r="H81" i="10"/>
  <c r="M78" i="10"/>
  <c r="L78" i="10"/>
  <c r="H78" i="10"/>
  <c r="J74" i="10"/>
  <c r="H74" i="10"/>
  <c r="N72" i="10"/>
  <c r="M71" i="10"/>
  <c r="L71" i="10"/>
  <c r="J71" i="10"/>
  <c r="O65" i="10"/>
  <c r="Q65" i="10" s="1"/>
  <c r="K65" i="10"/>
  <c r="J65" i="10"/>
  <c r="O64" i="10"/>
  <c r="J64" i="10"/>
  <c r="O63" i="10"/>
  <c r="Q63" i="10" s="1"/>
  <c r="N63" i="10"/>
  <c r="M63" i="10"/>
  <c r="L63" i="10"/>
  <c r="I63" i="10"/>
  <c r="H63" i="10"/>
  <c r="J63" i="10" s="1"/>
  <c r="N62" i="10"/>
  <c r="M62" i="10"/>
  <c r="L62" i="10"/>
  <c r="I62" i="10"/>
  <c r="N61" i="10"/>
  <c r="M61" i="10"/>
  <c r="L61" i="10"/>
  <c r="I61" i="10"/>
  <c r="H61" i="10"/>
  <c r="O59" i="10"/>
  <c r="P59" i="10" s="1"/>
  <c r="K59" i="10"/>
  <c r="J59" i="10"/>
  <c r="O58" i="10"/>
  <c r="Q58" i="10" s="1"/>
  <c r="N58" i="10"/>
  <c r="M58" i="10"/>
  <c r="L58" i="10"/>
  <c r="I58" i="10"/>
  <c r="H58" i="10"/>
  <c r="J58" i="10" s="1"/>
  <c r="O57" i="10"/>
  <c r="Q57" i="10" s="1"/>
  <c r="K57" i="10"/>
  <c r="J57" i="10"/>
  <c r="O56" i="10"/>
  <c r="P56" i="10" s="1"/>
  <c r="K56" i="10"/>
  <c r="J56" i="10"/>
  <c r="O55" i="10"/>
  <c r="Q55" i="10" s="1"/>
  <c r="K55" i="10"/>
  <c r="J55" i="10"/>
  <c r="N54" i="10"/>
  <c r="M54" i="10"/>
  <c r="L54" i="10"/>
  <c r="I54" i="10"/>
  <c r="H54" i="10"/>
  <c r="J54" i="10" s="1"/>
  <c r="O53" i="10"/>
  <c r="P53" i="10" s="1"/>
  <c r="K53" i="10"/>
  <c r="J53" i="10"/>
  <c r="N52" i="10"/>
  <c r="M52" i="10"/>
  <c r="L52" i="10"/>
  <c r="I52" i="10"/>
  <c r="H52" i="10"/>
  <c r="J52" i="10" s="1"/>
  <c r="O51" i="10"/>
  <c r="Q51" i="10" s="1"/>
  <c r="K51" i="10"/>
  <c r="J51" i="10"/>
  <c r="O50" i="10"/>
  <c r="P50" i="10" s="1"/>
  <c r="K50" i="10"/>
  <c r="J50" i="10"/>
  <c r="O49" i="10"/>
  <c r="Q49" i="10" s="1"/>
  <c r="K49" i="10"/>
  <c r="J49" i="10"/>
  <c r="N48" i="10"/>
  <c r="M48" i="10"/>
  <c r="L48" i="10"/>
  <c r="I48" i="10"/>
  <c r="H48" i="10"/>
  <c r="J48" i="10" s="1"/>
  <c r="O47" i="10"/>
  <c r="P47" i="10" s="1"/>
  <c r="K47" i="10"/>
  <c r="J47" i="10"/>
  <c r="O46" i="10"/>
  <c r="Q46" i="10" s="1"/>
  <c r="K46" i="10"/>
  <c r="J46" i="10"/>
  <c r="O45" i="10"/>
  <c r="P45" i="10" s="1"/>
  <c r="K45" i="10"/>
  <c r="J45" i="10"/>
  <c r="N44" i="10"/>
  <c r="M44" i="10"/>
  <c r="L44" i="10"/>
  <c r="I44" i="10"/>
  <c r="H44" i="10"/>
  <c r="J44" i="10" s="1"/>
  <c r="O43" i="10"/>
  <c r="Q43" i="10" s="1"/>
  <c r="K43" i="10"/>
  <c r="J43" i="10"/>
  <c r="N42" i="10"/>
  <c r="M42" i="10"/>
  <c r="M41" i="10" s="1"/>
  <c r="L42" i="10"/>
  <c r="I42" i="10"/>
  <c r="H42" i="10"/>
  <c r="J42" i="10" s="1"/>
  <c r="N41" i="10"/>
  <c r="O40" i="10"/>
  <c r="J40" i="10"/>
  <c r="O39" i="10"/>
  <c r="P39" i="10" s="1"/>
  <c r="K39" i="10"/>
  <c r="J39" i="10"/>
  <c r="O38" i="10"/>
  <c r="Q38" i="10" s="1"/>
  <c r="N38" i="10"/>
  <c r="M38" i="10"/>
  <c r="L38" i="10"/>
  <c r="I38" i="10"/>
  <c r="H38" i="10"/>
  <c r="J38" i="10" s="1"/>
  <c r="N37" i="10"/>
  <c r="N36" i="10" s="1"/>
  <c r="M37" i="10"/>
  <c r="M36" i="10" s="1"/>
  <c r="L37" i="10"/>
  <c r="I37" i="10"/>
  <c r="I36" i="10" s="1"/>
  <c r="O35" i="10"/>
  <c r="Q35" i="10" s="1"/>
  <c r="K35" i="10"/>
  <c r="J35" i="10"/>
  <c r="O34" i="10"/>
  <c r="Q34" i="10" s="1"/>
  <c r="N34" i="10"/>
  <c r="M34" i="10"/>
  <c r="L34" i="10"/>
  <c r="H34" i="10"/>
  <c r="J34" i="10" s="1"/>
  <c r="O33" i="10"/>
  <c r="Q33" i="10" s="1"/>
  <c r="K33" i="10"/>
  <c r="J33" i="10"/>
  <c r="O32" i="10"/>
  <c r="P32" i="10" s="1"/>
  <c r="K32" i="10"/>
  <c r="J32" i="10"/>
  <c r="N31" i="10"/>
  <c r="M31" i="10"/>
  <c r="L31" i="10"/>
  <c r="I31" i="10"/>
  <c r="K31" i="10" s="1"/>
  <c r="H31" i="10"/>
  <c r="J31" i="10" s="1"/>
  <c r="N30" i="10"/>
  <c r="M30" i="10"/>
  <c r="L30" i="10"/>
  <c r="I30" i="10"/>
  <c r="K30" i="10" s="1"/>
  <c r="H30" i="10"/>
  <c r="J30" i="10" s="1"/>
  <c r="O29" i="10"/>
  <c r="Q29" i="10" s="1"/>
  <c r="K29" i="10"/>
  <c r="J29" i="10"/>
  <c r="O28" i="10"/>
  <c r="P28" i="10" s="1"/>
  <c r="K28" i="10"/>
  <c r="J28" i="10"/>
  <c r="N27" i="10"/>
  <c r="M27" i="10"/>
  <c r="L27" i="10"/>
  <c r="I27" i="10"/>
  <c r="H27" i="10"/>
  <c r="J27" i="10" s="1"/>
  <c r="N26" i="10"/>
  <c r="N25" i="10" s="1"/>
  <c r="M26" i="10"/>
  <c r="L26" i="10"/>
  <c r="L25" i="10" s="1"/>
  <c r="I26" i="10"/>
  <c r="M25" i="10"/>
  <c r="I25" i="10"/>
  <c r="O24" i="10"/>
  <c r="Q24" i="10" s="1"/>
  <c r="K24" i="10"/>
  <c r="J24" i="10"/>
  <c r="O23" i="10"/>
  <c r="P23" i="10" s="1"/>
  <c r="K23" i="10"/>
  <c r="J23" i="10"/>
  <c r="O22" i="10"/>
  <c r="Q22" i="10" s="1"/>
  <c r="K22" i="10"/>
  <c r="J22" i="10"/>
  <c r="O21" i="10"/>
  <c r="P21" i="10" s="1"/>
  <c r="K21" i="10"/>
  <c r="J21" i="10"/>
  <c r="O20" i="10"/>
  <c r="Q20" i="10" s="1"/>
  <c r="N20" i="10"/>
  <c r="M20" i="10"/>
  <c r="L20" i="10"/>
  <c r="I20" i="10"/>
  <c r="K20" i="10" s="1"/>
  <c r="H20" i="10"/>
  <c r="N19" i="10"/>
  <c r="M19" i="10"/>
  <c r="L19" i="10"/>
  <c r="P18" i="10"/>
  <c r="O18" i="10"/>
  <c r="Q18" i="10" s="1"/>
  <c r="K18" i="10"/>
  <c r="J18" i="10"/>
  <c r="O17" i="10"/>
  <c r="P17" i="10" s="1"/>
  <c r="K17" i="10"/>
  <c r="J17" i="10"/>
  <c r="O16" i="10"/>
  <c r="Q16" i="10" s="1"/>
  <c r="K16" i="10"/>
  <c r="J16" i="10"/>
  <c r="O15" i="10"/>
  <c r="P15" i="10" s="1"/>
  <c r="K15" i="10"/>
  <c r="J15" i="10"/>
  <c r="N14" i="10"/>
  <c r="N13" i="10" s="1"/>
  <c r="N10" i="10" s="1"/>
  <c r="N9" i="10" s="1"/>
  <c r="M14" i="10"/>
  <c r="M13" i="10" s="1"/>
  <c r="L14" i="10"/>
  <c r="L13" i="10" s="1"/>
  <c r="I14" i="10"/>
  <c r="K14" i="10" s="1"/>
  <c r="H14" i="10"/>
  <c r="O12" i="10"/>
  <c r="Q12" i="10" s="1"/>
  <c r="K12" i="10"/>
  <c r="J12" i="10"/>
  <c r="N11" i="10"/>
  <c r="M11" i="10"/>
  <c r="L11" i="10"/>
  <c r="I11" i="10"/>
  <c r="H11" i="10"/>
  <c r="J11" i="10" s="1"/>
  <c r="H88" i="10" l="1"/>
  <c r="H73" i="10" s="1"/>
  <c r="H170" i="10"/>
  <c r="N167" i="10"/>
  <c r="N85" i="10"/>
  <c r="N70" i="10" s="1"/>
  <c r="I175" i="10"/>
  <c r="N171" i="10"/>
  <c r="N96" i="10"/>
  <c r="N75" i="10" s="1"/>
  <c r="H166" i="10"/>
  <c r="H84" i="10"/>
  <c r="H69" i="10" s="1"/>
  <c r="H111" i="10"/>
  <c r="H110" i="10" s="1"/>
  <c r="H452" i="10" s="1"/>
  <c r="H455" i="10" s="1"/>
  <c r="J455" i="10" s="1"/>
  <c r="M172" i="10"/>
  <c r="N415" i="10"/>
  <c r="N414" i="10" s="1"/>
  <c r="N384" i="10" s="1"/>
  <c r="N383" i="10" s="1"/>
  <c r="N100" i="10"/>
  <c r="N99" i="10" s="1"/>
  <c r="N97" i="10"/>
  <c r="N76" i="10" s="1"/>
  <c r="H414" i="10"/>
  <c r="M263" i="10"/>
  <c r="M262" i="10" s="1"/>
  <c r="M380" i="10" s="1"/>
  <c r="M378" i="10" s="1"/>
  <c r="L99" i="10"/>
  <c r="M178" i="10"/>
  <c r="M177" i="10" s="1"/>
  <c r="M261" i="10" s="1"/>
  <c r="K338" i="10"/>
  <c r="I337" i="10"/>
  <c r="I98" i="10"/>
  <c r="K98" i="10" s="1"/>
  <c r="O260" i="10"/>
  <c r="O90" i="10"/>
  <c r="M166" i="10"/>
  <c r="M84" i="10"/>
  <c r="M111" i="10"/>
  <c r="M110" i="10" s="1"/>
  <c r="M452" i="10" s="1"/>
  <c r="M337" i="10"/>
  <c r="M98" i="10"/>
  <c r="K111" i="10"/>
  <c r="I110" i="10"/>
  <c r="I452" i="10" s="1"/>
  <c r="I455" i="10" s="1"/>
  <c r="K87" i="10"/>
  <c r="I72" i="10"/>
  <c r="K72" i="10" s="1"/>
  <c r="M10" i="10"/>
  <c r="M9" i="10" s="1"/>
  <c r="M88" i="10"/>
  <c r="M73" i="10" s="1"/>
  <c r="M105" i="10"/>
  <c r="M80" i="10" s="1"/>
  <c r="M79" i="10" s="1"/>
  <c r="M361" i="10"/>
  <c r="M104" i="10" s="1"/>
  <c r="M384" i="10"/>
  <c r="M383" i="10" s="1"/>
  <c r="K42" i="10"/>
  <c r="O37" i="10"/>
  <c r="P42" i="10"/>
  <c r="O62" i="10"/>
  <c r="Q62" i="10" s="1"/>
  <c r="H96" i="10"/>
  <c r="H75" i="10" s="1"/>
  <c r="P113" i="10"/>
  <c r="M173" i="10"/>
  <c r="I169" i="10"/>
  <c r="K169" i="10" s="1"/>
  <c r="P215" i="10"/>
  <c r="P276" i="10"/>
  <c r="P301" i="10"/>
  <c r="P314" i="10"/>
  <c r="J329" i="10"/>
  <c r="J355" i="10"/>
  <c r="K369" i="10"/>
  <c r="J398" i="10"/>
  <c r="P300" i="10"/>
  <c r="K52" i="10"/>
  <c r="O109" i="10"/>
  <c r="O81" i="10" s="1"/>
  <c r="N173" i="10"/>
  <c r="L169" i="10"/>
  <c r="P169" i="10" s="1"/>
  <c r="Q235" i="10"/>
  <c r="N263" i="10"/>
  <c r="N262" i="10" s="1"/>
  <c r="M449" i="10"/>
  <c r="K11" i="10"/>
  <c r="P29" i="10"/>
  <c r="P34" i="10"/>
  <c r="K38" i="10"/>
  <c r="O52" i="10"/>
  <c r="Q52" i="10" s="1"/>
  <c r="K58" i="10"/>
  <c r="K63" i="10"/>
  <c r="I78" i="10"/>
  <c r="K78" i="10" s="1"/>
  <c r="K90" i="10"/>
  <c r="O157" i="10"/>
  <c r="Q157" i="10" s="1"/>
  <c r="M169" i="10"/>
  <c r="O207" i="10"/>
  <c r="Q207" i="10" s="1"/>
  <c r="M240" i="10"/>
  <c r="K246" i="10"/>
  <c r="P329" i="10"/>
  <c r="M375" i="10"/>
  <c r="P355" i="10"/>
  <c r="I394" i="10"/>
  <c r="P416" i="10"/>
  <c r="Q92" i="10"/>
  <c r="K363" i="10"/>
  <c r="M60" i="10"/>
  <c r="P38" i="10"/>
  <c r="O42" i="10"/>
  <c r="K48" i="10"/>
  <c r="P58" i="10"/>
  <c r="P63" i="10"/>
  <c r="P86" i="10"/>
  <c r="P93" i="10"/>
  <c r="M100" i="10"/>
  <c r="M99" i="10" s="1"/>
  <c r="O113" i="10"/>
  <c r="H139" i="10"/>
  <c r="P216" i="10"/>
  <c r="P246" i="10"/>
  <c r="P302" i="10"/>
  <c r="O363" i="10"/>
  <c r="P37" i="10"/>
  <c r="L77" i="10"/>
  <c r="P328" i="10"/>
  <c r="Q358" i="10"/>
  <c r="O11" i="10"/>
  <c r="Q11" i="10" s="1"/>
  <c r="N60" i="10"/>
  <c r="H26" i="10"/>
  <c r="P48" i="10"/>
  <c r="L81" i="10"/>
  <c r="P81" i="10" s="1"/>
  <c r="P90" i="10"/>
  <c r="N103" i="10"/>
  <c r="N78" i="10" s="1"/>
  <c r="O169" i="10"/>
  <c r="I217" i="10"/>
  <c r="J217" i="10" s="1"/>
  <c r="P223" i="10"/>
  <c r="J241" i="10"/>
  <c r="I269" i="10"/>
  <c r="J269" i="10" s="1"/>
  <c r="O333" i="10"/>
  <c r="O332" i="10" s="1"/>
  <c r="Q332" i="10" s="1"/>
  <c r="J370" i="10"/>
  <c r="P385" i="10"/>
  <c r="I408" i="10"/>
  <c r="J408" i="10" s="1"/>
  <c r="P417" i="10"/>
  <c r="L173" i="10"/>
  <c r="I71" i="10"/>
  <c r="K71" i="10" s="1"/>
  <c r="M97" i="10"/>
  <c r="M76" i="10" s="1"/>
  <c r="O103" i="10"/>
  <c r="P297" i="10"/>
  <c r="N105" i="10"/>
  <c r="N80" i="10" s="1"/>
  <c r="N79" i="10" s="1"/>
  <c r="J112" i="10"/>
  <c r="M167" i="10"/>
  <c r="L170" i="10"/>
  <c r="M175" i="10"/>
  <c r="M174" i="10" s="1"/>
  <c r="P217" i="10"/>
  <c r="J330" i="10"/>
  <c r="O48" i="10"/>
  <c r="Q48" i="10" s="1"/>
  <c r="K54" i="10"/>
  <c r="P71" i="10"/>
  <c r="H87" i="10"/>
  <c r="H72" i="10" s="1"/>
  <c r="K101" i="10"/>
  <c r="M170" i="10"/>
  <c r="N175" i="10"/>
  <c r="N174" i="10" s="1"/>
  <c r="Q241" i="10"/>
  <c r="P251" i="10"/>
  <c r="P291" i="10"/>
  <c r="P316" i="10"/>
  <c r="O322" i="10"/>
  <c r="Q322" i="10" s="1"/>
  <c r="P350" i="10"/>
  <c r="P390" i="10"/>
  <c r="K44" i="10"/>
  <c r="P54" i="10"/>
  <c r="K94" i="10"/>
  <c r="P147" i="10"/>
  <c r="N170" i="10"/>
  <c r="L264" i="10"/>
  <c r="L166" i="10" s="1"/>
  <c r="O297" i="10"/>
  <c r="Q297" i="10" s="1"/>
  <c r="K395" i="10"/>
  <c r="K404" i="10"/>
  <c r="I454" i="11"/>
  <c r="J454" i="11" s="1"/>
  <c r="J451" i="11"/>
  <c r="P12" i="10"/>
  <c r="P44" i="10"/>
  <c r="K108" i="10"/>
  <c r="K162" i="10"/>
  <c r="I211" i="10"/>
  <c r="J211" i="10" s="1"/>
  <c r="K391" i="10"/>
  <c r="K410" i="10"/>
  <c r="H169" i="10"/>
  <c r="O71" i="10"/>
  <c r="Q71" i="10" s="1"/>
  <c r="O180" i="10"/>
  <c r="P180" i="10" s="1"/>
  <c r="O251" i="10"/>
  <c r="O250" i="10" s="1"/>
  <c r="O350" i="10"/>
  <c r="K371" i="10"/>
  <c r="M448" i="10"/>
  <c r="P399" i="10"/>
  <c r="I13" i="10"/>
  <c r="K27" i="10"/>
  <c r="P31" i="10"/>
  <c r="L36" i="10"/>
  <c r="O54" i="10"/>
  <c r="Q54" i="10" s="1"/>
  <c r="N98" i="10"/>
  <c r="O147" i="10"/>
  <c r="L171" i="10"/>
  <c r="P305" i="10"/>
  <c r="P382" i="10"/>
  <c r="N448" i="10"/>
  <c r="H400" i="10"/>
  <c r="H384" i="10" s="1"/>
  <c r="H383" i="10" s="1"/>
  <c r="P427" i="10"/>
  <c r="L89" i="10"/>
  <c r="P307" i="10"/>
  <c r="P27" i="10"/>
  <c r="H41" i="10"/>
  <c r="J41" i="10" s="1"/>
  <c r="O44" i="10"/>
  <c r="Q44" i="10" s="1"/>
  <c r="Q91" i="10"/>
  <c r="Q101" i="10"/>
  <c r="P298" i="10"/>
  <c r="I306" i="10"/>
  <c r="J306" i="10" s="1"/>
  <c r="H362" i="10"/>
  <c r="O395" i="10"/>
  <c r="L415" i="10"/>
  <c r="P52" i="10"/>
  <c r="H100" i="10"/>
  <c r="H99" i="10" s="1"/>
  <c r="I41" i="10"/>
  <c r="M455" i="10"/>
  <c r="L88" i="10"/>
  <c r="L73" i="10" s="1"/>
  <c r="Q94" i="10"/>
  <c r="H102" i="10"/>
  <c r="H77" i="10" s="1"/>
  <c r="H105" i="10"/>
  <c r="H80" i="10" s="1"/>
  <c r="H79" i="10" s="1"/>
  <c r="O140" i="10"/>
  <c r="P140" i="10" s="1"/>
  <c r="J168" i="10"/>
  <c r="P238" i="10"/>
  <c r="H244" i="10"/>
  <c r="J244" i="10" s="1"/>
  <c r="H249" i="10"/>
  <c r="P281" i="10"/>
  <c r="I299" i="10"/>
  <c r="I362" i="10"/>
  <c r="I387" i="10"/>
  <c r="J387" i="10" s="1"/>
  <c r="J386" i="10" s="1"/>
  <c r="J385" i="10" s="1"/>
  <c r="K442" i="10"/>
  <c r="N166" i="10"/>
  <c r="K235" i="10"/>
  <c r="O19" i="10"/>
  <c r="Q19" i="10" s="1"/>
  <c r="H19" i="10"/>
  <c r="O31" i="10"/>
  <c r="L41" i="10"/>
  <c r="N455" i="10"/>
  <c r="K92" i="10"/>
  <c r="I102" i="10"/>
  <c r="O108" i="10"/>
  <c r="P108" i="10" s="1"/>
  <c r="L112" i="10"/>
  <c r="I244" i="10"/>
  <c r="J282" i="10"/>
  <c r="P293" i="10"/>
  <c r="P306" i="10"/>
  <c r="P313" i="10"/>
  <c r="L362" i="10"/>
  <c r="O427" i="10"/>
  <c r="O416" i="10" s="1"/>
  <c r="J266" i="10"/>
  <c r="P16" i="10"/>
  <c r="J14" i="10"/>
  <c r="I19" i="10"/>
  <c r="O27" i="10"/>
  <c r="H37" i="10"/>
  <c r="H62" i="10"/>
  <c r="J62" i="10" s="1"/>
  <c r="N84" i="10"/>
  <c r="P168" i="10"/>
  <c r="P199" i="10"/>
  <c r="L206" i="10"/>
  <c r="L244" i="10"/>
  <c r="P244" i="10" s="1"/>
  <c r="L249" i="10"/>
  <c r="O265" i="10"/>
  <c r="Q265" i="10" s="1"/>
  <c r="I300" i="10"/>
  <c r="J300" i="10" s="1"/>
  <c r="I307" i="10"/>
  <c r="J307" i="10" s="1"/>
  <c r="J339" i="10"/>
  <c r="P387" i="10"/>
  <c r="J401" i="10"/>
  <c r="I428" i="10"/>
  <c r="Q15" i="10"/>
  <c r="Q17" i="10"/>
  <c r="J20" i="10"/>
  <c r="P20" i="10"/>
  <c r="Q21" i="10"/>
  <c r="P22" i="10"/>
  <c r="Q23" i="10"/>
  <c r="P24" i="10"/>
  <c r="Q28" i="10"/>
  <c r="Q32" i="10"/>
  <c r="P33" i="10"/>
  <c r="K34" i="10"/>
  <c r="P35" i="10"/>
  <c r="Q39" i="10"/>
  <c r="P43" i="10"/>
  <c r="Q45" i="10"/>
  <c r="P46" i="10"/>
  <c r="Q47" i="10"/>
  <c r="P49" i="10"/>
  <c r="Q50" i="10"/>
  <c r="P51" i="10"/>
  <c r="Q53" i="10"/>
  <c r="P55" i="10"/>
  <c r="Q56" i="10"/>
  <c r="P57" i="10"/>
  <c r="Q59" i="10"/>
  <c r="I60" i="10"/>
  <c r="K61" i="10"/>
  <c r="O61" i="10"/>
  <c r="P61" i="10" s="1"/>
  <c r="P65" i="10"/>
  <c r="K93" i="10"/>
  <c r="K173" i="10"/>
  <c r="J179" i="10"/>
  <c r="O14" i="10"/>
  <c r="J61" i="10"/>
  <c r="Q162" i="10"/>
  <c r="P162" i="10"/>
  <c r="O132" i="10"/>
  <c r="O112" i="10" s="1"/>
  <c r="J139" i="10"/>
  <c r="O152" i="10"/>
  <c r="P155" i="10"/>
  <c r="Q158" i="10"/>
  <c r="H160" i="10"/>
  <c r="L160" i="10"/>
  <c r="N160" i="10"/>
  <c r="H163" i="10"/>
  <c r="N163" i="10"/>
  <c r="N161" i="10" s="1"/>
  <c r="O197" i="10"/>
  <c r="Q210" i="10"/>
  <c r="K215" i="10"/>
  <c r="K216" i="10"/>
  <c r="K217" i="10"/>
  <c r="P260" i="10"/>
  <c r="L259" i="10"/>
  <c r="L337" i="10"/>
  <c r="J338" i="10"/>
  <c r="H337" i="10"/>
  <c r="K157" i="10"/>
  <c r="I160" i="10"/>
  <c r="K160" i="10" s="1"/>
  <c r="M160" i="10"/>
  <c r="O160" i="10"/>
  <c r="Q160" i="10" s="1"/>
  <c r="I163" i="10"/>
  <c r="I210" i="10"/>
  <c r="O219" i="10"/>
  <c r="O229" i="10"/>
  <c r="P229" i="10" s="1"/>
  <c r="P235" i="10"/>
  <c r="I259" i="10"/>
  <c r="Q260" i="10"/>
  <c r="O259" i="10"/>
  <c r="Q259" i="10" s="1"/>
  <c r="P241" i="10"/>
  <c r="Q236" i="10"/>
  <c r="P237" i="10"/>
  <c r="P242" i="10"/>
  <c r="P243" i="10"/>
  <c r="P248" i="10"/>
  <c r="H260" i="10"/>
  <c r="P266" i="10"/>
  <c r="Q267" i="10"/>
  <c r="K276" i="10"/>
  <c r="Q277" i="10"/>
  <c r="Q280" i="10"/>
  <c r="Q290" i="10"/>
  <c r="Q292" i="10"/>
  <c r="Q294" i="10"/>
  <c r="Q295" i="10"/>
  <c r="K300" i="10"/>
  <c r="K301" i="10"/>
  <c r="K302" i="10"/>
  <c r="Q303" i="10"/>
  <c r="K305" i="10"/>
  <c r="K306" i="10"/>
  <c r="K307" i="10"/>
  <c r="Q308" i="10"/>
  <c r="K314" i="10"/>
  <c r="Q325" i="10"/>
  <c r="Q379" i="10"/>
  <c r="Q326" i="10"/>
  <c r="K328" i="10"/>
  <c r="Q333" i="10"/>
  <c r="Q334" i="10"/>
  <c r="J350" i="10"/>
  <c r="I376" i="10"/>
  <c r="Q377" i="10"/>
  <c r="O376" i="10"/>
  <c r="Q376" i="10" s="1"/>
  <c r="I280" i="10"/>
  <c r="O289" i="10"/>
  <c r="I295" i="10"/>
  <c r="O309" i="10"/>
  <c r="I313" i="10"/>
  <c r="J313" i="10" s="1"/>
  <c r="I325" i="10"/>
  <c r="I326" i="10"/>
  <c r="P326" i="10"/>
  <c r="H375" i="10"/>
  <c r="L375" i="10"/>
  <c r="N375" i="10"/>
  <c r="N380" i="10" s="1"/>
  <c r="N378" i="10" s="1"/>
  <c r="P333" i="10"/>
  <c r="I334" i="10"/>
  <c r="O339" i="10"/>
  <c r="O338" i="10" s="1"/>
  <c r="P379" i="10"/>
  <c r="K356" i="10"/>
  <c r="Q356" i="10"/>
  <c r="Q357" i="10"/>
  <c r="P359" i="10"/>
  <c r="Q360" i="10"/>
  <c r="P364" i="10"/>
  <c r="Q365" i="10"/>
  <c r="P366" i="10"/>
  <c r="Q367" i="10"/>
  <c r="P368" i="10"/>
  <c r="Q372" i="10"/>
  <c r="H377" i="10"/>
  <c r="L377" i="10"/>
  <c r="P386" i="10"/>
  <c r="K387" i="10"/>
  <c r="J388" i="10"/>
  <c r="J87" i="10" s="1"/>
  <c r="J72" i="10" s="1"/>
  <c r="Q389" i="10"/>
  <c r="Q393" i="10"/>
  <c r="Q405" i="10"/>
  <c r="O404" i="10"/>
  <c r="Q404" i="10" s="1"/>
  <c r="O371" i="10"/>
  <c r="Q386" i="10"/>
  <c r="K388" i="10"/>
  <c r="O388" i="10"/>
  <c r="O392" i="10"/>
  <c r="P392" i="10" s="1"/>
  <c r="Q397" i="10"/>
  <c r="P398" i="10"/>
  <c r="K401" i="10"/>
  <c r="Q402" i="10"/>
  <c r="O401" i="10"/>
  <c r="K408" i="10"/>
  <c r="P423" i="10"/>
  <c r="P441" i="10"/>
  <c r="O407" i="10"/>
  <c r="Q407" i="10" s="1"/>
  <c r="I409" i="10"/>
  <c r="N381" i="10" l="1"/>
  <c r="H381" i="10"/>
  <c r="L85" i="10"/>
  <c r="L70" i="10" s="1"/>
  <c r="L178" i="10"/>
  <c r="L177" i="10" s="1"/>
  <c r="L261" i="10" s="1"/>
  <c r="K13" i="10"/>
  <c r="I10" i="10"/>
  <c r="Q103" i="10"/>
  <c r="O78" i="10"/>
  <c r="J26" i="10"/>
  <c r="H25" i="10"/>
  <c r="P103" i="10"/>
  <c r="Q81" i="10"/>
  <c r="P36" i="10"/>
  <c r="K110" i="10"/>
  <c r="P157" i="10"/>
  <c r="N69" i="10"/>
  <c r="N68" i="10" s="1"/>
  <c r="N67" i="10" s="1"/>
  <c r="N83" i="10"/>
  <c r="N82" i="10" s="1"/>
  <c r="K26" i="10"/>
  <c r="Q42" i="10"/>
  <c r="O41" i="10"/>
  <c r="Q37" i="10"/>
  <c r="O36" i="10"/>
  <c r="Q36" i="10" s="1"/>
  <c r="K102" i="10"/>
  <c r="I77" i="10"/>
  <c r="K77" i="10" s="1"/>
  <c r="P41" i="10"/>
  <c r="H449" i="10"/>
  <c r="H450" i="10" s="1"/>
  <c r="H60" i="10"/>
  <c r="K60" i="10" s="1"/>
  <c r="O139" i="10"/>
  <c r="P139" i="10" s="1"/>
  <c r="J37" i="10"/>
  <c r="H36" i="10"/>
  <c r="Q31" i="10"/>
  <c r="O30" i="10"/>
  <c r="P89" i="10"/>
  <c r="P109" i="10"/>
  <c r="P332" i="10"/>
  <c r="J19" i="10"/>
  <c r="H13" i="10"/>
  <c r="K41" i="10"/>
  <c r="O249" i="10"/>
  <c r="P11" i="10"/>
  <c r="P19" i="10"/>
  <c r="M69" i="10"/>
  <c r="M83" i="10"/>
  <c r="M82" i="10" s="1"/>
  <c r="M451" i="10" s="1"/>
  <c r="M454" i="10" s="1"/>
  <c r="M450" i="10"/>
  <c r="M447" i="10" s="1"/>
  <c r="M381" i="10"/>
  <c r="H171" i="10"/>
  <c r="N449" i="10"/>
  <c r="Q90" i="10"/>
  <c r="O89" i="10"/>
  <c r="Q89" i="10" s="1"/>
  <c r="L84" i="10"/>
  <c r="L69" i="10" s="1"/>
  <c r="L111" i="10"/>
  <c r="L110" i="10" s="1"/>
  <c r="Q27" i="10"/>
  <c r="O26" i="10"/>
  <c r="L60" i="10"/>
  <c r="O170" i="10"/>
  <c r="Q170" i="10" s="1"/>
  <c r="I174" i="10"/>
  <c r="P322" i="10"/>
  <c r="Q363" i="10"/>
  <c r="O362" i="10"/>
  <c r="P362" i="10" s="1"/>
  <c r="K394" i="10"/>
  <c r="I95" i="10"/>
  <c r="P363" i="10"/>
  <c r="O173" i="10"/>
  <c r="Q173" i="10" s="1"/>
  <c r="O102" i="10"/>
  <c r="J452" i="10"/>
  <c r="P249" i="10"/>
  <c r="L104" i="10"/>
  <c r="L175" i="10"/>
  <c r="N165" i="10"/>
  <c r="N164" i="10" s="1"/>
  <c r="P62" i="10"/>
  <c r="I386" i="10"/>
  <c r="O179" i="10"/>
  <c r="O166" i="10" s="1"/>
  <c r="P166" i="10" s="1"/>
  <c r="L105" i="10"/>
  <c r="L361" i="10"/>
  <c r="K362" i="10"/>
  <c r="I105" i="10"/>
  <c r="I361" i="10"/>
  <c r="J362" i="10"/>
  <c r="J105" i="10" s="1"/>
  <c r="J104" i="10" s="1"/>
  <c r="H361" i="10"/>
  <c r="J361" i="10" s="1"/>
  <c r="Q244" i="10"/>
  <c r="K244" i="10"/>
  <c r="I172" i="10"/>
  <c r="P207" i="10"/>
  <c r="O296" i="10"/>
  <c r="Q296" i="10" s="1"/>
  <c r="O206" i="10"/>
  <c r="Q206" i="10" s="1"/>
  <c r="L167" i="10"/>
  <c r="J299" i="10"/>
  <c r="J297" i="10" s="1"/>
  <c r="I297" i="10"/>
  <c r="K297" i="10" s="1"/>
  <c r="H167" i="10"/>
  <c r="H85" i="10"/>
  <c r="H70" i="10" s="1"/>
  <c r="K62" i="10"/>
  <c r="L10" i="10"/>
  <c r="L9" i="10" s="1"/>
  <c r="K37" i="10"/>
  <c r="J428" i="10"/>
  <c r="I427" i="10"/>
  <c r="L414" i="10"/>
  <c r="Q416" i="10"/>
  <c r="O415" i="10"/>
  <c r="O100" i="10"/>
  <c r="J169" i="10"/>
  <c r="P170" i="10"/>
  <c r="Q169" i="10"/>
  <c r="J394" i="10"/>
  <c r="H178" i="10"/>
  <c r="H177" i="10" s="1"/>
  <c r="K19" i="10"/>
  <c r="Q395" i="10"/>
  <c r="O394" i="10"/>
  <c r="M163" i="10"/>
  <c r="M161" i="10" s="1"/>
  <c r="J249" i="10"/>
  <c r="H175" i="10"/>
  <c r="K175" i="10" s="1"/>
  <c r="P265" i="10"/>
  <c r="P395" i="10"/>
  <c r="O240" i="10"/>
  <c r="M171" i="10"/>
  <c r="M165" i="10" s="1"/>
  <c r="M164" i="10" s="1"/>
  <c r="M96" i="10"/>
  <c r="M75" i="10" s="1"/>
  <c r="P250" i="10"/>
  <c r="M453" i="10"/>
  <c r="Q371" i="10"/>
  <c r="O370" i="10"/>
  <c r="J377" i="10"/>
  <c r="H376" i="10"/>
  <c r="J376" i="10" s="1"/>
  <c r="Q338" i="10"/>
  <c r="O337" i="10"/>
  <c r="P337" i="10" s="1"/>
  <c r="O98" i="10"/>
  <c r="K325" i="10"/>
  <c r="J325" i="10"/>
  <c r="I322" i="10"/>
  <c r="K322" i="10" s="1"/>
  <c r="Q289" i="10"/>
  <c r="O264" i="10"/>
  <c r="P371" i="10"/>
  <c r="O375" i="10"/>
  <c r="Q375" i="10" s="1"/>
  <c r="J260" i="10"/>
  <c r="H259" i="10"/>
  <c r="J259" i="10" s="1"/>
  <c r="P289" i="10"/>
  <c r="K259" i="10"/>
  <c r="H263" i="10"/>
  <c r="H262" i="10" s="1"/>
  <c r="H172" i="10"/>
  <c r="H97" i="10"/>
  <c r="P338" i="10"/>
  <c r="P259" i="10"/>
  <c r="O178" i="10"/>
  <c r="J163" i="10"/>
  <c r="H161" i="10"/>
  <c r="P160" i="10"/>
  <c r="P197" i="10"/>
  <c r="J111" i="10"/>
  <c r="J110" i="10" s="1"/>
  <c r="P179" i="10"/>
  <c r="J60" i="10"/>
  <c r="Q401" i="10"/>
  <c r="O400" i="10"/>
  <c r="Q388" i="10"/>
  <c r="O87" i="10"/>
  <c r="K409" i="10"/>
  <c r="J409" i="10"/>
  <c r="Q392" i="10"/>
  <c r="O391" i="10"/>
  <c r="I448" i="10"/>
  <c r="K386" i="10"/>
  <c r="I385" i="10"/>
  <c r="I407" i="10"/>
  <c r="P388" i="10"/>
  <c r="P377" i="10"/>
  <c r="L376" i="10"/>
  <c r="P376" i="10" s="1"/>
  <c r="K334" i="10"/>
  <c r="J334" i="10"/>
  <c r="I333" i="10"/>
  <c r="I91" i="10"/>
  <c r="I379" i="10"/>
  <c r="K326" i="10"/>
  <c r="J326" i="10"/>
  <c r="K313" i="10"/>
  <c r="I296" i="10"/>
  <c r="K296" i="10" s="1"/>
  <c r="K295" i="10"/>
  <c r="I289" i="10"/>
  <c r="J295" i="10"/>
  <c r="K280" i="10"/>
  <c r="I265" i="10"/>
  <c r="J280" i="10"/>
  <c r="J265" i="10" s="1"/>
  <c r="K377" i="10"/>
  <c r="P339" i="10"/>
  <c r="K260" i="10"/>
  <c r="K210" i="10"/>
  <c r="J210" i="10"/>
  <c r="J207" i="10" s="1"/>
  <c r="J206" i="10" s="1"/>
  <c r="I207" i="10"/>
  <c r="K163" i="10"/>
  <c r="I161" i="10"/>
  <c r="K161" i="10" s="1"/>
  <c r="J337" i="10"/>
  <c r="J98" i="10"/>
  <c r="L263" i="10"/>
  <c r="L172" i="10"/>
  <c r="L97" i="10"/>
  <c r="K337" i="10"/>
  <c r="P309" i="10"/>
  <c r="H261" i="10"/>
  <c r="J160" i="10"/>
  <c r="Q112" i="10"/>
  <c r="O84" i="10"/>
  <c r="P219" i="10"/>
  <c r="P132" i="10"/>
  <c r="P112" i="10"/>
  <c r="Q14" i="10"/>
  <c r="O13" i="10"/>
  <c r="J178" i="10"/>
  <c r="J177" i="10" s="1"/>
  <c r="P152" i="10"/>
  <c r="Q61" i="10"/>
  <c r="P14" i="10"/>
  <c r="J25" i="10" l="1"/>
  <c r="K25" i="10"/>
  <c r="Q78" i="10"/>
  <c r="P78" i="10"/>
  <c r="L174" i="10"/>
  <c r="L452" i="10"/>
  <c r="L455" i="10" s="1"/>
  <c r="L163" i="10"/>
  <c r="L161" i="10" s="1"/>
  <c r="Q100" i="10"/>
  <c r="O99" i="10"/>
  <c r="P100" i="10"/>
  <c r="Q102" i="10"/>
  <c r="O77" i="10"/>
  <c r="P102" i="10"/>
  <c r="K10" i="10"/>
  <c r="I9" i="10"/>
  <c r="I416" i="10"/>
  <c r="J427" i="10"/>
  <c r="O167" i="10"/>
  <c r="Q167" i="10" s="1"/>
  <c r="Q415" i="10"/>
  <c r="O414" i="10"/>
  <c r="Q30" i="10"/>
  <c r="P30" i="10"/>
  <c r="K95" i="10"/>
  <c r="I74" i="10"/>
  <c r="K74" i="10" s="1"/>
  <c r="K361" i="10"/>
  <c r="I104" i="10"/>
  <c r="K104" i="10" s="1"/>
  <c r="K105" i="10"/>
  <c r="I80" i="10"/>
  <c r="O111" i="10"/>
  <c r="Q111" i="10" s="1"/>
  <c r="P105" i="10"/>
  <c r="L80" i="10"/>
  <c r="Q41" i="10"/>
  <c r="O60" i="10"/>
  <c r="H380" i="10"/>
  <c r="H378" i="10" s="1"/>
  <c r="M68" i="10"/>
  <c r="M67" i="10" s="1"/>
  <c r="L384" i="10"/>
  <c r="L383" i="10" s="1"/>
  <c r="L449" i="10"/>
  <c r="P415" i="10"/>
  <c r="P206" i="10"/>
  <c r="O175" i="10"/>
  <c r="J175" i="10"/>
  <c r="J80" i="10" s="1"/>
  <c r="J79" i="10" s="1"/>
  <c r="H174" i="10"/>
  <c r="J174" i="10" s="1"/>
  <c r="J13" i="10"/>
  <c r="H10" i="10"/>
  <c r="K174" i="10"/>
  <c r="J36" i="10"/>
  <c r="K36" i="10"/>
  <c r="H447" i="10"/>
  <c r="Q240" i="10"/>
  <c r="P240" i="10"/>
  <c r="Q362" i="10"/>
  <c r="O361" i="10"/>
  <c r="Q361" i="10" s="1"/>
  <c r="K376" i="10"/>
  <c r="O105" i="10"/>
  <c r="P296" i="10"/>
  <c r="H104" i="10"/>
  <c r="L165" i="10"/>
  <c r="Q394" i="10"/>
  <c r="O95" i="10"/>
  <c r="P394" i="10"/>
  <c r="Q26" i="10"/>
  <c r="O25" i="10"/>
  <c r="P26" i="10"/>
  <c r="N451" i="10"/>
  <c r="N454" i="10" s="1"/>
  <c r="N453" i="10"/>
  <c r="N450" i="10"/>
  <c r="N447" i="10" s="1"/>
  <c r="O85" i="10"/>
  <c r="O70" i="10" s="1"/>
  <c r="P173" i="10"/>
  <c r="O69" i="10"/>
  <c r="Q84" i="10"/>
  <c r="P84" i="10"/>
  <c r="L83" i="10"/>
  <c r="L76" i="10"/>
  <c r="L262" i="10"/>
  <c r="K207" i="10"/>
  <c r="I206" i="10"/>
  <c r="K289" i="10"/>
  <c r="J289" i="10"/>
  <c r="J264" i="10" s="1"/>
  <c r="K379" i="10"/>
  <c r="J379" i="10"/>
  <c r="I375" i="10"/>
  <c r="K375" i="10" s="1"/>
  <c r="K333" i="10"/>
  <c r="I332" i="10"/>
  <c r="K407" i="10"/>
  <c r="I400" i="10"/>
  <c r="J407" i="10"/>
  <c r="Q391" i="10"/>
  <c r="O88" i="10"/>
  <c r="O83" i="10" s="1"/>
  <c r="P391" i="10"/>
  <c r="O448" i="10"/>
  <c r="O72" i="10"/>
  <c r="Q87" i="10"/>
  <c r="P87" i="10"/>
  <c r="Q400" i="10"/>
  <c r="O171" i="10"/>
  <c r="O96" i="10"/>
  <c r="P400" i="10"/>
  <c r="Q166" i="10"/>
  <c r="H83" i="10"/>
  <c r="H82" i="10" s="1"/>
  <c r="H76" i="10"/>
  <c r="Q264" i="10"/>
  <c r="O263" i="10"/>
  <c r="P263" i="10" s="1"/>
  <c r="P264" i="10"/>
  <c r="Q98" i="10"/>
  <c r="P98" i="10"/>
  <c r="Q13" i="10"/>
  <c r="P13" i="10"/>
  <c r="K265" i="10"/>
  <c r="I264" i="10"/>
  <c r="K91" i="10"/>
  <c r="I89" i="10"/>
  <c r="K89" i="10" s="1"/>
  <c r="J333" i="10"/>
  <c r="J91" i="10"/>
  <c r="J89" i="10" s="1"/>
  <c r="K385" i="10"/>
  <c r="J448" i="10"/>
  <c r="O384" i="10"/>
  <c r="J161" i="10"/>
  <c r="Q178" i="10"/>
  <c r="O177" i="10"/>
  <c r="P178" i="10"/>
  <c r="J172" i="10"/>
  <c r="H165" i="10"/>
  <c r="K172" i="10"/>
  <c r="J322" i="10"/>
  <c r="J296" i="10" s="1"/>
  <c r="J85" i="10" s="1"/>
  <c r="J70" i="10" s="1"/>
  <c r="P375" i="10"/>
  <c r="Q337" i="10"/>
  <c r="O172" i="10"/>
  <c r="Q172" i="10" s="1"/>
  <c r="O97" i="10"/>
  <c r="Q370" i="10"/>
  <c r="O369" i="10"/>
  <c r="P370" i="10"/>
  <c r="P60" i="10" l="1"/>
  <c r="Q60" i="10"/>
  <c r="L79" i="10"/>
  <c r="Q99" i="10"/>
  <c r="P99" i="10"/>
  <c r="Q25" i="10"/>
  <c r="P25" i="10"/>
  <c r="Q175" i="10"/>
  <c r="O174" i="10"/>
  <c r="Q174" i="10" s="1"/>
  <c r="Q77" i="10"/>
  <c r="P77" i="10"/>
  <c r="Q95" i="10"/>
  <c r="O74" i="10"/>
  <c r="P95" i="10"/>
  <c r="O104" i="10"/>
  <c r="Q105" i="10"/>
  <c r="O80" i="10"/>
  <c r="P80" i="10" s="1"/>
  <c r="L447" i="10"/>
  <c r="Q414" i="10"/>
  <c r="O449" i="10"/>
  <c r="P449" i="10" s="1"/>
  <c r="J10" i="10"/>
  <c r="H9" i="10"/>
  <c r="P85" i="10"/>
  <c r="H164" i="10"/>
  <c r="O110" i="10"/>
  <c r="P361" i="10"/>
  <c r="L450" i="10"/>
  <c r="L381" i="10"/>
  <c r="K416" i="10"/>
  <c r="I415" i="10"/>
  <c r="I100" i="10"/>
  <c r="J416" i="10"/>
  <c r="J100" i="10" s="1"/>
  <c r="J99" i="10" s="1"/>
  <c r="K80" i="10"/>
  <c r="I79" i="10"/>
  <c r="K79" i="10" s="1"/>
  <c r="P174" i="10"/>
  <c r="P175" i="10"/>
  <c r="L164" i="10"/>
  <c r="Q85" i="10"/>
  <c r="P111" i="10"/>
  <c r="O10" i="10"/>
  <c r="P414" i="10"/>
  <c r="P167" i="10"/>
  <c r="Q83" i="10"/>
  <c r="J84" i="10"/>
  <c r="Q369" i="10"/>
  <c r="O106" i="10"/>
  <c r="P369" i="10"/>
  <c r="Q97" i="10"/>
  <c r="O76" i="10"/>
  <c r="Q76" i="10" s="1"/>
  <c r="Q384" i="10"/>
  <c r="O383" i="10"/>
  <c r="P384" i="10"/>
  <c r="J375" i="10"/>
  <c r="J332" i="10"/>
  <c r="J88" i="10" s="1"/>
  <c r="J73" i="10" s="1"/>
  <c r="Q70" i="10"/>
  <c r="P70" i="10"/>
  <c r="O9" i="10"/>
  <c r="Q10" i="10"/>
  <c r="P10" i="10"/>
  <c r="P9" i="10" s="1"/>
  <c r="H68" i="10"/>
  <c r="H67" i="10" s="1"/>
  <c r="O165" i="10"/>
  <c r="Q171" i="10"/>
  <c r="P171" i="10"/>
  <c r="Q72" i="10"/>
  <c r="P72" i="10"/>
  <c r="K400" i="10"/>
  <c r="I171" i="10"/>
  <c r="I96" i="10"/>
  <c r="J400" i="10"/>
  <c r="K332" i="10"/>
  <c r="I170" i="10"/>
  <c r="I88" i="10"/>
  <c r="P83" i="10"/>
  <c r="L82" i="10"/>
  <c r="Q69" i="10"/>
  <c r="P69" i="10"/>
  <c r="O261" i="10"/>
  <c r="Q177" i="10"/>
  <c r="P177" i="10"/>
  <c r="K264" i="10"/>
  <c r="I263" i="10"/>
  <c r="I166" i="10"/>
  <c r="I84" i="10"/>
  <c r="P172" i="10"/>
  <c r="Q263" i="10"/>
  <c r="O262" i="10"/>
  <c r="P262" i="10" s="1"/>
  <c r="H451" i="10"/>
  <c r="H453" i="10"/>
  <c r="Q96" i="10"/>
  <c r="O75" i="10"/>
  <c r="P96" i="10"/>
  <c r="P448" i="10"/>
  <c r="O73" i="10"/>
  <c r="O68" i="10" s="1"/>
  <c r="Q88" i="10"/>
  <c r="P88" i="10"/>
  <c r="I178" i="10"/>
  <c r="I167" i="10"/>
  <c r="K206" i="10"/>
  <c r="I85" i="10"/>
  <c r="L380" i="10"/>
  <c r="L68" i="10"/>
  <c r="P97" i="10"/>
  <c r="O452" i="10"/>
  <c r="O163" i="10"/>
  <c r="Q110" i="10"/>
  <c r="P110" i="10"/>
  <c r="Q104" i="10" l="1"/>
  <c r="P104" i="10"/>
  <c r="Q74" i="10"/>
  <c r="P74" i="10"/>
  <c r="K100" i="10"/>
  <c r="I99" i="10"/>
  <c r="K99" i="10" s="1"/>
  <c r="Q80" i="10"/>
  <c r="O79" i="10"/>
  <c r="Q79" i="10" s="1"/>
  <c r="K415" i="10"/>
  <c r="I414" i="10"/>
  <c r="J415" i="10"/>
  <c r="P76" i="10"/>
  <c r="Q68" i="10"/>
  <c r="O67" i="10"/>
  <c r="Q163" i="10"/>
  <c r="O161" i="10"/>
  <c r="P163" i="10"/>
  <c r="L378" i="10"/>
  <c r="K178" i="10"/>
  <c r="I177" i="10"/>
  <c r="H454" i="10"/>
  <c r="O380" i="10"/>
  <c r="P380" i="10" s="1"/>
  <c r="Q262" i="10"/>
  <c r="I69" i="10"/>
  <c r="K84" i="10"/>
  <c r="K263" i="10"/>
  <c r="I262" i="10"/>
  <c r="Q261" i="10"/>
  <c r="P261" i="10"/>
  <c r="L451" i="10"/>
  <c r="L454" i="10" s="1"/>
  <c r="L453" i="10"/>
  <c r="I73" i="10"/>
  <c r="K73" i="10" s="1"/>
  <c r="K88" i="10"/>
  <c r="K96" i="10"/>
  <c r="I75" i="10"/>
  <c r="K75" i="10" s="1"/>
  <c r="O450" i="10"/>
  <c r="Q383" i="10"/>
  <c r="O381" i="10"/>
  <c r="P383" i="10"/>
  <c r="Q106" i="10"/>
  <c r="P106" i="10"/>
  <c r="J69" i="10"/>
  <c r="O82" i="10"/>
  <c r="P82" i="10" s="1"/>
  <c r="P452" i="10"/>
  <c r="O455" i="10"/>
  <c r="P455" i="10" s="1"/>
  <c r="P68" i="10"/>
  <c r="L67" i="10"/>
  <c r="I70" i="10"/>
  <c r="K70" i="10" s="1"/>
  <c r="K85" i="10"/>
  <c r="K167" i="10"/>
  <c r="J167" i="10"/>
  <c r="Q73" i="10"/>
  <c r="P73" i="10"/>
  <c r="Q75" i="10"/>
  <c r="P75" i="10"/>
  <c r="K166" i="10"/>
  <c r="I165" i="10"/>
  <c r="J166" i="10"/>
  <c r="K170" i="10"/>
  <c r="J170" i="10"/>
  <c r="J96" i="10"/>
  <c r="J75" i="10" s="1"/>
  <c r="K171" i="10"/>
  <c r="J171" i="10"/>
  <c r="Q165" i="10"/>
  <c r="O164" i="10"/>
  <c r="P165" i="10"/>
  <c r="J263" i="10"/>
  <c r="J262" i="10" s="1"/>
  <c r="P67" i="10" l="1"/>
  <c r="K414" i="10"/>
  <c r="I449" i="10"/>
  <c r="J449" i="10" s="1"/>
  <c r="J414" i="10"/>
  <c r="I97" i="10"/>
  <c r="I384" i="10"/>
  <c r="P79" i="10"/>
  <c r="Q164" i="10"/>
  <c r="P164" i="10"/>
  <c r="J165" i="10"/>
  <c r="O453" i="10"/>
  <c r="P453" i="10" s="1"/>
  <c r="Q161" i="10"/>
  <c r="P161" i="10"/>
  <c r="Q67" i="10"/>
  <c r="K165" i="10"/>
  <c r="I164" i="10"/>
  <c r="O451" i="10"/>
  <c r="Q82" i="10"/>
  <c r="Q381" i="10"/>
  <c r="P381" i="10"/>
  <c r="P450" i="10"/>
  <c r="O447" i="10"/>
  <c r="P447" i="10" s="1"/>
  <c r="I380" i="10"/>
  <c r="K262" i="10"/>
  <c r="K69" i="10"/>
  <c r="Q380" i="10"/>
  <c r="O378" i="10"/>
  <c r="Q378" i="10" s="1"/>
  <c r="I261" i="10"/>
  <c r="K177" i="10"/>
  <c r="P378" i="10"/>
  <c r="I76" i="10" l="1"/>
  <c r="K97" i="10"/>
  <c r="I83" i="10"/>
  <c r="J97" i="10"/>
  <c r="J384" i="10"/>
  <c r="J383" i="10" s="1"/>
  <c r="K384" i="10"/>
  <c r="I383" i="10"/>
  <c r="K261" i="10"/>
  <c r="J261" i="10"/>
  <c r="K380" i="10"/>
  <c r="I378" i="10"/>
  <c r="J380" i="10"/>
  <c r="K164" i="10"/>
  <c r="J164" i="10"/>
  <c r="O454" i="10"/>
  <c r="P454" i="10" s="1"/>
  <c r="P451" i="10"/>
  <c r="I381" i="10" l="1"/>
  <c r="I450" i="10"/>
  <c r="K383" i="10"/>
  <c r="J76" i="10"/>
  <c r="J68" i="10" s="1"/>
  <c r="J67" i="10" s="1"/>
  <c r="J83" i="10"/>
  <c r="J82" i="10" s="1"/>
  <c r="I82" i="10"/>
  <c r="K83" i="10"/>
  <c r="K76" i="10"/>
  <c r="I68" i="10"/>
  <c r="K378" i="10"/>
  <c r="J378" i="10"/>
  <c r="I453" i="10" l="1"/>
  <c r="J453" i="10" s="1"/>
  <c r="K82" i="10"/>
  <c r="I451" i="10"/>
  <c r="I67" i="10"/>
  <c r="K67" i="10" s="1"/>
  <c r="K68" i="10"/>
  <c r="I447" i="10"/>
  <c r="J447" i="10" s="1"/>
  <c r="J450" i="10"/>
  <c r="K381" i="10"/>
  <c r="J381" i="10"/>
  <c r="P446" i="9"/>
  <c r="J446" i="9"/>
  <c r="O445" i="9"/>
  <c r="P445" i="9" s="1"/>
  <c r="J445" i="9"/>
  <c r="O444" i="9"/>
  <c r="J444" i="9"/>
  <c r="O443" i="9"/>
  <c r="O442" i="9" s="1"/>
  <c r="O382" i="9" s="1"/>
  <c r="J443" i="9"/>
  <c r="P442" i="9"/>
  <c r="N442" i="9"/>
  <c r="N103" i="9" s="1"/>
  <c r="N78" i="9" s="1"/>
  <c r="M442" i="9"/>
  <c r="M103" i="9" s="1"/>
  <c r="M78" i="9" s="1"/>
  <c r="L442" i="9"/>
  <c r="I442" i="9"/>
  <c r="H442" i="9"/>
  <c r="J442" i="9" s="1"/>
  <c r="O441" i="9"/>
  <c r="Q441" i="9" s="1"/>
  <c r="J441" i="9"/>
  <c r="O440" i="9"/>
  <c r="P440" i="9" s="1"/>
  <c r="J440" i="9"/>
  <c r="P438" i="9"/>
  <c r="O438" i="9"/>
  <c r="I438" i="9"/>
  <c r="J438" i="9" s="1"/>
  <c r="O437" i="9"/>
  <c r="P437" i="9" s="1"/>
  <c r="I437" i="9"/>
  <c r="J437" i="9" s="1"/>
  <c r="O436" i="9"/>
  <c r="P436" i="9" s="1"/>
  <c r="I436" i="9"/>
  <c r="J436" i="9" s="1"/>
  <c r="O435" i="9"/>
  <c r="P435" i="9" s="1"/>
  <c r="J435" i="9"/>
  <c r="O434" i="9"/>
  <c r="P434" i="9" s="1"/>
  <c r="J434" i="9"/>
  <c r="O433" i="9"/>
  <c r="P433" i="9" s="1"/>
  <c r="J433" i="9"/>
  <c r="O432" i="9"/>
  <c r="P432" i="9" s="1"/>
  <c r="J432" i="9"/>
  <c r="N431" i="9"/>
  <c r="M431" i="9"/>
  <c r="L431" i="9"/>
  <c r="I431" i="9"/>
  <c r="H431" i="9"/>
  <c r="J431" i="9" s="1"/>
  <c r="P430" i="9"/>
  <c r="O430" i="9"/>
  <c r="I430" i="9"/>
  <c r="I429" i="9" s="1"/>
  <c r="O429" i="9"/>
  <c r="N429" i="9"/>
  <c r="M429" i="9"/>
  <c r="L429" i="9"/>
  <c r="H429" i="9"/>
  <c r="O428" i="9"/>
  <c r="P428" i="9" s="1"/>
  <c r="I428" i="9"/>
  <c r="J428" i="9" s="1"/>
  <c r="O427" i="9"/>
  <c r="N427" i="9"/>
  <c r="M427" i="9"/>
  <c r="M416" i="9" s="1"/>
  <c r="L427" i="9"/>
  <c r="P427" i="9" s="1"/>
  <c r="I427" i="9"/>
  <c r="H427" i="9"/>
  <c r="J427" i="9" s="1"/>
  <c r="P426" i="9"/>
  <c r="O426" i="9"/>
  <c r="J426" i="9"/>
  <c r="O425" i="9"/>
  <c r="P425" i="9" s="1"/>
  <c r="J425" i="9"/>
  <c r="O424" i="9"/>
  <c r="P424" i="9" s="1"/>
  <c r="J424" i="9"/>
  <c r="N423" i="9"/>
  <c r="M423" i="9"/>
  <c r="O423" i="9" s="1"/>
  <c r="L423" i="9"/>
  <c r="I423" i="9"/>
  <c r="H423" i="9"/>
  <c r="J423" i="9" s="1"/>
  <c r="O422" i="9"/>
  <c r="P422" i="9" s="1"/>
  <c r="J422" i="9"/>
  <c r="O421" i="9"/>
  <c r="P421" i="9" s="1"/>
  <c r="J421" i="9"/>
  <c r="O420" i="9"/>
  <c r="P420" i="9" s="1"/>
  <c r="J420" i="9"/>
  <c r="P419" i="9"/>
  <c r="O419" i="9"/>
  <c r="J419" i="9"/>
  <c r="O418" i="9"/>
  <c r="P418" i="9" s="1"/>
  <c r="J418" i="9"/>
  <c r="N417" i="9"/>
  <c r="M417" i="9"/>
  <c r="L417" i="9"/>
  <c r="I417" i="9"/>
  <c r="H417" i="9"/>
  <c r="J417" i="9" s="1"/>
  <c r="O413" i="9"/>
  <c r="Q413" i="9" s="1"/>
  <c r="K413" i="9"/>
  <c r="J413" i="9"/>
  <c r="O412" i="9"/>
  <c r="Q412" i="9" s="1"/>
  <c r="K412" i="9"/>
  <c r="J412" i="9"/>
  <c r="O411" i="9"/>
  <c r="Q411" i="9" s="1"/>
  <c r="K411" i="9"/>
  <c r="J411" i="9"/>
  <c r="N410" i="9"/>
  <c r="M410" i="9"/>
  <c r="O410" i="9" s="1"/>
  <c r="L410" i="9"/>
  <c r="I410" i="9"/>
  <c r="H410" i="9"/>
  <c r="J410" i="9" s="1"/>
  <c r="O409" i="9"/>
  <c r="Q409" i="9" s="1"/>
  <c r="K409" i="9"/>
  <c r="J409" i="9"/>
  <c r="O408" i="9"/>
  <c r="Q408" i="9" s="1"/>
  <c r="K408" i="9"/>
  <c r="J408" i="9"/>
  <c r="P407" i="9"/>
  <c r="O407" i="9"/>
  <c r="Q407" i="9" s="1"/>
  <c r="N407" i="9"/>
  <c r="M407" i="9"/>
  <c r="L407" i="9"/>
  <c r="I407" i="9"/>
  <c r="K407" i="9" s="1"/>
  <c r="H407" i="9"/>
  <c r="J407" i="9" s="1"/>
  <c r="O406" i="9"/>
  <c r="Q406" i="9" s="1"/>
  <c r="K406" i="9"/>
  <c r="J406" i="9"/>
  <c r="O405" i="9"/>
  <c r="Q405" i="9" s="1"/>
  <c r="K405" i="9"/>
  <c r="J405" i="9"/>
  <c r="P404" i="9"/>
  <c r="O404" i="9"/>
  <c r="N404" i="9"/>
  <c r="M404" i="9"/>
  <c r="L404" i="9"/>
  <c r="I404" i="9"/>
  <c r="K404" i="9" s="1"/>
  <c r="H404" i="9"/>
  <c r="O403" i="9"/>
  <c r="Q403" i="9" s="1"/>
  <c r="K403" i="9"/>
  <c r="J403" i="9"/>
  <c r="O402" i="9"/>
  <c r="Q402" i="9" s="1"/>
  <c r="K402" i="9"/>
  <c r="J402" i="9"/>
  <c r="P401" i="9"/>
  <c r="O401" i="9"/>
  <c r="N401" i="9"/>
  <c r="M401" i="9"/>
  <c r="L401" i="9"/>
  <c r="L400" i="9" s="1"/>
  <c r="I401" i="9"/>
  <c r="K401" i="9" s="1"/>
  <c r="H401" i="9"/>
  <c r="N400" i="9"/>
  <c r="M400" i="9"/>
  <c r="O399" i="9"/>
  <c r="K399" i="9"/>
  <c r="J399" i="9"/>
  <c r="N398" i="9"/>
  <c r="M398" i="9"/>
  <c r="L398" i="9"/>
  <c r="L394" i="9" s="1"/>
  <c r="L95" i="9" s="1"/>
  <c r="L74" i="9" s="1"/>
  <c r="I398" i="9"/>
  <c r="K398" i="9" s="1"/>
  <c r="H398" i="9"/>
  <c r="O397" i="9"/>
  <c r="Q397" i="9" s="1"/>
  <c r="K397" i="9"/>
  <c r="J397" i="9"/>
  <c r="O396" i="9"/>
  <c r="Q396" i="9" s="1"/>
  <c r="K396" i="9"/>
  <c r="J396" i="9"/>
  <c r="N395" i="9"/>
  <c r="N394" i="9" s="1"/>
  <c r="N95" i="9" s="1"/>
  <c r="N74" i="9" s="1"/>
  <c r="M395" i="9"/>
  <c r="M394" i="9" s="1"/>
  <c r="M95" i="9" s="1"/>
  <c r="M74" i="9" s="1"/>
  <c r="L395" i="9"/>
  <c r="I395" i="9"/>
  <c r="H395" i="9"/>
  <c r="O393" i="9"/>
  <c r="Q393" i="9" s="1"/>
  <c r="K393" i="9"/>
  <c r="J393" i="9"/>
  <c r="N392" i="9"/>
  <c r="N391" i="9" s="1"/>
  <c r="M392" i="9"/>
  <c r="M391" i="9" s="1"/>
  <c r="L392" i="9"/>
  <c r="I392" i="9"/>
  <c r="H392" i="9"/>
  <c r="H391" i="9" s="1"/>
  <c r="O390" i="9"/>
  <c r="P390" i="9" s="1"/>
  <c r="K390" i="9"/>
  <c r="J390" i="9"/>
  <c r="P389" i="9"/>
  <c r="O389" i="9"/>
  <c r="Q389" i="9" s="1"/>
  <c r="K389" i="9"/>
  <c r="J389" i="9"/>
  <c r="O388" i="9"/>
  <c r="Q388" i="9" s="1"/>
  <c r="N388" i="9"/>
  <c r="M388" i="9"/>
  <c r="L388" i="9"/>
  <c r="L87" i="9" s="1"/>
  <c r="I388" i="9"/>
  <c r="I87" i="9" s="1"/>
  <c r="H388" i="9"/>
  <c r="O387" i="9"/>
  <c r="Q387" i="9" s="1"/>
  <c r="O386" i="9"/>
  <c r="N386" i="9"/>
  <c r="M386" i="9"/>
  <c r="L386" i="9"/>
  <c r="H386" i="9"/>
  <c r="N385" i="9"/>
  <c r="L385" i="9"/>
  <c r="H385" i="9"/>
  <c r="L382" i="9"/>
  <c r="I382" i="9"/>
  <c r="H382" i="9"/>
  <c r="J382" i="9" s="1"/>
  <c r="N379" i="9"/>
  <c r="M379" i="9"/>
  <c r="L379" i="9"/>
  <c r="H379" i="9"/>
  <c r="P374" i="9"/>
  <c r="J374" i="9"/>
  <c r="O373" i="9"/>
  <c r="P373" i="9" s="1"/>
  <c r="J373" i="9"/>
  <c r="Q372" i="9"/>
  <c r="O372" i="9"/>
  <c r="K372" i="9"/>
  <c r="J372" i="9"/>
  <c r="N371" i="9"/>
  <c r="M371" i="9"/>
  <c r="L371" i="9"/>
  <c r="I371" i="9"/>
  <c r="I370" i="9" s="1"/>
  <c r="I369" i="9" s="1"/>
  <c r="H371" i="9"/>
  <c r="J371" i="9" s="1"/>
  <c r="N370" i="9"/>
  <c r="N369" i="9" s="1"/>
  <c r="M370" i="9"/>
  <c r="M369" i="9" s="1"/>
  <c r="L370" i="9"/>
  <c r="O368" i="9"/>
  <c r="Q368" i="9" s="1"/>
  <c r="K368" i="9"/>
  <c r="J368" i="9"/>
  <c r="O367" i="9"/>
  <c r="Q367" i="9" s="1"/>
  <c r="K367" i="9"/>
  <c r="J367" i="9"/>
  <c r="O366" i="9"/>
  <c r="Q366" i="9" s="1"/>
  <c r="K366" i="9"/>
  <c r="J366" i="9"/>
  <c r="O365" i="9"/>
  <c r="Q365" i="9" s="1"/>
  <c r="K365" i="9"/>
  <c r="J365" i="9"/>
  <c r="O364" i="9"/>
  <c r="Q364" i="9" s="1"/>
  <c r="K364" i="9"/>
  <c r="J364" i="9"/>
  <c r="N363" i="9"/>
  <c r="M363" i="9"/>
  <c r="L363" i="9"/>
  <c r="I363" i="9"/>
  <c r="H363" i="9"/>
  <c r="J363" i="9" s="1"/>
  <c r="N362" i="9"/>
  <c r="M362" i="9"/>
  <c r="L362" i="9"/>
  <c r="L361" i="9" s="1"/>
  <c r="I362" i="9"/>
  <c r="K362" i="9" s="1"/>
  <c r="H362" i="9"/>
  <c r="N361" i="9"/>
  <c r="M361" i="9"/>
  <c r="H361" i="9"/>
  <c r="P360" i="9"/>
  <c r="O360" i="9"/>
  <c r="Q360" i="9" s="1"/>
  <c r="K360" i="9"/>
  <c r="J360" i="9"/>
  <c r="O359" i="9"/>
  <c r="Q359" i="9" s="1"/>
  <c r="K359" i="9"/>
  <c r="J359" i="9"/>
  <c r="N358" i="9"/>
  <c r="M358" i="9"/>
  <c r="L358" i="9"/>
  <c r="I358" i="9"/>
  <c r="H358" i="9"/>
  <c r="J358" i="9" s="1"/>
  <c r="O357" i="9"/>
  <c r="Q357" i="9" s="1"/>
  <c r="J357" i="9"/>
  <c r="N356" i="9"/>
  <c r="N377" i="9" s="1"/>
  <c r="N376" i="9" s="1"/>
  <c r="M356" i="9"/>
  <c r="M377" i="9" s="1"/>
  <c r="M376" i="9" s="1"/>
  <c r="L356" i="9"/>
  <c r="I356" i="9"/>
  <c r="I377" i="9" s="1"/>
  <c r="H356" i="9"/>
  <c r="J356" i="9" s="1"/>
  <c r="N355" i="9"/>
  <c r="M355" i="9"/>
  <c r="L355" i="9"/>
  <c r="O354" i="9"/>
  <c r="P354" i="9" s="1"/>
  <c r="J354" i="9"/>
  <c r="O353" i="9"/>
  <c r="P353" i="9" s="1"/>
  <c r="J353" i="9"/>
  <c r="O352" i="9"/>
  <c r="P352" i="9" s="1"/>
  <c r="J352" i="9"/>
  <c r="P351" i="9"/>
  <c r="O351" i="9"/>
  <c r="O350" i="9" s="1"/>
  <c r="J351" i="9"/>
  <c r="N350" i="9"/>
  <c r="M350" i="9"/>
  <c r="M338" i="9" s="1"/>
  <c r="L350" i="9"/>
  <c r="I350" i="9"/>
  <c r="H350" i="9"/>
  <c r="J350" i="9" s="1"/>
  <c r="O349" i="9"/>
  <c r="P349" i="9" s="1"/>
  <c r="I349" i="9"/>
  <c r="J349" i="9" s="1"/>
  <c r="O348" i="9"/>
  <c r="P348" i="9" s="1"/>
  <c r="O347" i="9"/>
  <c r="P347" i="9" s="1"/>
  <c r="J347" i="9"/>
  <c r="O346" i="9"/>
  <c r="P346" i="9" s="1"/>
  <c r="J346" i="9"/>
  <c r="O345" i="9"/>
  <c r="P345" i="9" s="1"/>
  <c r="J345" i="9"/>
  <c r="P344" i="9"/>
  <c r="O344" i="9"/>
  <c r="J344" i="9"/>
  <c r="O343" i="9"/>
  <c r="P343" i="9" s="1"/>
  <c r="J343" i="9"/>
  <c r="O342" i="9"/>
  <c r="P342" i="9" s="1"/>
  <c r="J342" i="9"/>
  <c r="O341" i="9"/>
  <c r="P341" i="9" s="1"/>
  <c r="J341" i="9"/>
  <c r="P340" i="9"/>
  <c r="O340" i="9"/>
  <c r="I340" i="9" s="1"/>
  <c r="N339" i="9"/>
  <c r="M339" i="9"/>
  <c r="L339" i="9"/>
  <c r="H339" i="9"/>
  <c r="H338" i="9" s="1"/>
  <c r="N338" i="9"/>
  <c r="N337" i="9" s="1"/>
  <c r="O336" i="9"/>
  <c r="P336" i="9" s="1"/>
  <c r="J336" i="9"/>
  <c r="J94" i="9" s="1"/>
  <c r="O335" i="9"/>
  <c r="P335" i="9" s="1"/>
  <c r="J335" i="9"/>
  <c r="O334" i="9"/>
  <c r="Q334" i="9" s="1"/>
  <c r="N333" i="9"/>
  <c r="M333" i="9"/>
  <c r="L333" i="9"/>
  <c r="H333" i="9"/>
  <c r="H332" i="9" s="1"/>
  <c r="N332" i="9"/>
  <c r="M332" i="9"/>
  <c r="L332" i="9"/>
  <c r="O331" i="9"/>
  <c r="P331" i="9" s="1"/>
  <c r="J331" i="9"/>
  <c r="O330" i="9"/>
  <c r="O329" i="9" s="1"/>
  <c r="N330" i="9"/>
  <c r="N329" i="9" s="1"/>
  <c r="M330" i="9"/>
  <c r="M329" i="9" s="1"/>
  <c r="L330" i="9"/>
  <c r="P330" i="9" s="1"/>
  <c r="I330" i="9"/>
  <c r="I329" i="9" s="1"/>
  <c r="H330" i="9"/>
  <c r="H329" i="9"/>
  <c r="O328" i="9"/>
  <c r="P328" i="9" s="1"/>
  <c r="O327" i="9"/>
  <c r="P327" i="9" s="1"/>
  <c r="J327" i="9"/>
  <c r="O326" i="9"/>
  <c r="O379" i="9" s="1"/>
  <c r="O325" i="9"/>
  <c r="Q325" i="9" s="1"/>
  <c r="I325" i="9"/>
  <c r="J325" i="9" s="1"/>
  <c r="O324" i="9"/>
  <c r="P324" i="9" s="1"/>
  <c r="J324" i="9"/>
  <c r="O323" i="9"/>
  <c r="P323" i="9" s="1"/>
  <c r="J323" i="9"/>
  <c r="O322" i="9"/>
  <c r="Q322" i="9" s="1"/>
  <c r="N322" i="9"/>
  <c r="M322" i="9"/>
  <c r="L322" i="9"/>
  <c r="H322" i="9"/>
  <c r="O321" i="9"/>
  <c r="P321" i="9" s="1"/>
  <c r="J321" i="9"/>
  <c r="O320" i="9"/>
  <c r="P320" i="9" s="1"/>
  <c r="J320" i="9"/>
  <c r="O319" i="9"/>
  <c r="P319" i="9" s="1"/>
  <c r="J319" i="9"/>
  <c r="O318" i="9"/>
  <c r="P318" i="9" s="1"/>
  <c r="K318" i="9"/>
  <c r="J318" i="9"/>
  <c r="O317" i="9"/>
  <c r="P317" i="9" s="1"/>
  <c r="J317" i="9"/>
  <c r="O316" i="9"/>
  <c r="P316" i="9" s="1"/>
  <c r="K316" i="9"/>
  <c r="J316" i="9"/>
  <c r="P315" i="9"/>
  <c r="O315" i="9"/>
  <c r="J315" i="9"/>
  <c r="P314" i="9"/>
  <c r="O314" i="9"/>
  <c r="Q314" i="9" s="1"/>
  <c r="I314" i="9"/>
  <c r="K314" i="9" s="1"/>
  <c r="O313" i="9"/>
  <c r="N313" i="9"/>
  <c r="M313" i="9"/>
  <c r="L313" i="9"/>
  <c r="P313" i="9" s="1"/>
  <c r="I313" i="9"/>
  <c r="K313" i="9" s="1"/>
  <c r="H313" i="9"/>
  <c r="O312" i="9"/>
  <c r="P312" i="9" s="1"/>
  <c r="J312" i="9"/>
  <c r="O311" i="9"/>
  <c r="P311" i="9" s="1"/>
  <c r="J311" i="9"/>
  <c r="O310" i="9"/>
  <c r="P310" i="9" s="1"/>
  <c r="J310" i="9"/>
  <c r="O309" i="9"/>
  <c r="N309" i="9"/>
  <c r="N296" i="9" s="1"/>
  <c r="M309" i="9"/>
  <c r="L309" i="9"/>
  <c r="I309" i="9"/>
  <c r="H309" i="9"/>
  <c r="J309" i="9" s="1"/>
  <c r="O308" i="9"/>
  <c r="Q308" i="9" s="1"/>
  <c r="K308" i="9"/>
  <c r="J308" i="9"/>
  <c r="O307" i="9"/>
  <c r="P307" i="9" s="1"/>
  <c r="O306" i="9"/>
  <c r="P306" i="9" s="1"/>
  <c r="O305" i="9"/>
  <c r="P305" i="9" s="1"/>
  <c r="P304" i="9"/>
  <c r="O304" i="9"/>
  <c r="J304" i="9"/>
  <c r="O303" i="9"/>
  <c r="Q303" i="9" s="1"/>
  <c r="K303" i="9"/>
  <c r="J303" i="9"/>
  <c r="O302" i="9"/>
  <c r="P302" i="9" s="1"/>
  <c r="O301" i="9"/>
  <c r="P301" i="9" s="1"/>
  <c r="O300" i="9"/>
  <c r="P300" i="9" s="1"/>
  <c r="O299" i="9"/>
  <c r="O297" i="9" s="1"/>
  <c r="J299" i="9"/>
  <c r="O298" i="9"/>
  <c r="Q298" i="9" s="1"/>
  <c r="K298" i="9"/>
  <c r="J298" i="9"/>
  <c r="N297" i="9"/>
  <c r="M297" i="9"/>
  <c r="M296" i="9" s="1"/>
  <c r="L297" i="9"/>
  <c r="L296" i="9" s="1"/>
  <c r="H297" i="9"/>
  <c r="H296" i="9" s="1"/>
  <c r="O295" i="9"/>
  <c r="Q295" i="9" s="1"/>
  <c r="I295" i="9"/>
  <c r="K295" i="9" s="1"/>
  <c r="O294" i="9"/>
  <c r="Q294" i="9" s="1"/>
  <c r="K294" i="9"/>
  <c r="J294" i="9"/>
  <c r="O293" i="9"/>
  <c r="Q293" i="9" s="1"/>
  <c r="K293" i="9"/>
  <c r="J293" i="9"/>
  <c r="O292" i="9"/>
  <c r="P292" i="9" s="1"/>
  <c r="K292" i="9"/>
  <c r="J292" i="9"/>
  <c r="O291" i="9"/>
  <c r="Q291" i="9" s="1"/>
  <c r="K291" i="9"/>
  <c r="J291" i="9"/>
  <c r="O290" i="9"/>
  <c r="P290" i="9" s="1"/>
  <c r="K290" i="9"/>
  <c r="J290" i="9"/>
  <c r="N289" i="9"/>
  <c r="M289" i="9"/>
  <c r="L289" i="9"/>
  <c r="I289" i="9"/>
  <c r="H289" i="9"/>
  <c r="J289" i="9" s="1"/>
  <c r="O288" i="9"/>
  <c r="Q288" i="9" s="1"/>
  <c r="K288" i="9"/>
  <c r="J288" i="9"/>
  <c r="O287" i="9"/>
  <c r="P287" i="9" s="1"/>
  <c r="J287" i="9"/>
  <c r="O286" i="9"/>
  <c r="P286" i="9" s="1"/>
  <c r="J286" i="9"/>
  <c r="P285" i="9"/>
  <c r="O285" i="9"/>
  <c r="J285" i="9"/>
  <c r="O284" i="9"/>
  <c r="P284" i="9" s="1"/>
  <c r="J284" i="9"/>
  <c r="O283" i="9"/>
  <c r="P283" i="9" s="1"/>
  <c r="J283" i="9"/>
  <c r="O282" i="9"/>
  <c r="N282" i="9"/>
  <c r="N264" i="9" s="1"/>
  <c r="M282" i="9"/>
  <c r="M264" i="9" s="1"/>
  <c r="L282" i="9"/>
  <c r="P282" i="9" s="1"/>
  <c r="I282" i="9"/>
  <c r="H282" i="9"/>
  <c r="O281" i="9"/>
  <c r="Q281" i="9" s="1"/>
  <c r="K281" i="9"/>
  <c r="J281" i="9"/>
  <c r="O280" i="9"/>
  <c r="P280" i="9" s="1"/>
  <c r="O279" i="9"/>
  <c r="P279" i="9" s="1"/>
  <c r="J279" i="9"/>
  <c r="O278" i="9"/>
  <c r="P278" i="9" s="1"/>
  <c r="J278" i="9"/>
  <c r="O277" i="9"/>
  <c r="P277" i="9" s="1"/>
  <c r="K277" i="9"/>
  <c r="J277" i="9"/>
  <c r="O276" i="9"/>
  <c r="Q276" i="9" s="1"/>
  <c r="O275" i="9"/>
  <c r="P275" i="9" s="1"/>
  <c r="J275" i="9"/>
  <c r="O274" i="9"/>
  <c r="P274" i="9" s="1"/>
  <c r="J274" i="9"/>
  <c r="O273" i="9"/>
  <c r="P273" i="9" s="1"/>
  <c r="J273" i="9"/>
  <c r="O272" i="9"/>
  <c r="P272" i="9" s="1"/>
  <c r="J272" i="9"/>
  <c r="O271" i="9"/>
  <c r="P271" i="9" s="1"/>
  <c r="J271" i="9"/>
  <c r="O270" i="9"/>
  <c r="P270" i="9" s="1"/>
  <c r="J270" i="9"/>
  <c r="P269" i="9"/>
  <c r="O269" i="9"/>
  <c r="I269" i="9"/>
  <c r="J269" i="9" s="1"/>
  <c r="O268" i="9"/>
  <c r="P268" i="9" s="1"/>
  <c r="J268" i="9"/>
  <c r="O267" i="9"/>
  <c r="Q267" i="9" s="1"/>
  <c r="K267" i="9"/>
  <c r="J267" i="9"/>
  <c r="O266" i="9"/>
  <c r="Q266" i="9" s="1"/>
  <c r="N265" i="9"/>
  <c r="M265" i="9"/>
  <c r="L265" i="9"/>
  <c r="H265" i="9"/>
  <c r="H264" i="9" s="1"/>
  <c r="P258" i="9"/>
  <c r="J258" i="9"/>
  <c r="O257" i="9"/>
  <c r="P257" i="9" s="1"/>
  <c r="J257" i="9"/>
  <c r="P256" i="9"/>
  <c r="O256" i="9"/>
  <c r="J256" i="9"/>
  <c r="O255" i="9"/>
  <c r="P255" i="9" s="1"/>
  <c r="J255" i="9"/>
  <c r="O254" i="9"/>
  <c r="P254" i="9" s="1"/>
  <c r="J254" i="9"/>
  <c r="O253" i="9"/>
  <c r="P253" i="9" s="1"/>
  <c r="J253" i="9"/>
  <c r="O252" i="9"/>
  <c r="P252" i="9" s="1"/>
  <c r="J252" i="9"/>
  <c r="N251" i="9"/>
  <c r="N250" i="9" s="1"/>
  <c r="M251" i="9"/>
  <c r="M250" i="9" s="1"/>
  <c r="L251" i="9"/>
  <c r="I251" i="9"/>
  <c r="I250" i="9" s="1"/>
  <c r="H251" i="9"/>
  <c r="H250" i="9"/>
  <c r="H249" i="9" s="1"/>
  <c r="O248" i="9"/>
  <c r="Q248" i="9" s="1"/>
  <c r="K248" i="9"/>
  <c r="J248" i="9"/>
  <c r="J101" i="9" s="1"/>
  <c r="O247" i="9"/>
  <c r="P247" i="9" s="1"/>
  <c r="J247" i="9"/>
  <c r="N246" i="9"/>
  <c r="M246" i="9"/>
  <c r="L246" i="9"/>
  <c r="I246" i="9"/>
  <c r="H246" i="9"/>
  <c r="J246" i="9" s="1"/>
  <c r="P245" i="9"/>
  <c r="J245" i="9"/>
  <c r="N244" i="9"/>
  <c r="M244" i="9"/>
  <c r="L244" i="9"/>
  <c r="I244" i="9"/>
  <c r="H244" i="9"/>
  <c r="J244" i="9" s="1"/>
  <c r="O243" i="9"/>
  <c r="Q243" i="9" s="1"/>
  <c r="J243" i="9"/>
  <c r="O242" i="9"/>
  <c r="Q242" i="9" s="1"/>
  <c r="J242" i="9"/>
  <c r="N241" i="9"/>
  <c r="N240" i="9" s="1"/>
  <c r="M241" i="9"/>
  <c r="O241" i="9" s="1"/>
  <c r="Q241" i="9" s="1"/>
  <c r="L241" i="9"/>
  <c r="I241" i="9"/>
  <c r="H241" i="9"/>
  <c r="J241" i="9" s="1"/>
  <c r="L240" i="9"/>
  <c r="I240" i="9"/>
  <c r="H240" i="9"/>
  <c r="J240" i="9" s="1"/>
  <c r="O239" i="9"/>
  <c r="P239" i="9" s="1"/>
  <c r="J239" i="9"/>
  <c r="N238" i="9"/>
  <c r="M238" i="9"/>
  <c r="L238" i="9"/>
  <c r="I238" i="9"/>
  <c r="I237" i="9" s="1"/>
  <c r="H238" i="9"/>
  <c r="J238" i="9" s="1"/>
  <c r="N237" i="9"/>
  <c r="N260" i="9" s="1"/>
  <c r="N259" i="9" s="1"/>
  <c r="M237" i="9"/>
  <c r="M260" i="9" s="1"/>
  <c r="M259" i="9" s="1"/>
  <c r="L237" i="9"/>
  <c r="L260" i="9" s="1"/>
  <c r="O236" i="9"/>
  <c r="P236" i="9" s="1"/>
  <c r="K236" i="9"/>
  <c r="J236" i="9"/>
  <c r="O235" i="9"/>
  <c r="N235" i="9"/>
  <c r="M235" i="9"/>
  <c r="L235" i="9"/>
  <c r="P235" i="9" s="1"/>
  <c r="I235" i="9"/>
  <c r="K235" i="9" s="1"/>
  <c r="H235" i="9"/>
  <c r="O234" i="9"/>
  <c r="P234" i="9" s="1"/>
  <c r="J234" i="9"/>
  <c r="O233" i="9"/>
  <c r="P233" i="9" s="1"/>
  <c r="J233" i="9"/>
  <c r="O232" i="9"/>
  <c r="P232" i="9" s="1"/>
  <c r="J232" i="9"/>
  <c r="O230" i="9"/>
  <c r="P230" i="9" s="1"/>
  <c r="J230" i="9"/>
  <c r="O229" i="9"/>
  <c r="N229" i="9"/>
  <c r="M229" i="9"/>
  <c r="L229" i="9"/>
  <c r="I229" i="9"/>
  <c r="H229" i="9"/>
  <c r="O228" i="9"/>
  <c r="P228" i="9" s="1"/>
  <c r="J228" i="9"/>
  <c r="O227" i="9"/>
  <c r="P227" i="9" s="1"/>
  <c r="J227" i="9"/>
  <c r="O226" i="9"/>
  <c r="P226" i="9" s="1"/>
  <c r="J226" i="9"/>
  <c r="O225" i="9"/>
  <c r="P225" i="9" s="1"/>
  <c r="J225" i="9"/>
  <c r="O224" i="9"/>
  <c r="P224" i="9" s="1"/>
  <c r="J224" i="9"/>
  <c r="N223" i="9"/>
  <c r="M223" i="9"/>
  <c r="L223" i="9"/>
  <c r="I223" i="9"/>
  <c r="H223" i="9"/>
  <c r="J223" i="9" s="1"/>
  <c r="O222" i="9"/>
  <c r="P222" i="9" s="1"/>
  <c r="J222" i="9"/>
  <c r="O221" i="9"/>
  <c r="P221" i="9" s="1"/>
  <c r="J221" i="9"/>
  <c r="O220" i="9"/>
  <c r="P220" i="9" s="1"/>
  <c r="J220" i="9"/>
  <c r="O219" i="9"/>
  <c r="N219" i="9"/>
  <c r="M219" i="9"/>
  <c r="L219" i="9"/>
  <c r="P219" i="9" s="1"/>
  <c r="I219" i="9"/>
  <c r="H219" i="9"/>
  <c r="J219" i="9" s="1"/>
  <c r="O218" i="9"/>
  <c r="P218" i="9" s="1"/>
  <c r="J218" i="9"/>
  <c r="O217" i="9"/>
  <c r="P217" i="9" s="1"/>
  <c r="I217" i="9"/>
  <c r="K217" i="9" s="1"/>
  <c r="O216" i="9"/>
  <c r="P216" i="9" s="1"/>
  <c r="I216" i="9"/>
  <c r="K216" i="9" s="1"/>
  <c r="O215" i="9"/>
  <c r="P215" i="9" s="1"/>
  <c r="I215" i="9"/>
  <c r="K215" i="9" s="1"/>
  <c r="O214" i="9"/>
  <c r="P214" i="9" s="1"/>
  <c r="J214" i="9"/>
  <c r="O213" i="9"/>
  <c r="P213" i="9" s="1"/>
  <c r="J213" i="9"/>
  <c r="O212" i="9"/>
  <c r="P212" i="9" s="1"/>
  <c r="J212" i="9"/>
  <c r="O211" i="9"/>
  <c r="P211" i="9" s="1"/>
  <c r="I211" i="9"/>
  <c r="J211" i="9" s="1"/>
  <c r="O210" i="9"/>
  <c r="Q210" i="9" s="1"/>
  <c r="O209" i="9"/>
  <c r="P209" i="9" s="1"/>
  <c r="J209" i="9"/>
  <c r="O208" i="9"/>
  <c r="P208" i="9" s="1"/>
  <c r="J208" i="9"/>
  <c r="N207" i="9"/>
  <c r="N206" i="9" s="1"/>
  <c r="M207" i="9"/>
  <c r="M206" i="9" s="1"/>
  <c r="L207" i="9"/>
  <c r="L206" i="9" s="1"/>
  <c r="H207" i="9"/>
  <c r="O205" i="9"/>
  <c r="P205" i="9" s="1"/>
  <c r="J205" i="9"/>
  <c r="O204" i="9"/>
  <c r="P204" i="9" s="1"/>
  <c r="J204" i="9"/>
  <c r="O203" i="9"/>
  <c r="P203" i="9" s="1"/>
  <c r="J203" i="9"/>
  <c r="O202" i="9"/>
  <c r="P202" i="9" s="1"/>
  <c r="J202" i="9"/>
  <c r="O201" i="9"/>
  <c r="P201" i="9" s="1"/>
  <c r="J201" i="9"/>
  <c r="O200" i="9"/>
  <c r="P200" i="9" s="1"/>
  <c r="J200" i="9"/>
  <c r="O199" i="9"/>
  <c r="N199" i="9"/>
  <c r="N179" i="9" s="1"/>
  <c r="M199" i="9"/>
  <c r="L199" i="9"/>
  <c r="I199" i="9"/>
  <c r="H199" i="9"/>
  <c r="J199" i="9" s="1"/>
  <c r="O198" i="9"/>
  <c r="P198" i="9" s="1"/>
  <c r="J198" i="9"/>
  <c r="O197" i="9"/>
  <c r="N197" i="9"/>
  <c r="M197" i="9"/>
  <c r="M179" i="9" s="1"/>
  <c r="L197" i="9"/>
  <c r="P197" i="9" s="1"/>
  <c r="I197" i="9"/>
  <c r="H197" i="9"/>
  <c r="J197" i="9" s="1"/>
  <c r="O196" i="9"/>
  <c r="P196" i="9" s="1"/>
  <c r="J196" i="9"/>
  <c r="O195" i="9"/>
  <c r="P195" i="9" s="1"/>
  <c r="J195" i="9"/>
  <c r="O194" i="9"/>
  <c r="P194" i="9" s="1"/>
  <c r="J194" i="9"/>
  <c r="O193" i="9"/>
  <c r="P193" i="9" s="1"/>
  <c r="J193" i="9"/>
  <c r="O192" i="9"/>
  <c r="P192" i="9" s="1"/>
  <c r="J192" i="9"/>
  <c r="O191" i="9"/>
  <c r="P191" i="9" s="1"/>
  <c r="J191" i="9"/>
  <c r="O190" i="9"/>
  <c r="P190" i="9" s="1"/>
  <c r="J190" i="9"/>
  <c r="O189" i="9"/>
  <c r="P189" i="9" s="1"/>
  <c r="J189" i="9"/>
  <c r="O188" i="9"/>
  <c r="P188" i="9" s="1"/>
  <c r="J188" i="9"/>
  <c r="O187" i="9"/>
  <c r="P187" i="9" s="1"/>
  <c r="J187" i="9"/>
  <c r="O186" i="9"/>
  <c r="P186" i="9" s="1"/>
  <c r="J186" i="9"/>
  <c r="O185" i="9"/>
  <c r="P185" i="9" s="1"/>
  <c r="J185" i="9"/>
  <c r="O184" i="9"/>
  <c r="P184" i="9" s="1"/>
  <c r="J184" i="9"/>
  <c r="O183" i="9"/>
  <c r="P183" i="9" s="1"/>
  <c r="J183" i="9"/>
  <c r="J180" i="9" s="1"/>
  <c r="O182" i="9"/>
  <c r="P182" i="9" s="1"/>
  <c r="J182" i="9"/>
  <c r="O181" i="9"/>
  <c r="P181" i="9" s="1"/>
  <c r="J181" i="9"/>
  <c r="N180" i="9"/>
  <c r="M180" i="9"/>
  <c r="L180" i="9"/>
  <c r="I180" i="9"/>
  <c r="H180" i="9"/>
  <c r="I179" i="9"/>
  <c r="H179" i="9"/>
  <c r="P176" i="9"/>
  <c r="J176" i="9"/>
  <c r="O169" i="9"/>
  <c r="N169" i="9"/>
  <c r="M169" i="9"/>
  <c r="L169" i="9"/>
  <c r="P169" i="9" s="1"/>
  <c r="I169" i="9"/>
  <c r="H169" i="9"/>
  <c r="J169" i="9" s="1"/>
  <c r="H168" i="9"/>
  <c r="N162" i="9"/>
  <c r="M162" i="9"/>
  <c r="L162" i="9"/>
  <c r="I162" i="9"/>
  <c r="K162" i="9" s="1"/>
  <c r="H162" i="9"/>
  <c r="O159" i="9"/>
  <c r="P159" i="9" s="1"/>
  <c r="J159" i="9"/>
  <c r="O158" i="9"/>
  <c r="Q158" i="9" s="1"/>
  <c r="K158" i="9"/>
  <c r="J158" i="9"/>
  <c r="J157" i="9" s="1"/>
  <c r="J102" i="9" s="1"/>
  <c r="J77" i="9" s="1"/>
  <c r="O157" i="9"/>
  <c r="O160" i="9" s="1"/>
  <c r="N157" i="9"/>
  <c r="N173" i="9" s="1"/>
  <c r="M157" i="9"/>
  <c r="M173" i="9" s="1"/>
  <c r="L157" i="9"/>
  <c r="L173" i="9" s="1"/>
  <c r="I157" i="9"/>
  <c r="I173" i="9" s="1"/>
  <c r="H157" i="9"/>
  <c r="H173" i="9" s="1"/>
  <c r="J173" i="9" s="1"/>
  <c r="O156" i="9"/>
  <c r="P156" i="9" s="1"/>
  <c r="J156" i="9"/>
  <c r="O155" i="9"/>
  <c r="P155" i="9" s="1"/>
  <c r="J155" i="9"/>
  <c r="P154" i="9"/>
  <c r="O154" i="9"/>
  <c r="J154" i="9"/>
  <c r="O153" i="9"/>
  <c r="P153" i="9" s="1"/>
  <c r="J153" i="9"/>
  <c r="N152" i="9"/>
  <c r="M152" i="9"/>
  <c r="L152" i="9"/>
  <c r="I152" i="9"/>
  <c r="I139" i="9" s="1"/>
  <c r="H152" i="9"/>
  <c r="J152" i="9" s="1"/>
  <c r="O151" i="9"/>
  <c r="P151" i="9" s="1"/>
  <c r="J151" i="9"/>
  <c r="O150" i="9"/>
  <c r="P150" i="9" s="1"/>
  <c r="J150" i="9"/>
  <c r="O149" i="9"/>
  <c r="P149" i="9" s="1"/>
  <c r="J149" i="9"/>
  <c r="O148" i="9"/>
  <c r="P148" i="9" s="1"/>
  <c r="J148" i="9"/>
  <c r="O147" i="9"/>
  <c r="N147" i="9"/>
  <c r="M147" i="9"/>
  <c r="M139" i="9" s="1"/>
  <c r="L147" i="9"/>
  <c r="P147" i="9" s="1"/>
  <c r="I147" i="9"/>
  <c r="H147" i="9"/>
  <c r="O146" i="9"/>
  <c r="P146" i="9" s="1"/>
  <c r="J146" i="9"/>
  <c r="O145" i="9"/>
  <c r="P145" i="9" s="1"/>
  <c r="J145" i="9"/>
  <c r="O144" i="9"/>
  <c r="P144" i="9" s="1"/>
  <c r="J144" i="9"/>
  <c r="O143" i="9"/>
  <c r="P143" i="9" s="1"/>
  <c r="J143" i="9"/>
  <c r="O142" i="9"/>
  <c r="P142" i="9" s="1"/>
  <c r="J142" i="9"/>
  <c r="O141" i="9"/>
  <c r="P141" i="9" s="1"/>
  <c r="J141" i="9"/>
  <c r="N140" i="9"/>
  <c r="N139" i="9" s="1"/>
  <c r="M140" i="9"/>
  <c r="L140" i="9"/>
  <c r="L139" i="9" s="1"/>
  <c r="I140" i="9"/>
  <c r="H140" i="9"/>
  <c r="O138" i="9"/>
  <c r="P138" i="9" s="1"/>
  <c r="J138" i="9"/>
  <c r="O137" i="9"/>
  <c r="P137" i="9" s="1"/>
  <c r="J137" i="9"/>
  <c r="O136" i="9"/>
  <c r="P136" i="9" s="1"/>
  <c r="J136" i="9"/>
  <c r="O135" i="9"/>
  <c r="P135" i="9" s="1"/>
  <c r="J135" i="9"/>
  <c r="O134" i="9"/>
  <c r="P134" i="9" s="1"/>
  <c r="J134" i="9"/>
  <c r="O133" i="9"/>
  <c r="P133" i="9" s="1"/>
  <c r="J133" i="9"/>
  <c r="N132" i="9"/>
  <c r="M132" i="9"/>
  <c r="L132" i="9"/>
  <c r="I132" i="9"/>
  <c r="H132" i="9"/>
  <c r="J132" i="9" s="1"/>
  <c r="O131" i="9"/>
  <c r="P131" i="9" s="1"/>
  <c r="J131" i="9"/>
  <c r="O130" i="9"/>
  <c r="N130" i="9"/>
  <c r="M130" i="9"/>
  <c r="L130" i="9"/>
  <c r="I130" i="9"/>
  <c r="H130" i="9"/>
  <c r="J130" i="9" s="1"/>
  <c r="O129" i="9"/>
  <c r="P129" i="9" s="1"/>
  <c r="J129" i="9"/>
  <c r="O128" i="9"/>
  <c r="P128" i="9" s="1"/>
  <c r="J128" i="9"/>
  <c r="O127" i="9"/>
  <c r="P127" i="9" s="1"/>
  <c r="J127" i="9"/>
  <c r="O126" i="9"/>
  <c r="P126" i="9" s="1"/>
  <c r="J126" i="9"/>
  <c r="O125" i="9"/>
  <c r="P125" i="9" s="1"/>
  <c r="J125" i="9"/>
  <c r="O124" i="9"/>
  <c r="P124" i="9" s="1"/>
  <c r="J124" i="9"/>
  <c r="O123" i="9"/>
  <c r="P123" i="9" s="1"/>
  <c r="J123" i="9"/>
  <c r="O122" i="9"/>
  <c r="P122" i="9" s="1"/>
  <c r="J122" i="9"/>
  <c r="O121" i="9"/>
  <c r="P121" i="9" s="1"/>
  <c r="J121" i="9"/>
  <c r="O120" i="9"/>
  <c r="P120" i="9" s="1"/>
  <c r="J120" i="9"/>
  <c r="O119" i="9"/>
  <c r="P119" i="9" s="1"/>
  <c r="J119" i="9"/>
  <c r="O118" i="9"/>
  <c r="P118" i="9" s="1"/>
  <c r="J118" i="9"/>
  <c r="O117" i="9"/>
  <c r="P117" i="9" s="1"/>
  <c r="J117" i="9"/>
  <c r="O116" i="9"/>
  <c r="P116" i="9" s="1"/>
  <c r="J116" i="9"/>
  <c r="O115" i="9"/>
  <c r="P115" i="9" s="1"/>
  <c r="J115" i="9"/>
  <c r="O114" i="9"/>
  <c r="P114" i="9" s="1"/>
  <c r="J114" i="9"/>
  <c r="J113" i="9" s="1"/>
  <c r="N113" i="9"/>
  <c r="N112" i="9" s="1"/>
  <c r="M113" i="9"/>
  <c r="M112" i="9" s="1"/>
  <c r="L113" i="9"/>
  <c r="I113" i="9"/>
  <c r="H113" i="9"/>
  <c r="I112" i="9"/>
  <c r="I111" i="9" s="1"/>
  <c r="N109" i="9"/>
  <c r="M109" i="9"/>
  <c r="L109" i="9"/>
  <c r="J109" i="9"/>
  <c r="I109" i="9"/>
  <c r="I81" i="9" s="1"/>
  <c r="H109" i="9"/>
  <c r="H81" i="9" s="1"/>
  <c r="O108" i="9"/>
  <c r="N108" i="9"/>
  <c r="M108" i="9"/>
  <c r="L108" i="9"/>
  <c r="J108" i="9"/>
  <c r="J106" i="9" s="1"/>
  <c r="I108" i="9"/>
  <c r="H108" i="9"/>
  <c r="H106" i="9" s="1"/>
  <c r="P107" i="9"/>
  <c r="K107" i="9"/>
  <c r="N106" i="9"/>
  <c r="M106" i="9"/>
  <c r="H105" i="9"/>
  <c r="H80" i="9" s="1"/>
  <c r="H79" i="9" s="1"/>
  <c r="O103" i="9"/>
  <c r="L103" i="9"/>
  <c r="P103" i="9" s="1"/>
  <c r="I103" i="9"/>
  <c r="H103" i="9"/>
  <c r="K103" i="9" s="1"/>
  <c r="I102" i="9"/>
  <c r="H102" i="9"/>
  <c r="H77" i="9" s="1"/>
  <c r="O101" i="9"/>
  <c r="Q101" i="9" s="1"/>
  <c r="N101" i="9"/>
  <c r="M101" i="9"/>
  <c r="L101" i="9"/>
  <c r="I101" i="9"/>
  <c r="K101" i="9" s="1"/>
  <c r="H101" i="9"/>
  <c r="N98" i="9"/>
  <c r="N94" i="9"/>
  <c r="M94" i="9"/>
  <c r="L94" i="9"/>
  <c r="I94" i="9"/>
  <c r="K94" i="9" s="1"/>
  <c r="H94" i="9"/>
  <c r="O93" i="9"/>
  <c r="N93" i="9"/>
  <c r="M93" i="9"/>
  <c r="L93" i="9"/>
  <c r="P93" i="9" s="1"/>
  <c r="J93" i="9"/>
  <c r="I93" i="9"/>
  <c r="K93" i="9" s="1"/>
  <c r="H93" i="9"/>
  <c r="O92" i="9"/>
  <c r="N92" i="9"/>
  <c r="M92" i="9"/>
  <c r="L92" i="9"/>
  <c r="P92" i="9" s="1"/>
  <c r="J92" i="9"/>
  <c r="I92" i="9"/>
  <c r="H92" i="9"/>
  <c r="O91" i="9"/>
  <c r="Q91" i="9" s="1"/>
  <c r="N91" i="9"/>
  <c r="M91" i="9"/>
  <c r="L91" i="9"/>
  <c r="H91" i="9"/>
  <c r="O87" i="9"/>
  <c r="N87" i="9"/>
  <c r="M87" i="9"/>
  <c r="J86" i="9"/>
  <c r="H86" i="9"/>
  <c r="N81" i="9"/>
  <c r="M81" i="9"/>
  <c r="L81" i="9"/>
  <c r="J81" i="9"/>
  <c r="I78" i="9"/>
  <c r="H78" i="9"/>
  <c r="J74" i="9"/>
  <c r="N72" i="9"/>
  <c r="M72" i="9"/>
  <c r="J71" i="9"/>
  <c r="H71" i="9"/>
  <c r="O65" i="9"/>
  <c r="Q65" i="9" s="1"/>
  <c r="K65" i="9"/>
  <c r="J65" i="9"/>
  <c r="O64" i="9"/>
  <c r="J64" i="9"/>
  <c r="O63" i="9"/>
  <c r="Q63" i="9" s="1"/>
  <c r="N63" i="9"/>
  <c r="N62" i="9" s="1"/>
  <c r="M63" i="9"/>
  <c r="L63" i="9"/>
  <c r="I63" i="9"/>
  <c r="K63" i="9" s="1"/>
  <c r="H63" i="9"/>
  <c r="J63" i="9" s="1"/>
  <c r="M62" i="9"/>
  <c r="L62" i="9"/>
  <c r="I62" i="9"/>
  <c r="H62" i="9"/>
  <c r="J62" i="9" s="1"/>
  <c r="N61" i="9"/>
  <c r="M61" i="9"/>
  <c r="L61" i="9"/>
  <c r="I61" i="9"/>
  <c r="H61" i="9"/>
  <c r="O59" i="9"/>
  <c r="P59" i="9" s="1"/>
  <c r="K59" i="9"/>
  <c r="J59" i="9"/>
  <c r="O58" i="9"/>
  <c r="Q58" i="9" s="1"/>
  <c r="N58" i="9"/>
  <c r="M58" i="9"/>
  <c r="L58" i="9"/>
  <c r="I58" i="9"/>
  <c r="K58" i="9" s="1"/>
  <c r="H58" i="9"/>
  <c r="O57" i="9"/>
  <c r="Q57" i="9" s="1"/>
  <c r="K57" i="9"/>
  <c r="J57" i="9"/>
  <c r="O56" i="9"/>
  <c r="P56" i="9" s="1"/>
  <c r="K56" i="9"/>
  <c r="J56" i="9"/>
  <c r="O55" i="9"/>
  <c r="Q55" i="9" s="1"/>
  <c r="K55" i="9"/>
  <c r="J55" i="9"/>
  <c r="N54" i="9"/>
  <c r="M54" i="9"/>
  <c r="L54" i="9"/>
  <c r="I54" i="9"/>
  <c r="H54" i="9"/>
  <c r="J54" i="9" s="1"/>
  <c r="O53" i="9"/>
  <c r="P53" i="9" s="1"/>
  <c r="K53" i="9"/>
  <c r="J53" i="9"/>
  <c r="N52" i="9"/>
  <c r="M52" i="9"/>
  <c r="L52" i="9"/>
  <c r="I52" i="9"/>
  <c r="H52" i="9"/>
  <c r="J52" i="9" s="1"/>
  <c r="O51" i="9"/>
  <c r="Q51" i="9" s="1"/>
  <c r="K51" i="9"/>
  <c r="J51" i="9"/>
  <c r="O50" i="9"/>
  <c r="P50" i="9" s="1"/>
  <c r="K50" i="9"/>
  <c r="J50" i="9"/>
  <c r="O49" i="9"/>
  <c r="Q49" i="9" s="1"/>
  <c r="K49" i="9"/>
  <c r="J49" i="9"/>
  <c r="O48" i="9"/>
  <c r="Q48" i="9" s="1"/>
  <c r="N48" i="9"/>
  <c r="N41" i="9" s="1"/>
  <c r="M48" i="9"/>
  <c r="L48" i="9"/>
  <c r="I48" i="9"/>
  <c r="H48" i="9"/>
  <c r="J48" i="9" s="1"/>
  <c r="O47" i="9"/>
  <c r="P47" i="9" s="1"/>
  <c r="K47" i="9"/>
  <c r="J47" i="9"/>
  <c r="O46" i="9"/>
  <c r="Q46" i="9" s="1"/>
  <c r="K46" i="9"/>
  <c r="J46" i="9"/>
  <c r="P45" i="9"/>
  <c r="O45" i="9"/>
  <c r="Q45" i="9" s="1"/>
  <c r="K45" i="9"/>
  <c r="J45" i="9"/>
  <c r="N44" i="9"/>
  <c r="M44" i="9"/>
  <c r="M41" i="9" s="1"/>
  <c r="L44" i="9"/>
  <c r="I44" i="9"/>
  <c r="H44" i="9"/>
  <c r="J44" i="9" s="1"/>
  <c r="O43" i="9"/>
  <c r="Q43" i="9" s="1"/>
  <c r="K43" i="9"/>
  <c r="J43" i="9"/>
  <c r="N42" i="9"/>
  <c r="M42" i="9"/>
  <c r="L42" i="9"/>
  <c r="I42" i="9"/>
  <c r="I41" i="9" s="1"/>
  <c r="H42" i="9"/>
  <c r="J42" i="9" s="1"/>
  <c r="L41" i="9"/>
  <c r="O40" i="9"/>
  <c r="J40" i="9"/>
  <c r="O39" i="9"/>
  <c r="P39" i="9" s="1"/>
  <c r="K39" i="9"/>
  <c r="J39" i="9"/>
  <c r="N38" i="9"/>
  <c r="N37" i="9" s="1"/>
  <c r="N36" i="9" s="1"/>
  <c r="M38" i="9"/>
  <c r="L38" i="9"/>
  <c r="I38" i="9"/>
  <c r="K38" i="9" s="1"/>
  <c r="H38" i="9"/>
  <c r="M37" i="9"/>
  <c r="L37" i="9"/>
  <c r="I37" i="9"/>
  <c r="I36" i="9" s="1"/>
  <c r="H37" i="9"/>
  <c r="J37" i="9" s="1"/>
  <c r="M36" i="9"/>
  <c r="L36" i="9"/>
  <c r="O35" i="9"/>
  <c r="Q35" i="9" s="1"/>
  <c r="K35" i="9"/>
  <c r="J35" i="9"/>
  <c r="O34" i="9"/>
  <c r="Q34" i="9" s="1"/>
  <c r="N34" i="9"/>
  <c r="M34" i="9"/>
  <c r="L34" i="9"/>
  <c r="H34" i="9"/>
  <c r="J34" i="9" s="1"/>
  <c r="P33" i="9"/>
  <c r="O33" i="9"/>
  <c r="Q33" i="9" s="1"/>
  <c r="K33" i="9"/>
  <c r="J33" i="9"/>
  <c r="O32" i="9"/>
  <c r="P32" i="9" s="1"/>
  <c r="K32" i="9"/>
  <c r="J32" i="9"/>
  <c r="N31" i="9"/>
  <c r="M31" i="9"/>
  <c r="M30" i="9" s="1"/>
  <c r="L31" i="9"/>
  <c r="I31" i="9"/>
  <c r="H31" i="9"/>
  <c r="J31" i="9" s="1"/>
  <c r="N30" i="9"/>
  <c r="L30" i="9"/>
  <c r="I30" i="9"/>
  <c r="H30" i="9"/>
  <c r="J30" i="9" s="1"/>
  <c r="O29" i="9"/>
  <c r="Q29" i="9" s="1"/>
  <c r="K29" i="9"/>
  <c r="J29" i="9"/>
  <c r="O28" i="9"/>
  <c r="P28" i="9" s="1"/>
  <c r="K28" i="9"/>
  <c r="J28" i="9"/>
  <c r="N27" i="9"/>
  <c r="N26" i="9" s="1"/>
  <c r="N25" i="9" s="1"/>
  <c r="M27" i="9"/>
  <c r="M26" i="9" s="1"/>
  <c r="L27" i="9"/>
  <c r="L26" i="9" s="1"/>
  <c r="L25" i="9" s="1"/>
  <c r="I27" i="9"/>
  <c r="H27" i="9"/>
  <c r="J27" i="9" s="1"/>
  <c r="I26" i="9"/>
  <c r="P24" i="9"/>
  <c r="O24" i="9"/>
  <c r="Q24" i="9" s="1"/>
  <c r="K24" i="9"/>
  <c r="J24" i="9"/>
  <c r="O23" i="9"/>
  <c r="P23" i="9" s="1"/>
  <c r="K23" i="9"/>
  <c r="J23" i="9"/>
  <c r="O22" i="9"/>
  <c r="Q22" i="9" s="1"/>
  <c r="K22" i="9"/>
  <c r="J22" i="9"/>
  <c r="O21" i="9"/>
  <c r="P21" i="9" s="1"/>
  <c r="K21" i="9"/>
  <c r="J21" i="9"/>
  <c r="N20" i="9"/>
  <c r="M20" i="9"/>
  <c r="L20" i="9"/>
  <c r="L60" i="9" s="1"/>
  <c r="I20" i="9"/>
  <c r="K20" i="9" s="1"/>
  <c r="H20" i="9"/>
  <c r="H19" i="9"/>
  <c r="O18" i="9"/>
  <c r="Q18" i="9" s="1"/>
  <c r="K18" i="9"/>
  <c r="J18" i="9"/>
  <c r="O17" i="9"/>
  <c r="P17" i="9" s="1"/>
  <c r="K17" i="9"/>
  <c r="J17" i="9"/>
  <c r="O16" i="9"/>
  <c r="Q16" i="9" s="1"/>
  <c r="K16" i="9"/>
  <c r="J16" i="9"/>
  <c r="O15" i="9"/>
  <c r="P15" i="9" s="1"/>
  <c r="K15" i="9"/>
  <c r="J15" i="9"/>
  <c r="N14" i="9"/>
  <c r="M14" i="9"/>
  <c r="L14" i="9"/>
  <c r="I14" i="9"/>
  <c r="K14" i="9" s="1"/>
  <c r="H14" i="9"/>
  <c r="H13" i="9"/>
  <c r="O12" i="9"/>
  <c r="Q12" i="9" s="1"/>
  <c r="K12" i="9"/>
  <c r="J12" i="9"/>
  <c r="N11" i="9"/>
  <c r="M11" i="9"/>
  <c r="O11" i="9" s="1"/>
  <c r="Q11" i="9" s="1"/>
  <c r="L11" i="9"/>
  <c r="I11" i="9"/>
  <c r="H11" i="9"/>
  <c r="J11" i="9" s="1"/>
  <c r="N105" i="9" l="1"/>
  <c r="N80" i="9" s="1"/>
  <c r="N79" i="9" s="1"/>
  <c r="N249" i="9"/>
  <c r="M415" i="9"/>
  <c r="M414" i="9" s="1"/>
  <c r="M100" i="9"/>
  <c r="M99" i="9" s="1"/>
  <c r="I110" i="9"/>
  <c r="I452" i="9" s="1"/>
  <c r="M167" i="9"/>
  <c r="M166" i="9"/>
  <c r="M84" i="9"/>
  <c r="M69" i="9" s="1"/>
  <c r="M111" i="9"/>
  <c r="M110" i="9" s="1"/>
  <c r="M452" i="9" s="1"/>
  <c r="N178" i="9"/>
  <c r="N177" i="9" s="1"/>
  <c r="N261" i="9" s="1"/>
  <c r="K41" i="9"/>
  <c r="Q297" i="9"/>
  <c r="O296" i="9"/>
  <c r="Q296" i="9" s="1"/>
  <c r="N96" i="9"/>
  <c r="N75" i="9" s="1"/>
  <c r="N171" i="9"/>
  <c r="N172" i="9"/>
  <c r="H98" i="9"/>
  <c r="N166" i="9"/>
  <c r="N84" i="9"/>
  <c r="N111" i="9"/>
  <c r="N110" i="9" s="1"/>
  <c r="N452" i="9" s="1"/>
  <c r="N455" i="9" s="1"/>
  <c r="N167" i="9"/>
  <c r="N85" i="9"/>
  <c r="N70" i="9" s="1"/>
  <c r="I86" i="9"/>
  <c r="I168" i="9"/>
  <c r="K168" i="9" s="1"/>
  <c r="H175" i="9"/>
  <c r="H104" i="9"/>
  <c r="K87" i="9"/>
  <c r="I72" i="9"/>
  <c r="K72" i="9" s="1"/>
  <c r="I260" i="9"/>
  <c r="I90" i="9"/>
  <c r="L167" i="9"/>
  <c r="L85" i="9"/>
  <c r="L70" i="9" s="1"/>
  <c r="M25" i="9"/>
  <c r="M168" i="9"/>
  <c r="M86" i="9"/>
  <c r="M71" i="9" s="1"/>
  <c r="P87" i="9"/>
  <c r="L72" i="9"/>
  <c r="I105" i="9"/>
  <c r="I249" i="9"/>
  <c r="N263" i="9"/>
  <c r="N262" i="9" s="1"/>
  <c r="N380" i="9" s="1"/>
  <c r="N378" i="9" s="1"/>
  <c r="N168" i="9"/>
  <c r="N86" i="9"/>
  <c r="N71" i="9" s="1"/>
  <c r="M172" i="9"/>
  <c r="K81" i="9"/>
  <c r="O168" i="9"/>
  <c r="O86" i="9"/>
  <c r="J340" i="9"/>
  <c r="I339" i="9"/>
  <c r="L96" i="9"/>
  <c r="L171" i="9"/>
  <c r="I416" i="9"/>
  <c r="M98" i="9"/>
  <c r="M337" i="9"/>
  <c r="M97" i="9" s="1"/>
  <c r="M76" i="9" s="1"/>
  <c r="M105" i="9"/>
  <c r="M80" i="9" s="1"/>
  <c r="M79" i="9" s="1"/>
  <c r="M249" i="9"/>
  <c r="P267" i="9"/>
  <c r="P299" i="9"/>
  <c r="P44" i="9"/>
  <c r="P54" i="9"/>
  <c r="M90" i="9"/>
  <c r="M89" i="9" s="1"/>
  <c r="Q103" i="9"/>
  <c r="H139" i="9"/>
  <c r="P152" i="9"/>
  <c r="P382" i="9"/>
  <c r="M449" i="9"/>
  <c r="K392" i="9"/>
  <c r="J401" i="9"/>
  <c r="M60" i="9"/>
  <c r="H26" i="9"/>
  <c r="H87" i="9"/>
  <c r="H72" i="9" s="1"/>
  <c r="N90" i="9"/>
  <c r="N89" i="9" s="1"/>
  <c r="Q93" i="9"/>
  <c r="O207" i="9"/>
  <c r="Q207" i="9" s="1"/>
  <c r="O251" i="9"/>
  <c r="O250" i="9" s="1"/>
  <c r="O249" i="9" s="1"/>
  <c r="P295" i="9"/>
  <c r="P350" i="9"/>
  <c r="M382" i="9"/>
  <c r="Q404" i="9"/>
  <c r="P251" i="9"/>
  <c r="J430" i="9"/>
  <c r="P11" i="9"/>
  <c r="P35" i="9"/>
  <c r="O78" i="9"/>
  <c r="Q78" i="9" s="1"/>
  <c r="K108" i="9"/>
  <c r="L179" i="9"/>
  <c r="O289" i="9"/>
  <c r="Q289" i="9" s="1"/>
  <c r="N382" i="9"/>
  <c r="K11" i="9"/>
  <c r="H36" i="9"/>
  <c r="J36" i="9" s="1"/>
  <c r="O44" i="9"/>
  <c r="Q44" i="9" s="1"/>
  <c r="O54" i="9"/>
  <c r="Q54" i="9" s="1"/>
  <c r="I455" i="9"/>
  <c r="P132" i="9"/>
  <c r="O152" i="9"/>
  <c r="Q169" i="9"/>
  <c r="P248" i="9"/>
  <c r="P356" i="9"/>
  <c r="I361" i="9"/>
  <c r="K361" i="9" s="1"/>
  <c r="P365" i="9"/>
  <c r="K289" i="9"/>
  <c r="N60" i="9"/>
  <c r="P16" i="9"/>
  <c r="K31" i="9"/>
  <c r="H41" i="9"/>
  <c r="J41" i="9" s="1"/>
  <c r="P65" i="9"/>
  <c r="P91" i="9"/>
  <c r="P108" i="9"/>
  <c r="J147" i="9"/>
  <c r="P158" i="9"/>
  <c r="K244" i="9"/>
  <c r="I326" i="9"/>
  <c r="O392" i="9"/>
  <c r="M455" i="9"/>
  <c r="P101" i="9"/>
  <c r="L170" i="9"/>
  <c r="L264" i="9"/>
  <c r="K27" i="9"/>
  <c r="Q87" i="9"/>
  <c r="O132" i="9"/>
  <c r="J140" i="9"/>
  <c r="M170" i="9"/>
  <c r="I210" i="9"/>
  <c r="J235" i="9"/>
  <c r="O238" i="9"/>
  <c r="O237" i="9" s="1"/>
  <c r="J313" i="9"/>
  <c r="L338" i="9"/>
  <c r="O356" i="9"/>
  <c r="P397" i="9"/>
  <c r="Q401" i="9"/>
  <c r="O113" i="9"/>
  <c r="O112" i="9" s="1"/>
  <c r="H112" i="9"/>
  <c r="J162" i="9"/>
  <c r="N170" i="9"/>
  <c r="J362" i="9"/>
  <c r="J398" i="9"/>
  <c r="K410" i="9"/>
  <c r="P297" i="9"/>
  <c r="L90" i="9"/>
  <c r="O72" i="9"/>
  <c r="Q72" i="9" s="1"/>
  <c r="M88" i="9"/>
  <c r="M73" i="9" s="1"/>
  <c r="K92" i="9"/>
  <c r="L112" i="9"/>
  <c r="P180" i="9"/>
  <c r="H375" i="9"/>
  <c r="J339" i="9"/>
  <c r="P357" i="9"/>
  <c r="P393" i="9"/>
  <c r="Q410" i="9"/>
  <c r="H416" i="9"/>
  <c r="N88" i="9"/>
  <c r="N73" i="9" s="1"/>
  <c r="K102" i="9"/>
  <c r="J250" i="9"/>
  <c r="J105" i="9" s="1"/>
  <c r="J104" i="9" s="1"/>
  <c r="J329" i="9"/>
  <c r="P367" i="9"/>
  <c r="H448" i="9"/>
  <c r="I394" i="9"/>
  <c r="I95" i="9" s="1"/>
  <c r="P12" i="9"/>
  <c r="K62" i="9"/>
  <c r="P18" i="9"/>
  <c r="P52" i="9"/>
  <c r="O140" i="9"/>
  <c r="H206" i="9"/>
  <c r="H178" i="9" s="1"/>
  <c r="H177" i="9" s="1"/>
  <c r="Q235" i="9"/>
  <c r="Q313" i="9"/>
  <c r="M375" i="9"/>
  <c r="K358" i="9"/>
  <c r="L448" i="9"/>
  <c r="Q390" i="9"/>
  <c r="K78" i="9"/>
  <c r="P294" i="9"/>
  <c r="K44" i="9"/>
  <c r="K52" i="9"/>
  <c r="J14" i="9"/>
  <c r="I19" i="9"/>
  <c r="O62" i="9"/>
  <c r="Q62" i="9" s="1"/>
  <c r="I77" i="9"/>
  <c r="K77" i="9" s="1"/>
  <c r="L102" i="9"/>
  <c r="L77" i="9" s="1"/>
  <c r="J168" i="9"/>
  <c r="O180" i="9"/>
  <c r="O179" i="9" s="1"/>
  <c r="J229" i="9"/>
  <c r="M240" i="9"/>
  <c r="M178" i="9" s="1"/>
  <c r="M177" i="9" s="1"/>
  <c r="M261" i="9" s="1"/>
  <c r="K246" i="9"/>
  <c r="L250" i="9"/>
  <c r="L329" i="9"/>
  <c r="N375" i="9"/>
  <c r="M448" i="9"/>
  <c r="J429" i="9"/>
  <c r="L78" i="9"/>
  <c r="K169" i="9"/>
  <c r="P289" i="9"/>
  <c r="L19" i="9"/>
  <c r="L13" i="9" s="1"/>
  <c r="L10" i="9" s="1"/>
  <c r="L9" i="9" s="1"/>
  <c r="J38" i="9"/>
  <c r="J58" i="9"/>
  <c r="M102" i="9"/>
  <c r="M77" i="9" s="1"/>
  <c r="O265" i="9"/>
  <c r="O333" i="9"/>
  <c r="O332" i="9" s="1"/>
  <c r="Q332" i="9" s="1"/>
  <c r="K363" i="9"/>
  <c r="N448" i="9"/>
  <c r="I391" i="9"/>
  <c r="K391" i="9" s="1"/>
  <c r="P441" i="9"/>
  <c r="O400" i="9"/>
  <c r="Q400" i="9" s="1"/>
  <c r="O94" i="9"/>
  <c r="Q94" i="9" s="1"/>
  <c r="K42" i="9"/>
  <c r="M19" i="9"/>
  <c r="M13" i="9" s="1"/>
  <c r="O42" i="9"/>
  <c r="O52" i="9"/>
  <c r="Q52" i="9" s="1"/>
  <c r="Q92" i="9"/>
  <c r="N102" i="9"/>
  <c r="N77" i="9" s="1"/>
  <c r="I106" i="9"/>
  <c r="K106" i="9" s="1"/>
  <c r="O109" i="9"/>
  <c r="O81" i="9" s="1"/>
  <c r="Q81" i="9" s="1"/>
  <c r="P130" i="9"/>
  <c r="P229" i="9"/>
  <c r="P281" i="9"/>
  <c r="P322" i="9"/>
  <c r="L391" i="9"/>
  <c r="H394" i="9"/>
  <c r="L416" i="9"/>
  <c r="L100" i="9" s="1"/>
  <c r="L99" i="9" s="1"/>
  <c r="P429" i="9"/>
  <c r="J451" i="10"/>
  <c r="I454" i="10"/>
  <c r="J454" i="10" s="1"/>
  <c r="K30" i="9"/>
  <c r="K54" i="9"/>
  <c r="N19" i="9"/>
  <c r="N13" i="9" s="1"/>
  <c r="N10" i="9" s="1"/>
  <c r="N9" i="9" s="1"/>
  <c r="P34" i="9"/>
  <c r="K48" i="9"/>
  <c r="P58" i="9"/>
  <c r="P63" i="9"/>
  <c r="P199" i="9"/>
  <c r="H237" i="9"/>
  <c r="J282" i="9"/>
  <c r="P298" i="9"/>
  <c r="I348" i="9"/>
  <c r="J348" i="9" s="1"/>
  <c r="H355" i="9"/>
  <c r="J355" i="9" s="1"/>
  <c r="H400" i="9"/>
  <c r="K442" i="9"/>
  <c r="P22" i="9"/>
  <c r="K37" i="9"/>
  <c r="H60" i="9"/>
  <c r="I25" i="9"/>
  <c r="P29" i="9"/>
  <c r="P48" i="9"/>
  <c r="L106" i="9"/>
  <c r="P241" i="9"/>
  <c r="O246" i="9"/>
  <c r="J251" i="9"/>
  <c r="P309" i="9"/>
  <c r="J330" i="9"/>
  <c r="I355" i="9"/>
  <c r="N416" i="9"/>
  <c r="P31" i="9"/>
  <c r="Q23" i="9"/>
  <c r="P43" i="9"/>
  <c r="P46" i="9"/>
  <c r="Q47" i="9"/>
  <c r="P49" i="9"/>
  <c r="Q50" i="9"/>
  <c r="P51" i="9"/>
  <c r="Q53" i="9"/>
  <c r="P55" i="9"/>
  <c r="Q56" i="9"/>
  <c r="P57" i="9"/>
  <c r="Q59" i="9"/>
  <c r="I60" i="9"/>
  <c r="J60" i="9" s="1"/>
  <c r="K61" i="9"/>
  <c r="O61" i="9"/>
  <c r="Q15" i="9"/>
  <c r="Q17" i="9"/>
  <c r="J20" i="9"/>
  <c r="Q21" i="9"/>
  <c r="Q28" i="9"/>
  <c r="Q32" i="9"/>
  <c r="K34" i="9"/>
  <c r="Q39" i="9"/>
  <c r="O14" i="9"/>
  <c r="O20" i="9"/>
  <c r="P20" i="9" s="1"/>
  <c r="O27" i="9"/>
  <c r="O31" i="9"/>
  <c r="O38" i="9"/>
  <c r="J61" i="9"/>
  <c r="P61" i="9"/>
  <c r="J112" i="9"/>
  <c r="K173" i="9"/>
  <c r="J179" i="9"/>
  <c r="K157" i="9"/>
  <c r="Q157" i="9"/>
  <c r="I160" i="9"/>
  <c r="M160" i="9"/>
  <c r="O162" i="9"/>
  <c r="I163" i="9"/>
  <c r="M163" i="9"/>
  <c r="M161" i="9" s="1"/>
  <c r="P210" i="9"/>
  <c r="J215" i="9"/>
  <c r="Q215" i="9"/>
  <c r="J216" i="9"/>
  <c r="Q216" i="9"/>
  <c r="J217" i="9"/>
  <c r="Q217" i="9"/>
  <c r="Q236" i="9"/>
  <c r="I259" i="9"/>
  <c r="L259" i="9"/>
  <c r="P237" i="9"/>
  <c r="P242" i="9"/>
  <c r="P243" i="9"/>
  <c r="P157" i="9"/>
  <c r="H160" i="9"/>
  <c r="L160" i="9"/>
  <c r="P160" i="9" s="1"/>
  <c r="N160" i="9"/>
  <c r="N163" i="9"/>
  <c r="N161" i="9" s="1"/>
  <c r="O223" i="9"/>
  <c r="O206" i="9" s="1"/>
  <c r="J237" i="9"/>
  <c r="I266" i="9"/>
  <c r="P266" i="9"/>
  <c r="I276" i="9"/>
  <c r="P276" i="9"/>
  <c r="Q277" i="9"/>
  <c r="Q280" i="9"/>
  <c r="P288" i="9"/>
  <c r="Q290" i="9"/>
  <c r="P291" i="9"/>
  <c r="Q292" i="9"/>
  <c r="P293" i="9"/>
  <c r="J295" i="9"/>
  <c r="Q300" i="9"/>
  <c r="Q301" i="9"/>
  <c r="Q302" i="9"/>
  <c r="P303" i="9"/>
  <c r="Q305" i="9"/>
  <c r="Q306" i="9"/>
  <c r="Q307" i="9"/>
  <c r="P308" i="9"/>
  <c r="J314" i="9"/>
  <c r="Q316" i="9"/>
  <c r="Q318" i="9"/>
  <c r="K325" i="9"/>
  <c r="P325" i="9"/>
  <c r="P326" i="9"/>
  <c r="Q328" i="9"/>
  <c r="I334" i="9"/>
  <c r="P334" i="9"/>
  <c r="O339" i="9"/>
  <c r="O338" i="9" s="1"/>
  <c r="I376" i="9"/>
  <c r="K356" i="9"/>
  <c r="Q356" i="9"/>
  <c r="O358" i="9"/>
  <c r="P359" i="9"/>
  <c r="O363" i="9"/>
  <c r="P364" i="9"/>
  <c r="P366" i="9"/>
  <c r="P368" i="9"/>
  <c r="L369" i="9"/>
  <c r="H370" i="9"/>
  <c r="K370" i="9" s="1"/>
  <c r="K371" i="9"/>
  <c r="P372" i="9"/>
  <c r="O371" i="9"/>
  <c r="H377" i="9"/>
  <c r="L377" i="9"/>
  <c r="I280" i="9"/>
  <c r="I300" i="9"/>
  <c r="I301" i="9"/>
  <c r="I302" i="9"/>
  <c r="I305" i="9"/>
  <c r="I306" i="9"/>
  <c r="I307" i="9"/>
  <c r="Q379" i="9"/>
  <c r="Q326" i="9"/>
  <c r="I328" i="9"/>
  <c r="O375" i="9"/>
  <c r="Q375" i="9" s="1"/>
  <c r="P379" i="9"/>
  <c r="J395" i="9"/>
  <c r="P399" i="9"/>
  <c r="O398" i="9"/>
  <c r="Q398" i="9" s="1"/>
  <c r="M385" i="9"/>
  <c r="O385" i="9"/>
  <c r="Q386" i="9"/>
  <c r="P387" i="9"/>
  <c r="I387" i="9"/>
  <c r="K388" i="9"/>
  <c r="J392" i="9"/>
  <c r="K395" i="9"/>
  <c r="P396" i="9"/>
  <c r="O395" i="9"/>
  <c r="Q399" i="9"/>
  <c r="I400" i="9"/>
  <c r="J404" i="9"/>
  <c r="P423" i="9"/>
  <c r="P386" i="9"/>
  <c r="J388" i="9"/>
  <c r="J87" i="9" s="1"/>
  <c r="J72" i="9" s="1"/>
  <c r="P388" i="9"/>
  <c r="O417" i="9"/>
  <c r="O431" i="9"/>
  <c r="P431" i="9" s="1"/>
  <c r="H96" i="9" l="1"/>
  <c r="H75" i="9" s="1"/>
  <c r="H171" i="9"/>
  <c r="J394" i="9"/>
  <c r="H95" i="9"/>
  <c r="H74" i="9" s="1"/>
  <c r="P329" i="9"/>
  <c r="L168" i="9"/>
  <c r="P168" i="9" s="1"/>
  <c r="L86" i="9"/>
  <c r="J416" i="9"/>
  <c r="J100" i="9" s="1"/>
  <c r="J99" i="9" s="1"/>
  <c r="H100" i="9"/>
  <c r="H99" i="9" s="1"/>
  <c r="H415" i="9"/>
  <c r="H166" i="9"/>
  <c r="H84" i="9"/>
  <c r="H111" i="9"/>
  <c r="P170" i="9"/>
  <c r="Q112" i="9"/>
  <c r="O84" i="9"/>
  <c r="O111" i="9"/>
  <c r="P94" i="9"/>
  <c r="H167" i="9"/>
  <c r="H85" i="9"/>
  <c r="H70" i="9" s="1"/>
  <c r="N415" i="9"/>
  <c r="N414" i="9" s="1"/>
  <c r="N100" i="9"/>
  <c r="N99" i="9" s="1"/>
  <c r="O240" i="9"/>
  <c r="M96" i="9"/>
  <c r="M75" i="9" s="1"/>
  <c r="M171" i="9"/>
  <c r="M165" i="9" s="1"/>
  <c r="M164" i="9" s="1"/>
  <c r="P391" i="9"/>
  <c r="H260" i="9"/>
  <c r="H90" i="9"/>
  <c r="H89" i="9" s="1"/>
  <c r="H88" i="9"/>
  <c r="H73" i="9" s="1"/>
  <c r="H170" i="9"/>
  <c r="P238" i="9"/>
  <c r="O416" i="9"/>
  <c r="Q265" i="9"/>
  <c r="O264" i="9"/>
  <c r="Q264" i="9" s="1"/>
  <c r="O139" i="9"/>
  <c r="P139" i="9" s="1"/>
  <c r="O377" i="9"/>
  <c r="O355" i="9"/>
  <c r="O391" i="9"/>
  <c r="Q392" i="9"/>
  <c r="P392" i="9"/>
  <c r="Q246" i="9"/>
  <c r="O244" i="9"/>
  <c r="P246" i="9"/>
  <c r="P109" i="9"/>
  <c r="L98" i="9"/>
  <c r="L337" i="9"/>
  <c r="L172" i="9" s="1"/>
  <c r="I379" i="9"/>
  <c r="J326" i="9"/>
  <c r="I175" i="9"/>
  <c r="I104" i="9"/>
  <c r="K104" i="9" s="1"/>
  <c r="J175" i="9"/>
  <c r="J80" i="9" s="1"/>
  <c r="J79" i="9" s="1"/>
  <c r="H174" i="9"/>
  <c r="K355" i="9"/>
  <c r="P112" i="9"/>
  <c r="L166" i="9"/>
  <c r="L84" i="9"/>
  <c r="L111" i="9"/>
  <c r="K105" i="9"/>
  <c r="I80" i="9"/>
  <c r="J249" i="9"/>
  <c r="O260" i="9"/>
  <c r="O88" i="9"/>
  <c r="O170" i="9"/>
  <c r="Q170" i="9" s="1"/>
  <c r="O90" i="9"/>
  <c r="M175" i="9"/>
  <c r="M174" i="9" s="1"/>
  <c r="M104" i="9"/>
  <c r="K36" i="9"/>
  <c r="K86" i="9"/>
  <c r="I71" i="9"/>
  <c r="K71" i="9" s="1"/>
  <c r="P250" i="9"/>
  <c r="L105" i="9"/>
  <c r="L80" i="9" s="1"/>
  <c r="L79" i="9" s="1"/>
  <c r="L249" i="9"/>
  <c r="P333" i="9"/>
  <c r="K210" i="9"/>
  <c r="J210" i="9"/>
  <c r="I207" i="9"/>
  <c r="P72" i="9"/>
  <c r="P400" i="9"/>
  <c r="K95" i="9"/>
  <c r="I74" i="9"/>
  <c r="K74" i="9" s="1"/>
  <c r="K19" i="9"/>
  <c r="I13" i="9"/>
  <c r="L415" i="9"/>
  <c r="P415" i="9" s="1"/>
  <c r="K394" i="9"/>
  <c r="Q42" i="9"/>
  <c r="O41" i="9"/>
  <c r="P140" i="9"/>
  <c r="K416" i="9"/>
  <c r="I415" i="9"/>
  <c r="I100" i="9"/>
  <c r="N69" i="9"/>
  <c r="O71" i="9"/>
  <c r="J139" i="9"/>
  <c r="P207" i="9"/>
  <c r="M10" i="9"/>
  <c r="M9" i="9" s="1"/>
  <c r="P78" i="9"/>
  <c r="L375" i="9"/>
  <c r="P375" i="9" s="1"/>
  <c r="J361" i="9"/>
  <c r="P296" i="9"/>
  <c r="N165" i="9"/>
  <c r="P113" i="9"/>
  <c r="P90" i="9"/>
  <c r="L89" i="9"/>
  <c r="J160" i="9"/>
  <c r="K25" i="9"/>
  <c r="Q160" i="9"/>
  <c r="L88" i="9"/>
  <c r="P42" i="9"/>
  <c r="P81" i="9"/>
  <c r="J26" i="9"/>
  <c r="H25" i="9"/>
  <c r="L75" i="9"/>
  <c r="M263" i="9"/>
  <c r="M262" i="9" s="1"/>
  <c r="M380" i="9" s="1"/>
  <c r="M378" i="9" s="1"/>
  <c r="P62" i="9"/>
  <c r="J207" i="9"/>
  <c r="J206" i="9" s="1"/>
  <c r="J19" i="9"/>
  <c r="P265" i="9"/>
  <c r="P179" i="9"/>
  <c r="L178" i="9"/>
  <c r="L177" i="9" s="1"/>
  <c r="L261" i="9" s="1"/>
  <c r="I338" i="9"/>
  <c r="N175" i="9"/>
  <c r="N174" i="9" s="1"/>
  <c r="N104" i="9"/>
  <c r="K326" i="9"/>
  <c r="J391" i="9"/>
  <c r="Q333" i="9"/>
  <c r="P332" i="9"/>
  <c r="K26" i="9"/>
  <c r="H337" i="9"/>
  <c r="Q416" i="9"/>
  <c r="O415" i="9"/>
  <c r="O100" i="9"/>
  <c r="Q395" i="9"/>
  <c r="O394" i="9"/>
  <c r="P395" i="9"/>
  <c r="Q385" i="9"/>
  <c r="K306" i="9"/>
  <c r="J306" i="9"/>
  <c r="K300" i="9"/>
  <c r="J300" i="9"/>
  <c r="I297" i="9"/>
  <c r="J377" i="9"/>
  <c r="H376" i="9"/>
  <c r="J376" i="9" s="1"/>
  <c r="J370" i="9"/>
  <c r="H369" i="9"/>
  <c r="K400" i="9"/>
  <c r="I171" i="9"/>
  <c r="I96" i="9"/>
  <c r="P416" i="9"/>
  <c r="P398" i="9"/>
  <c r="K302" i="9"/>
  <c r="J302" i="9"/>
  <c r="P385" i="9"/>
  <c r="Q338" i="9"/>
  <c r="O337" i="9"/>
  <c r="O98" i="9"/>
  <c r="J334" i="9"/>
  <c r="I333" i="9"/>
  <c r="K334" i="9"/>
  <c r="I91" i="9"/>
  <c r="P339" i="9"/>
  <c r="Q206" i="9"/>
  <c r="O178" i="9"/>
  <c r="O85" i="9"/>
  <c r="P338" i="9"/>
  <c r="Q162" i="9"/>
  <c r="K160" i="9"/>
  <c r="P223" i="9"/>
  <c r="P206" i="9"/>
  <c r="P162" i="9"/>
  <c r="Q38" i="9"/>
  <c r="O37" i="9"/>
  <c r="Q27" i="9"/>
  <c r="O26" i="9"/>
  <c r="Q14" i="9"/>
  <c r="Q61" i="9"/>
  <c r="P27" i="9"/>
  <c r="P14" i="9"/>
  <c r="P417" i="9"/>
  <c r="K387" i="9"/>
  <c r="I386" i="9"/>
  <c r="J387" i="9"/>
  <c r="J386" i="9" s="1"/>
  <c r="J385" i="9" s="1"/>
  <c r="M384" i="9"/>
  <c r="M383" i="9" s="1"/>
  <c r="M85" i="9"/>
  <c r="J400" i="9"/>
  <c r="J96" i="9" s="1"/>
  <c r="J75" i="9" s="1"/>
  <c r="K328" i="9"/>
  <c r="I322" i="9"/>
  <c r="K322" i="9" s="1"/>
  <c r="J328" i="9"/>
  <c r="J322" i="9" s="1"/>
  <c r="K307" i="9"/>
  <c r="J307" i="9"/>
  <c r="K305" i="9"/>
  <c r="J305" i="9"/>
  <c r="K301" i="9"/>
  <c r="J301" i="9"/>
  <c r="K280" i="9"/>
  <c r="J280" i="9"/>
  <c r="L376" i="9"/>
  <c r="P377" i="9"/>
  <c r="Q371" i="9"/>
  <c r="O370" i="9"/>
  <c r="P371" i="9"/>
  <c r="Q363" i="9"/>
  <c r="O362" i="9"/>
  <c r="Q358" i="9"/>
  <c r="O173" i="9"/>
  <c r="O102" i="9"/>
  <c r="K377" i="9"/>
  <c r="J276" i="9"/>
  <c r="K276" i="9"/>
  <c r="J266" i="9"/>
  <c r="J265" i="9" s="1"/>
  <c r="J264" i="9" s="1"/>
  <c r="J84" i="9" s="1"/>
  <c r="I265" i="9"/>
  <c r="K266" i="9"/>
  <c r="J90" i="9"/>
  <c r="P363" i="9"/>
  <c r="P358" i="9"/>
  <c r="I161" i="9"/>
  <c r="J178" i="9"/>
  <c r="J177" i="9" s="1"/>
  <c r="J111" i="9"/>
  <c r="J110" i="9" s="1"/>
  <c r="Q31" i="9"/>
  <c r="O30" i="9"/>
  <c r="Q20" i="9"/>
  <c r="O19" i="9"/>
  <c r="O13" i="9" s="1"/>
  <c r="K60" i="9"/>
  <c r="P38" i="9"/>
  <c r="H69" i="9" l="1"/>
  <c r="J415" i="9"/>
  <c r="H414" i="9"/>
  <c r="K13" i="9"/>
  <c r="I10" i="9"/>
  <c r="J13" i="9"/>
  <c r="K338" i="9"/>
  <c r="I98" i="9"/>
  <c r="K98" i="9" s="1"/>
  <c r="I337" i="9"/>
  <c r="J338" i="9"/>
  <c r="Q90" i="9"/>
  <c r="O89" i="9"/>
  <c r="Q89" i="9" s="1"/>
  <c r="Q88" i="9"/>
  <c r="O73" i="9"/>
  <c r="Q73" i="9" s="1"/>
  <c r="P86" i="9"/>
  <c r="L71" i="9"/>
  <c r="P71" i="9" s="1"/>
  <c r="Q244" i="9"/>
  <c r="P244" i="9"/>
  <c r="Q41" i="9"/>
  <c r="O60" i="9"/>
  <c r="P41" i="9"/>
  <c r="L414" i="9"/>
  <c r="O259" i="9"/>
  <c r="Q260" i="9"/>
  <c r="P260" i="9"/>
  <c r="K260" i="9"/>
  <c r="J260" i="9"/>
  <c r="H259" i="9"/>
  <c r="N164" i="9"/>
  <c r="O96" i="9"/>
  <c r="Q240" i="9"/>
  <c r="O171" i="9"/>
  <c r="P240" i="9"/>
  <c r="H97" i="9"/>
  <c r="H76" i="9" s="1"/>
  <c r="H263" i="9"/>
  <c r="H262" i="9" s="1"/>
  <c r="H380" i="9" s="1"/>
  <c r="H172" i="9"/>
  <c r="H165" i="9" s="1"/>
  <c r="H164" i="9" s="1"/>
  <c r="P84" i="9"/>
  <c r="L69" i="9"/>
  <c r="P69" i="9" s="1"/>
  <c r="O376" i="9"/>
  <c r="Q376" i="9" s="1"/>
  <c r="Q377" i="9"/>
  <c r="Q111" i="9"/>
  <c r="O110" i="9"/>
  <c r="H261" i="9"/>
  <c r="Q391" i="9"/>
  <c r="O448" i="9"/>
  <c r="P448" i="9" s="1"/>
  <c r="L165" i="9"/>
  <c r="L164" i="9" s="1"/>
  <c r="Q84" i="9"/>
  <c r="O69" i="9"/>
  <c r="K175" i="9"/>
  <c r="I174" i="9"/>
  <c r="K174" i="9" s="1"/>
  <c r="N449" i="9"/>
  <c r="N384" i="9"/>
  <c r="N383" i="9" s="1"/>
  <c r="N97" i="9"/>
  <c r="Q168" i="9"/>
  <c r="K207" i="9"/>
  <c r="I206" i="9"/>
  <c r="P376" i="9"/>
  <c r="Q355" i="9"/>
  <c r="P355" i="9"/>
  <c r="J25" i="9"/>
  <c r="H10" i="9"/>
  <c r="P249" i="9"/>
  <c r="L175" i="9"/>
  <c r="L174" i="9" s="1"/>
  <c r="L104" i="9"/>
  <c r="H110" i="9"/>
  <c r="K111" i="9"/>
  <c r="K80" i="9"/>
  <c r="I79" i="9"/>
  <c r="K79" i="9" s="1"/>
  <c r="K90" i="9"/>
  <c r="K376" i="9"/>
  <c r="K100" i="9"/>
  <c r="I99" i="9"/>
  <c r="K99" i="9" s="1"/>
  <c r="L263" i="9"/>
  <c r="L262" i="9" s="1"/>
  <c r="L380" i="9" s="1"/>
  <c r="J379" i="9"/>
  <c r="K379" i="9"/>
  <c r="P111" i="9"/>
  <c r="L110" i="9"/>
  <c r="Q86" i="9"/>
  <c r="O167" i="9"/>
  <c r="P88" i="9"/>
  <c r="L73" i="9"/>
  <c r="K415" i="9"/>
  <c r="I414" i="9"/>
  <c r="P264" i="9"/>
  <c r="O166" i="9"/>
  <c r="Q13" i="9"/>
  <c r="P13" i="9"/>
  <c r="J69" i="9"/>
  <c r="Q102" i="9"/>
  <c r="O77" i="9"/>
  <c r="P102" i="9"/>
  <c r="Q370" i="9"/>
  <c r="O369" i="9"/>
  <c r="P370" i="9"/>
  <c r="L384" i="9"/>
  <c r="L97" i="9"/>
  <c r="L449" i="9"/>
  <c r="M70" i="9"/>
  <c r="M68" i="9" s="1"/>
  <c r="M67" i="9" s="1"/>
  <c r="M83" i="9"/>
  <c r="M82" i="9" s="1"/>
  <c r="Q26" i="9"/>
  <c r="O25" i="9"/>
  <c r="P26" i="9"/>
  <c r="Q37" i="9"/>
  <c r="O36" i="9"/>
  <c r="P37" i="9"/>
  <c r="O70" i="9"/>
  <c r="Q85" i="9"/>
  <c r="P85" i="9"/>
  <c r="Q178" i="9"/>
  <c r="O177" i="9"/>
  <c r="P178" i="9"/>
  <c r="J333" i="9"/>
  <c r="J91" i="9"/>
  <c r="J89" i="9" s="1"/>
  <c r="Q337" i="9"/>
  <c r="O263" i="9"/>
  <c r="O172" i="9"/>
  <c r="P337" i="9"/>
  <c r="K171" i="9"/>
  <c r="J171" i="9"/>
  <c r="J297" i="9"/>
  <c r="J296" i="9" s="1"/>
  <c r="J85" i="9" s="1"/>
  <c r="J70" i="9" s="1"/>
  <c r="Q415" i="9"/>
  <c r="O414" i="9"/>
  <c r="Q19" i="9"/>
  <c r="P19" i="9"/>
  <c r="Q30" i="9"/>
  <c r="P30" i="9"/>
  <c r="K265" i="9"/>
  <c r="I264" i="9"/>
  <c r="Q173" i="9"/>
  <c r="P173" i="9"/>
  <c r="Q362" i="9"/>
  <c r="O361" i="9"/>
  <c r="O175" i="9"/>
  <c r="O105" i="9"/>
  <c r="P362" i="9"/>
  <c r="M450" i="9"/>
  <c r="M447" i="9" s="1"/>
  <c r="M381" i="9"/>
  <c r="I448" i="9"/>
  <c r="I385" i="9"/>
  <c r="K386" i="9"/>
  <c r="Q167" i="9"/>
  <c r="P167" i="9"/>
  <c r="K91" i="9"/>
  <c r="I89" i="9"/>
  <c r="K89" i="9" s="1"/>
  <c r="I375" i="9"/>
  <c r="K375" i="9" s="1"/>
  <c r="K333" i="9"/>
  <c r="I332" i="9"/>
  <c r="Q98" i="9"/>
  <c r="P98" i="9"/>
  <c r="K96" i="9"/>
  <c r="I75" i="9"/>
  <c r="K75" i="9" s="1"/>
  <c r="J369" i="9"/>
  <c r="K369" i="9"/>
  <c r="K297" i="9"/>
  <c r="I296" i="9"/>
  <c r="Q394" i="9"/>
  <c r="O95" i="9"/>
  <c r="P394" i="9"/>
  <c r="Q100" i="9"/>
  <c r="O99" i="9"/>
  <c r="P100" i="9"/>
  <c r="N76" i="9" l="1"/>
  <c r="N68" i="9" s="1"/>
  <c r="N67" i="9" s="1"/>
  <c r="N83" i="9"/>
  <c r="N82" i="9" s="1"/>
  <c r="J337" i="9"/>
  <c r="J98" i="9"/>
  <c r="N381" i="9"/>
  <c r="N450" i="9"/>
  <c r="Q96" i="9"/>
  <c r="O75" i="9"/>
  <c r="P96" i="9"/>
  <c r="K337" i="9"/>
  <c r="I97" i="9"/>
  <c r="I172" i="9"/>
  <c r="K172" i="9" s="1"/>
  <c r="J259" i="9"/>
  <c r="K259" i="9"/>
  <c r="I9" i="9"/>
  <c r="K10" i="9"/>
  <c r="Q259" i="9"/>
  <c r="P259" i="9"/>
  <c r="J414" i="9"/>
  <c r="J384" i="9" s="1"/>
  <c r="J383" i="9" s="1"/>
  <c r="H449" i="9"/>
  <c r="H384" i="9"/>
  <c r="H383" i="9" s="1"/>
  <c r="Q171" i="9"/>
  <c r="P171" i="9"/>
  <c r="Q69" i="9"/>
  <c r="K414" i="9"/>
  <c r="I449" i="9"/>
  <c r="J10" i="9"/>
  <c r="H9" i="9"/>
  <c r="O452" i="9"/>
  <c r="O455" i="9" s="1"/>
  <c r="Q110" i="9"/>
  <c r="O163" i="9"/>
  <c r="N447" i="9"/>
  <c r="P89" i="9"/>
  <c r="H83" i="9"/>
  <c r="H82" i="9" s="1"/>
  <c r="H451" i="9" s="1"/>
  <c r="H454" i="9" s="1"/>
  <c r="K206" i="9"/>
  <c r="I178" i="9"/>
  <c r="Q166" i="9"/>
  <c r="P166" i="9"/>
  <c r="J174" i="9"/>
  <c r="H452" i="9"/>
  <c r="K110" i="9"/>
  <c r="H163" i="9"/>
  <c r="P73" i="9"/>
  <c r="L452" i="9"/>
  <c r="L455" i="9" s="1"/>
  <c r="P110" i="9"/>
  <c r="L163" i="9"/>
  <c r="Q71" i="9"/>
  <c r="Q60" i="9"/>
  <c r="P60" i="9"/>
  <c r="H68" i="9"/>
  <c r="H67" i="9" s="1"/>
  <c r="Q95" i="9"/>
  <c r="O74" i="9"/>
  <c r="P95" i="9"/>
  <c r="K296" i="9"/>
  <c r="I167" i="9"/>
  <c r="I85" i="9"/>
  <c r="K385" i="9"/>
  <c r="I384" i="9"/>
  <c r="Q175" i="9"/>
  <c r="O174" i="9"/>
  <c r="P175" i="9"/>
  <c r="Q414" i="9"/>
  <c r="O449" i="9"/>
  <c r="O384" i="9"/>
  <c r="O97" i="9"/>
  <c r="Q263" i="9"/>
  <c r="O262" i="9"/>
  <c r="P263" i="9"/>
  <c r="O83" i="9"/>
  <c r="Q70" i="9"/>
  <c r="P70" i="9"/>
  <c r="Q25" i="9"/>
  <c r="P25" i="9"/>
  <c r="L83" i="9"/>
  <c r="P97" i="9"/>
  <c r="L76" i="9"/>
  <c r="P414" i="9"/>
  <c r="Q369" i="9"/>
  <c r="O106" i="9"/>
  <c r="P369" i="9"/>
  <c r="O10" i="9"/>
  <c r="Q99" i="9"/>
  <c r="P99" i="9"/>
  <c r="H378" i="9"/>
  <c r="K332" i="9"/>
  <c r="I170" i="9"/>
  <c r="I88" i="9"/>
  <c r="J448" i="9"/>
  <c r="L378" i="9"/>
  <c r="Q105" i="9"/>
  <c r="O80" i="9"/>
  <c r="P105" i="9"/>
  <c r="Q361" i="9"/>
  <c r="O104" i="9"/>
  <c r="P361" i="9"/>
  <c r="K264" i="9"/>
  <c r="I263" i="9"/>
  <c r="I166" i="9"/>
  <c r="I84" i="9"/>
  <c r="Q172" i="9"/>
  <c r="P172" i="9"/>
  <c r="O165" i="9"/>
  <c r="J375" i="9"/>
  <c r="J332" i="9"/>
  <c r="J88" i="9" s="1"/>
  <c r="J73" i="9" s="1"/>
  <c r="O261" i="9"/>
  <c r="Q177" i="9"/>
  <c r="P177" i="9"/>
  <c r="Q36" i="9"/>
  <c r="P36" i="9"/>
  <c r="M451" i="9"/>
  <c r="M454" i="9" s="1"/>
  <c r="M453" i="9"/>
  <c r="L383" i="9"/>
  <c r="P384" i="9"/>
  <c r="Q77" i="9"/>
  <c r="P77" i="9"/>
  <c r="J263" i="9"/>
  <c r="J262" i="9" s="1"/>
  <c r="Q75" i="9" l="1"/>
  <c r="P75" i="9"/>
  <c r="P163" i="9"/>
  <c r="L161" i="9"/>
  <c r="J163" i="9"/>
  <c r="H161" i="9"/>
  <c r="K163" i="9"/>
  <c r="O161" i="9"/>
  <c r="Q161" i="9" s="1"/>
  <c r="Q163" i="9"/>
  <c r="K97" i="9"/>
  <c r="I76" i="9"/>
  <c r="K76" i="9" s="1"/>
  <c r="J172" i="9"/>
  <c r="J97" i="9"/>
  <c r="J76" i="9" s="1"/>
  <c r="J68" i="9" s="1"/>
  <c r="J67" i="9" s="1"/>
  <c r="K178" i="9"/>
  <c r="I177" i="9"/>
  <c r="H453" i="9"/>
  <c r="H450" i="9"/>
  <c r="H447" i="9" s="1"/>
  <c r="H381" i="9"/>
  <c r="N451" i="9"/>
  <c r="N454" i="9" s="1"/>
  <c r="N453" i="9"/>
  <c r="P452" i="9"/>
  <c r="J452" i="9"/>
  <c r="H455" i="9"/>
  <c r="J455" i="9" s="1"/>
  <c r="J449" i="9"/>
  <c r="L450" i="9"/>
  <c r="L447" i="9" s="1"/>
  <c r="L381" i="9"/>
  <c r="Q261" i="9"/>
  <c r="P261" i="9"/>
  <c r="I69" i="9"/>
  <c r="K84" i="9"/>
  <c r="I83" i="9"/>
  <c r="K263" i="9"/>
  <c r="I262" i="9"/>
  <c r="Q80" i="9"/>
  <c r="O79" i="9"/>
  <c r="P80" i="9"/>
  <c r="I73" i="9"/>
  <c r="K73" i="9" s="1"/>
  <c r="K88" i="9"/>
  <c r="Q106" i="9"/>
  <c r="P106" i="9"/>
  <c r="Q384" i="9"/>
  <c r="O383" i="9"/>
  <c r="Q174" i="9"/>
  <c r="P174" i="9"/>
  <c r="K384" i="9"/>
  <c r="I383" i="9"/>
  <c r="I70" i="9"/>
  <c r="K70" i="9" s="1"/>
  <c r="K85" i="9"/>
  <c r="Q74" i="9"/>
  <c r="P74" i="9"/>
  <c r="Q165" i="9"/>
  <c r="O164" i="9"/>
  <c r="P165" i="9"/>
  <c r="K166" i="9"/>
  <c r="I165" i="9"/>
  <c r="J166" i="9"/>
  <c r="Q104" i="9"/>
  <c r="P104" i="9"/>
  <c r="K170" i="9"/>
  <c r="J170" i="9"/>
  <c r="O9" i="9"/>
  <c r="Q10" i="9"/>
  <c r="P10" i="9"/>
  <c r="P9" i="9" s="1"/>
  <c r="L68" i="9"/>
  <c r="P83" i="9"/>
  <c r="L82" i="9"/>
  <c r="Q83" i="9"/>
  <c r="O82" i="9"/>
  <c r="O380" i="9"/>
  <c r="Q262" i="9"/>
  <c r="P262" i="9"/>
  <c r="Q97" i="9"/>
  <c r="O76" i="9"/>
  <c r="P449" i="9"/>
  <c r="K167" i="9"/>
  <c r="J167" i="9"/>
  <c r="K161" i="9" l="1"/>
  <c r="J161" i="9"/>
  <c r="I261" i="9"/>
  <c r="K177" i="9"/>
  <c r="P161" i="9"/>
  <c r="J83" i="9"/>
  <c r="J82" i="9" s="1"/>
  <c r="P455" i="9"/>
  <c r="Q76" i="9"/>
  <c r="O68" i="9"/>
  <c r="Q380" i="9"/>
  <c r="O378" i="9"/>
  <c r="P380" i="9"/>
  <c r="P76" i="9"/>
  <c r="J165" i="9"/>
  <c r="Q164" i="9"/>
  <c r="P164" i="9"/>
  <c r="I450" i="9"/>
  <c r="K383" i="9"/>
  <c r="I381" i="9"/>
  <c r="O450" i="9"/>
  <c r="Q383" i="9"/>
  <c r="O381" i="9"/>
  <c r="Q381" i="9" s="1"/>
  <c r="Q79" i="9"/>
  <c r="P79" i="9"/>
  <c r="I380" i="9"/>
  <c r="K262" i="9"/>
  <c r="K83" i="9"/>
  <c r="I82" i="9"/>
  <c r="K69" i="9"/>
  <c r="I68" i="9"/>
  <c r="P383" i="9"/>
  <c r="O451" i="9"/>
  <c r="Q82" i="9"/>
  <c r="L451" i="9"/>
  <c r="L454" i="9" s="1"/>
  <c r="P82" i="9"/>
  <c r="L453" i="9"/>
  <c r="P68" i="9"/>
  <c r="L67" i="9"/>
  <c r="O453" i="9"/>
  <c r="P453" i="9" s="1"/>
  <c r="K165" i="9"/>
  <c r="I164" i="9"/>
  <c r="P381" i="9"/>
  <c r="K261" i="9" l="1"/>
  <c r="J261" i="9"/>
  <c r="K164" i="9"/>
  <c r="J164" i="9"/>
  <c r="K380" i="9"/>
  <c r="I378" i="9"/>
  <c r="J380" i="9"/>
  <c r="K381" i="9"/>
  <c r="J381" i="9"/>
  <c r="J450" i="9"/>
  <c r="I447" i="9"/>
  <c r="J447" i="9" s="1"/>
  <c r="Q378" i="9"/>
  <c r="P378" i="9"/>
  <c r="Q68" i="9"/>
  <c r="O67" i="9"/>
  <c r="Q67" i="9" s="1"/>
  <c r="P67" i="9"/>
  <c r="P451" i="9"/>
  <c r="O454" i="9"/>
  <c r="P454" i="9" s="1"/>
  <c r="K68" i="9"/>
  <c r="I67" i="9"/>
  <c r="K67" i="9" s="1"/>
  <c r="I451" i="9"/>
  <c r="K82" i="9"/>
  <c r="I453" i="9"/>
  <c r="J453" i="9" s="1"/>
  <c r="P450" i="9"/>
  <c r="O447" i="9"/>
  <c r="P447" i="9" s="1"/>
  <c r="K378" i="9" l="1"/>
  <c r="J378" i="9"/>
  <c r="J451" i="9"/>
  <c r="I454" i="9"/>
  <c r="J454" i="9" s="1"/>
  <c r="P446" i="8" l="1"/>
  <c r="J446" i="8"/>
  <c r="O445" i="8"/>
  <c r="P445" i="8" s="1"/>
  <c r="J445" i="8"/>
  <c r="O444" i="8"/>
  <c r="J444" i="8"/>
  <c r="O443" i="8"/>
  <c r="J443" i="8"/>
  <c r="P442" i="8"/>
  <c r="O442" i="8"/>
  <c r="O382" i="8" s="1"/>
  <c r="N442" i="8"/>
  <c r="N382" i="8" s="1"/>
  <c r="M442" i="8"/>
  <c r="M382" i="8" s="1"/>
  <c r="L442" i="8"/>
  <c r="L382" i="8" s="1"/>
  <c r="P382" i="8" s="1"/>
  <c r="I442" i="8"/>
  <c r="H442" i="8"/>
  <c r="J442" i="8" s="1"/>
  <c r="O441" i="8"/>
  <c r="Q441" i="8" s="1"/>
  <c r="J441" i="8"/>
  <c r="O440" i="8"/>
  <c r="P440" i="8" s="1"/>
  <c r="J440" i="8"/>
  <c r="O438" i="8"/>
  <c r="P438" i="8" s="1"/>
  <c r="O437" i="8"/>
  <c r="P437" i="8" s="1"/>
  <c r="I437" i="8"/>
  <c r="J437" i="8" s="1"/>
  <c r="O436" i="8"/>
  <c r="P436" i="8" s="1"/>
  <c r="I436" i="8"/>
  <c r="J436" i="8" s="1"/>
  <c r="O435" i="8"/>
  <c r="P435" i="8" s="1"/>
  <c r="J435" i="8"/>
  <c r="O434" i="8"/>
  <c r="P434" i="8" s="1"/>
  <c r="J434" i="8"/>
  <c r="O433" i="8"/>
  <c r="P433" i="8" s="1"/>
  <c r="J433" i="8"/>
  <c r="O432" i="8"/>
  <c r="P432" i="8" s="1"/>
  <c r="J432" i="8"/>
  <c r="O431" i="8"/>
  <c r="N431" i="8"/>
  <c r="M431" i="8"/>
  <c r="L431" i="8"/>
  <c r="P431" i="8" s="1"/>
  <c r="I431" i="8"/>
  <c r="H431" i="8"/>
  <c r="O430" i="8"/>
  <c r="P430" i="8" s="1"/>
  <c r="I430" i="8"/>
  <c r="J430" i="8" s="1"/>
  <c r="O429" i="8"/>
  <c r="N429" i="8"/>
  <c r="M429" i="8"/>
  <c r="L429" i="8"/>
  <c r="P429" i="8" s="1"/>
  <c r="I429" i="8"/>
  <c r="H429" i="8"/>
  <c r="J429" i="8" s="1"/>
  <c r="O428" i="8"/>
  <c r="P428" i="8" s="1"/>
  <c r="I428" i="8"/>
  <c r="J428" i="8" s="1"/>
  <c r="N427" i="8"/>
  <c r="N416" i="8" s="1"/>
  <c r="M427" i="8"/>
  <c r="M416" i="8" s="1"/>
  <c r="L427" i="8"/>
  <c r="I427" i="8"/>
  <c r="H427" i="8"/>
  <c r="J427" i="8" s="1"/>
  <c r="O426" i="8"/>
  <c r="P426" i="8" s="1"/>
  <c r="J426" i="8"/>
  <c r="O425" i="8"/>
  <c r="P425" i="8" s="1"/>
  <c r="J425" i="8"/>
  <c r="O424" i="8"/>
  <c r="P424" i="8" s="1"/>
  <c r="J424" i="8"/>
  <c r="N423" i="8"/>
  <c r="M423" i="8"/>
  <c r="O423" i="8" s="1"/>
  <c r="L423" i="8"/>
  <c r="I423" i="8"/>
  <c r="H423" i="8"/>
  <c r="J423" i="8" s="1"/>
  <c r="O422" i="8"/>
  <c r="P422" i="8" s="1"/>
  <c r="J422" i="8"/>
  <c r="O421" i="8"/>
  <c r="P421" i="8" s="1"/>
  <c r="J421" i="8"/>
  <c r="O420" i="8"/>
  <c r="P420" i="8" s="1"/>
  <c r="J420" i="8"/>
  <c r="O419" i="8"/>
  <c r="P419" i="8" s="1"/>
  <c r="J419" i="8"/>
  <c r="O418" i="8"/>
  <c r="P418" i="8" s="1"/>
  <c r="J418" i="8"/>
  <c r="O417" i="8"/>
  <c r="N417" i="8"/>
  <c r="M417" i="8"/>
  <c r="L417" i="8"/>
  <c r="I417" i="8"/>
  <c r="H417" i="8"/>
  <c r="J417" i="8" s="1"/>
  <c r="O413" i="8"/>
  <c r="Q413" i="8" s="1"/>
  <c r="K413" i="8"/>
  <c r="J413" i="8"/>
  <c r="O412" i="8"/>
  <c r="Q412" i="8" s="1"/>
  <c r="K412" i="8"/>
  <c r="J412" i="8"/>
  <c r="O411" i="8"/>
  <c r="Q411" i="8" s="1"/>
  <c r="K411" i="8"/>
  <c r="J411" i="8"/>
  <c r="N410" i="8"/>
  <c r="M410" i="8"/>
  <c r="O410" i="8" s="1"/>
  <c r="L410" i="8"/>
  <c r="I410" i="8"/>
  <c r="H410" i="8"/>
  <c r="J410" i="8" s="1"/>
  <c r="O409" i="8"/>
  <c r="Q409" i="8" s="1"/>
  <c r="K409" i="8"/>
  <c r="J409" i="8"/>
  <c r="O408" i="8"/>
  <c r="Q408" i="8" s="1"/>
  <c r="K408" i="8"/>
  <c r="J408" i="8"/>
  <c r="P407" i="8"/>
  <c r="N407" i="8"/>
  <c r="M407" i="8"/>
  <c r="L407" i="8"/>
  <c r="I407" i="8"/>
  <c r="H407" i="8"/>
  <c r="J407" i="8" s="1"/>
  <c r="O406" i="8"/>
  <c r="Q406" i="8" s="1"/>
  <c r="K406" i="8"/>
  <c r="J406" i="8"/>
  <c r="O405" i="8"/>
  <c r="O404" i="8" s="1"/>
  <c r="Q404" i="8" s="1"/>
  <c r="K405" i="8"/>
  <c r="J405" i="8"/>
  <c r="P404" i="8"/>
  <c r="N404" i="8"/>
  <c r="M404" i="8"/>
  <c r="L404" i="8"/>
  <c r="I404" i="8"/>
  <c r="H404" i="8"/>
  <c r="J404" i="8" s="1"/>
  <c r="O403" i="8"/>
  <c r="Q403" i="8" s="1"/>
  <c r="K403" i="8"/>
  <c r="J403" i="8"/>
  <c r="O402" i="8"/>
  <c r="Q402" i="8" s="1"/>
  <c r="K402" i="8"/>
  <c r="J402" i="8"/>
  <c r="P401" i="8"/>
  <c r="O401" i="8"/>
  <c r="N401" i="8"/>
  <c r="N400" i="8" s="1"/>
  <c r="M401" i="8"/>
  <c r="M400" i="8" s="1"/>
  <c r="M96" i="8" s="1"/>
  <c r="M75" i="8" s="1"/>
  <c r="L401" i="8"/>
  <c r="L400" i="8" s="1"/>
  <c r="L171" i="8" s="1"/>
  <c r="I401" i="8"/>
  <c r="K401" i="8" s="1"/>
  <c r="H401" i="8"/>
  <c r="O399" i="8"/>
  <c r="Q399" i="8" s="1"/>
  <c r="K399" i="8"/>
  <c r="J399" i="8"/>
  <c r="N398" i="8"/>
  <c r="N394" i="8" s="1"/>
  <c r="N95" i="8" s="1"/>
  <c r="N74" i="8" s="1"/>
  <c r="M398" i="8"/>
  <c r="M394" i="8" s="1"/>
  <c r="M95" i="8" s="1"/>
  <c r="M74" i="8" s="1"/>
  <c r="L398" i="8"/>
  <c r="L394" i="8" s="1"/>
  <c r="L95" i="8" s="1"/>
  <c r="L74" i="8" s="1"/>
  <c r="I398" i="8"/>
  <c r="H398" i="8"/>
  <c r="J398" i="8" s="1"/>
  <c r="O397" i="8"/>
  <c r="Q397" i="8" s="1"/>
  <c r="K397" i="8"/>
  <c r="J397" i="8"/>
  <c r="O396" i="8"/>
  <c r="Q396" i="8" s="1"/>
  <c r="K396" i="8"/>
  <c r="J396" i="8"/>
  <c r="N395" i="8"/>
  <c r="M395" i="8"/>
  <c r="L395" i="8"/>
  <c r="I395" i="8"/>
  <c r="H395" i="8"/>
  <c r="J395" i="8" s="1"/>
  <c r="I394" i="8"/>
  <c r="H394" i="8"/>
  <c r="J394" i="8" s="1"/>
  <c r="P393" i="8"/>
  <c r="O393" i="8"/>
  <c r="Q393" i="8" s="1"/>
  <c r="K393" i="8"/>
  <c r="J393" i="8"/>
  <c r="O392" i="8"/>
  <c r="O391" i="8" s="1"/>
  <c r="N392" i="8"/>
  <c r="N391" i="8" s="1"/>
  <c r="M392" i="8"/>
  <c r="M391" i="8" s="1"/>
  <c r="L392" i="8"/>
  <c r="P392" i="8" s="1"/>
  <c r="I392" i="8"/>
  <c r="K392" i="8" s="1"/>
  <c r="H392" i="8"/>
  <c r="H391" i="8"/>
  <c r="O390" i="8"/>
  <c r="Q390" i="8" s="1"/>
  <c r="K390" i="8"/>
  <c r="J390" i="8"/>
  <c r="O389" i="8"/>
  <c r="P389" i="8" s="1"/>
  <c r="K389" i="8"/>
  <c r="J389" i="8"/>
  <c r="N388" i="8"/>
  <c r="M388" i="8"/>
  <c r="L388" i="8"/>
  <c r="L87" i="8" s="1"/>
  <c r="L72" i="8" s="1"/>
  <c r="I388" i="8"/>
  <c r="H388" i="8"/>
  <c r="P387" i="8"/>
  <c r="O387" i="8"/>
  <c r="Q387" i="8" s="1"/>
  <c r="N386" i="8"/>
  <c r="M386" i="8"/>
  <c r="L386" i="8"/>
  <c r="H386" i="8"/>
  <c r="H448" i="8" s="1"/>
  <c r="N385" i="8"/>
  <c r="M385" i="8"/>
  <c r="L385" i="8"/>
  <c r="H385" i="8"/>
  <c r="N379" i="8"/>
  <c r="M379" i="8"/>
  <c r="L379" i="8"/>
  <c r="H379" i="8"/>
  <c r="P374" i="8"/>
  <c r="J374" i="8"/>
  <c r="O373" i="8"/>
  <c r="P373" i="8" s="1"/>
  <c r="J373" i="8"/>
  <c r="J109" i="8" s="1"/>
  <c r="J81" i="8" s="1"/>
  <c r="O372" i="8"/>
  <c r="P372" i="8" s="1"/>
  <c r="K372" i="8"/>
  <c r="J372" i="8"/>
  <c r="N371" i="8"/>
  <c r="M371" i="8"/>
  <c r="L371" i="8"/>
  <c r="I371" i="8"/>
  <c r="H371" i="8"/>
  <c r="J371" i="8" s="1"/>
  <c r="N370" i="8"/>
  <c r="M370" i="8"/>
  <c r="L370" i="8"/>
  <c r="I370" i="8"/>
  <c r="H370" i="8"/>
  <c r="J370" i="8" s="1"/>
  <c r="N369" i="8"/>
  <c r="M369" i="8"/>
  <c r="L369" i="8"/>
  <c r="I369" i="8"/>
  <c r="H369" i="8"/>
  <c r="J369" i="8" s="1"/>
  <c r="O368" i="8"/>
  <c r="Q368" i="8" s="1"/>
  <c r="K368" i="8"/>
  <c r="J368" i="8"/>
  <c r="O367" i="8"/>
  <c r="P367" i="8" s="1"/>
  <c r="K367" i="8"/>
  <c r="J367" i="8"/>
  <c r="O366" i="8"/>
  <c r="Q366" i="8" s="1"/>
  <c r="K366" i="8"/>
  <c r="J366" i="8"/>
  <c r="O365" i="8"/>
  <c r="P365" i="8" s="1"/>
  <c r="K365" i="8"/>
  <c r="J365" i="8"/>
  <c r="O364" i="8"/>
  <c r="Q364" i="8" s="1"/>
  <c r="K364" i="8"/>
  <c r="J364" i="8"/>
  <c r="N363" i="8"/>
  <c r="N362" i="8" s="1"/>
  <c r="N361" i="8" s="1"/>
  <c r="M363" i="8"/>
  <c r="M362" i="8" s="1"/>
  <c r="L363" i="8"/>
  <c r="I363" i="8"/>
  <c r="H363" i="8"/>
  <c r="J363" i="8" s="1"/>
  <c r="O360" i="8"/>
  <c r="P360" i="8" s="1"/>
  <c r="K360" i="8"/>
  <c r="J360" i="8"/>
  <c r="O359" i="8"/>
  <c r="Q359" i="8" s="1"/>
  <c r="K359" i="8"/>
  <c r="J359" i="8"/>
  <c r="O358" i="8"/>
  <c r="Q358" i="8" s="1"/>
  <c r="N358" i="8"/>
  <c r="M358" i="8"/>
  <c r="L358" i="8"/>
  <c r="I358" i="8"/>
  <c r="H358" i="8"/>
  <c r="J358" i="8" s="1"/>
  <c r="O357" i="8"/>
  <c r="Q357" i="8" s="1"/>
  <c r="J357" i="8"/>
  <c r="O356" i="8"/>
  <c r="O377" i="8" s="1"/>
  <c r="N356" i="8"/>
  <c r="N377" i="8" s="1"/>
  <c r="N376" i="8" s="1"/>
  <c r="M356" i="8"/>
  <c r="M377" i="8" s="1"/>
  <c r="M376" i="8" s="1"/>
  <c r="L356" i="8"/>
  <c r="L377" i="8" s="1"/>
  <c r="I356" i="8"/>
  <c r="I377" i="8" s="1"/>
  <c r="H356" i="8"/>
  <c r="H377" i="8" s="1"/>
  <c r="O355" i="8"/>
  <c r="N355" i="8"/>
  <c r="M355" i="8"/>
  <c r="L355" i="8"/>
  <c r="P355" i="8" s="1"/>
  <c r="I355" i="8"/>
  <c r="H355" i="8"/>
  <c r="J355" i="8" s="1"/>
  <c r="P354" i="8"/>
  <c r="O354" i="8"/>
  <c r="J354" i="8"/>
  <c r="O353" i="8"/>
  <c r="P353" i="8" s="1"/>
  <c r="J353" i="8"/>
  <c r="O352" i="8"/>
  <c r="P352" i="8" s="1"/>
  <c r="J352" i="8"/>
  <c r="O351" i="8"/>
  <c r="P351" i="8" s="1"/>
  <c r="J351" i="8"/>
  <c r="N350" i="8"/>
  <c r="N338" i="8" s="1"/>
  <c r="M350" i="8"/>
  <c r="L350" i="8"/>
  <c r="L338" i="8" s="1"/>
  <c r="I350" i="8"/>
  <c r="H350" i="8"/>
  <c r="J350" i="8" s="1"/>
  <c r="O349" i="8"/>
  <c r="P349" i="8" s="1"/>
  <c r="I349" i="8"/>
  <c r="J349" i="8" s="1"/>
  <c r="O348" i="8"/>
  <c r="I348" i="8" s="1"/>
  <c r="J348" i="8" s="1"/>
  <c r="O347" i="8"/>
  <c r="P347" i="8" s="1"/>
  <c r="J347" i="8"/>
  <c r="O346" i="8"/>
  <c r="P346" i="8" s="1"/>
  <c r="J346" i="8"/>
  <c r="O345" i="8"/>
  <c r="P345" i="8" s="1"/>
  <c r="J345" i="8"/>
  <c r="O344" i="8"/>
  <c r="P344" i="8" s="1"/>
  <c r="J344" i="8"/>
  <c r="O343" i="8"/>
  <c r="P343" i="8" s="1"/>
  <c r="J343" i="8"/>
  <c r="O342" i="8"/>
  <c r="P342" i="8" s="1"/>
  <c r="J342" i="8"/>
  <c r="O341" i="8"/>
  <c r="P341" i="8" s="1"/>
  <c r="J341" i="8"/>
  <c r="O340" i="8"/>
  <c r="P340" i="8" s="1"/>
  <c r="N339" i="8"/>
  <c r="M339" i="8"/>
  <c r="L339" i="8"/>
  <c r="H339" i="8"/>
  <c r="H338" i="8"/>
  <c r="H337" i="8" s="1"/>
  <c r="O336" i="8"/>
  <c r="P336" i="8" s="1"/>
  <c r="J336" i="8"/>
  <c r="O335" i="8"/>
  <c r="P335" i="8" s="1"/>
  <c r="J335" i="8"/>
  <c r="J93" i="8" s="1"/>
  <c r="O334" i="8"/>
  <c r="Q334" i="8" s="1"/>
  <c r="N333" i="8"/>
  <c r="M333" i="8"/>
  <c r="L333" i="8"/>
  <c r="H333" i="8"/>
  <c r="N332" i="8"/>
  <c r="M332" i="8"/>
  <c r="L332" i="8"/>
  <c r="H332" i="8"/>
  <c r="O331" i="8"/>
  <c r="P331" i="8" s="1"/>
  <c r="J331" i="8"/>
  <c r="N330" i="8"/>
  <c r="M330" i="8"/>
  <c r="L330" i="8"/>
  <c r="I330" i="8"/>
  <c r="H330" i="8"/>
  <c r="J330" i="8" s="1"/>
  <c r="N329" i="8"/>
  <c r="N168" i="8" s="1"/>
  <c r="M329" i="8"/>
  <c r="M168" i="8" s="1"/>
  <c r="L329" i="8"/>
  <c r="L86" i="8" s="1"/>
  <c r="L71" i="8" s="1"/>
  <c r="I329" i="8"/>
  <c r="I86" i="8" s="1"/>
  <c r="O328" i="8"/>
  <c r="Q328" i="8" s="1"/>
  <c r="O327" i="8"/>
  <c r="P327" i="8" s="1"/>
  <c r="J327" i="8"/>
  <c r="P326" i="8"/>
  <c r="O326" i="8"/>
  <c r="O379" i="8" s="1"/>
  <c r="I326" i="8"/>
  <c r="I379" i="8" s="1"/>
  <c r="O325" i="8"/>
  <c r="Q325" i="8" s="1"/>
  <c r="I325" i="8"/>
  <c r="K325" i="8" s="1"/>
  <c r="O324" i="8"/>
  <c r="P324" i="8" s="1"/>
  <c r="J324" i="8"/>
  <c r="P323" i="8"/>
  <c r="O323" i="8"/>
  <c r="J323" i="8"/>
  <c r="N322" i="8"/>
  <c r="M322" i="8"/>
  <c r="L322" i="8"/>
  <c r="H322" i="8"/>
  <c r="O321" i="8"/>
  <c r="P321" i="8" s="1"/>
  <c r="J321" i="8"/>
  <c r="O320" i="8"/>
  <c r="P320" i="8" s="1"/>
  <c r="J320" i="8"/>
  <c r="O319" i="8"/>
  <c r="P319" i="8" s="1"/>
  <c r="J319" i="8"/>
  <c r="O318" i="8"/>
  <c r="Q318" i="8" s="1"/>
  <c r="K318" i="8"/>
  <c r="J318" i="8"/>
  <c r="O317" i="8"/>
  <c r="P317" i="8" s="1"/>
  <c r="J317" i="8"/>
  <c r="O316" i="8"/>
  <c r="Q316" i="8" s="1"/>
  <c r="K316" i="8"/>
  <c r="J316" i="8"/>
  <c r="O315" i="8"/>
  <c r="P315" i="8" s="1"/>
  <c r="J315" i="8"/>
  <c r="O314" i="8"/>
  <c r="Q314" i="8" s="1"/>
  <c r="O313" i="8"/>
  <c r="Q313" i="8" s="1"/>
  <c r="N313" i="8"/>
  <c r="M313" i="8"/>
  <c r="L313" i="8"/>
  <c r="H313" i="8"/>
  <c r="O312" i="8"/>
  <c r="P312" i="8" s="1"/>
  <c r="J312" i="8"/>
  <c r="O311" i="8"/>
  <c r="P311" i="8" s="1"/>
  <c r="J311" i="8"/>
  <c r="O310" i="8"/>
  <c r="P310" i="8" s="1"/>
  <c r="J310" i="8"/>
  <c r="O309" i="8"/>
  <c r="N309" i="8"/>
  <c r="N296" i="8" s="1"/>
  <c r="M309" i="8"/>
  <c r="M296" i="8" s="1"/>
  <c r="L309" i="8"/>
  <c r="I309" i="8"/>
  <c r="H309" i="8"/>
  <c r="J309" i="8" s="1"/>
  <c r="O308" i="8"/>
  <c r="Q308" i="8" s="1"/>
  <c r="K308" i="8"/>
  <c r="J308" i="8"/>
  <c r="O307" i="8"/>
  <c r="Q307" i="8" s="1"/>
  <c r="O306" i="8"/>
  <c r="Q306" i="8" s="1"/>
  <c r="O305" i="8"/>
  <c r="Q305" i="8" s="1"/>
  <c r="O304" i="8"/>
  <c r="P304" i="8" s="1"/>
  <c r="J304" i="8"/>
  <c r="O303" i="8"/>
  <c r="P303" i="8" s="1"/>
  <c r="K303" i="8"/>
  <c r="J303" i="8"/>
  <c r="O302" i="8"/>
  <c r="Q302" i="8" s="1"/>
  <c r="O301" i="8"/>
  <c r="Q301" i="8" s="1"/>
  <c r="O300" i="8"/>
  <c r="Q300" i="8" s="1"/>
  <c r="P299" i="8"/>
  <c r="O299" i="8"/>
  <c r="J299" i="8"/>
  <c r="O298" i="8"/>
  <c r="Q298" i="8" s="1"/>
  <c r="K298" i="8"/>
  <c r="J298" i="8"/>
  <c r="N297" i="8"/>
  <c r="M297" i="8"/>
  <c r="L297" i="8"/>
  <c r="H297" i="8"/>
  <c r="O295" i="8"/>
  <c r="Q295" i="8" s="1"/>
  <c r="I295" i="8"/>
  <c r="J295" i="8" s="1"/>
  <c r="O294" i="8"/>
  <c r="Q294" i="8" s="1"/>
  <c r="K294" i="8"/>
  <c r="J294" i="8"/>
  <c r="O293" i="8"/>
  <c r="P293" i="8" s="1"/>
  <c r="K293" i="8"/>
  <c r="J293" i="8"/>
  <c r="P292" i="8"/>
  <c r="O292" i="8"/>
  <c r="Q292" i="8" s="1"/>
  <c r="K292" i="8"/>
  <c r="J292" i="8"/>
  <c r="O291" i="8"/>
  <c r="P291" i="8" s="1"/>
  <c r="K291" i="8"/>
  <c r="J291" i="8"/>
  <c r="O290" i="8"/>
  <c r="Q290" i="8" s="1"/>
  <c r="K290" i="8"/>
  <c r="J290" i="8"/>
  <c r="N289" i="8"/>
  <c r="M289" i="8"/>
  <c r="L289" i="8"/>
  <c r="H289" i="8"/>
  <c r="O288" i="8"/>
  <c r="P288" i="8" s="1"/>
  <c r="K288" i="8"/>
  <c r="J288" i="8"/>
  <c r="O287" i="8"/>
  <c r="P287" i="8" s="1"/>
  <c r="J287" i="8"/>
  <c r="O286" i="8"/>
  <c r="P286" i="8" s="1"/>
  <c r="J286" i="8"/>
  <c r="O285" i="8"/>
  <c r="P285" i="8" s="1"/>
  <c r="J285" i="8"/>
  <c r="O284" i="8"/>
  <c r="P284" i="8" s="1"/>
  <c r="J284" i="8"/>
  <c r="O283" i="8"/>
  <c r="P283" i="8" s="1"/>
  <c r="J283" i="8"/>
  <c r="N282" i="8"/>
  <c r="M282" i="8"/>
  <c r="L282" i="8"/>
  <c r="I282" i="8"/>
  <c r="H282" i="8"/>
  <c r="J282" i="8" s="1"/>
  <c r="O281" i="8"/>
  <c r="Q281" i="8" s="1"/>
  <c r="K281" i="8"/>
  <c r="J281" i="8"/>
  <c r="O280" i="8"/>
  <c r="Q280" i="8" s="1"/>
  <c r="P279" i="8"/>
  <c r="O279" i="8"/>
  <c r="J279" i="8"/>
  <c r="O278" i="8"/>
  <c r="P278" i="8" s="1"/>
  <c r="J278" i="8"/>
  <c r="O277" i="8"/>
  <c r="Q277" i="8" s="1"/>
  <c r="K277" i="8"/>
  <c r="J277" i="8"/>
  <c r="O276" i="8"/>
  <c r="P276" i="8" s="1"/>
  <c r="I276" i="8"/>
  <c r="K276" i="8" s="1"/>
  <c r="O275" i="8"/>
  <c r="P275" i="8" s="1"/>
  <c r="J275" i="8"/>
  <c r="O274" i="8"/>
  <c r="P274" i="8" s="1"/>
  <c r="J274" i="8"/>
  <c r="O273" i="8"/>
  <c r="P273" i="8" s="1"/>
  <c r="J273" i="8"/>
  <c r="O272" i="8"/>
  <c r="P272" i="8" s="1"/>
  <c r="J272" i="8"/>
  <c r="O271" i="8"/>
  <c r="P271" i="8" s="1"/>
  <c r="J271" i="8"/>
  <c r="O270" i="8"/>
  <c r="P270" i="8" s="1"/>
  <c r="J270" i="8"/>
  <c r="O269" i="8"/>
  <c r="P269" i="8" s="1"/>
  <c r="O268" i="8"/>
  <c r="P268" i="8" s="1"/>
  <c r="J268" i="8"/>
  <c r="O267" i="8"/>
  <c r="Q267" i="8" s="1"/>
  <c r="K267" i="8"/>
  <c r="J267" i="8"/>
  <c r="O266" i="8"/>
  <c r="P266" i="8" s="1"/>
  <c r="I266" i="8"/>
  <c r="K266" i="8" s="1"/>
  <c r="N265" i="8"/>
  <c r="M265" i="8"/>
  <c r="L265" i="8"/>
  <c r="H265" i="8"/>
  <c r="N264" i="8"/>
  <c r="M264" i="8"/>
  <c r="L264" i="8"/>
  <c r="H264" i="8"/>
  <c r="P258" i="8"/>
  <c r="J258" i="8"/>
  <c r="O257" i="8"/>
  <c r="P257" i="8" s="1"/>
  <c r="J257" i="8"/>
  <c r="O256" i="8"/>
  <c r="P256" i="8" s="1"/>
  <c r="J256" i="8"/>
  <c r="O255" i="8"/>
  <c r="P255" i="8" s="1"/>
  <c r="J255" i="8"/>
  <c r="O254" i="8"/>
  <c r="P254" i="8" s="1"/>
  <c r="J254" i="8"/>
  <c r="O253" i="8"/>
  <c r="P253" i="8" s="1"/>
  <c r="J253" i="8"/>
  <c r="O252" i="8"/>
  <c r="P252" i="8" s="1"/>
  <c r="J252" i="8"/>
  <c r="N251" i="8"/>
  <c r="M251" i="8"/>
  <c r="L251" i="8"/>
  <c r="I251" i="8"/>
  <c r="H251" i="8"/>
  <c r="J251" i="8" s="1"/>
  <c r="N250" i="8"/>
  <c r="N105" i="8" s="1"/>
  <c r="N80" i="8" s="1"/>
  <c r="N79" i="8" s="1"/>
  <c r="M250" i="8"/>
  <c r="L250" i="8"/>
  <c r="I250" i="8"/>
  <c r="H250" i="8"/>
  <c r="M249" i="8"/>
  <c r="L249" i="8"/>
  <c r="I249" i="8"/>
  <c r="H249" i="8"/>
  <c r="J249" i="8" s="1"/>
  <c r="O248" i="8"/>
  <c r="P248" i="8" s="1"/>
  <c r="K248" i="8"/>
  <c r="J248" i="8"/>
  <c r="O247" i="8"/>
  <c r="P247" i="8" s="1"/>
  <c r="J247" i="8"/>
  <c r="N246" i="8"/>
  <c r="M246" i="8"/>
  <c r="L246" i="8"/>
  <c r="I246" i="8"/>
  <c r="H246" i="8"/>
  <c r="J246" i="8" s="1"/>
  <c r="P245" i="8"/>
  <c r="J245" i="8"/>
  <c r="N244" i="8"/>
  <c r="M244" i="8"/>
  <c r="L244" i="8"/>
  <c r="I244" i="8"/>
  <c r="H244" i="8"/>
  <c r="J244" i="8" s="1"/>
  <c r="O243" i="8"/>
  <c r="P243" i="8" s="1"/>
  <c r="J243" i="8"/>
  <c r="O242" i="8"/>
  <c r="P242" i="8" s="1"/>
  <c r="J242" i="8"/>
  <c r="N241" i="8"/>
  <c r="M241" i="8"/>
  <c r="M240" i="8" s="1"/>
  <c r="L241" i="8"/>
  <c r="I241" i="8"/>
  <c r="H241" i="8"/>
  <c r="H240" i="8" s="1"/>
  <c r="N240" i="8"/>
  <c r="L240" i="8"/>
  <c r="L96" i="8" s="1"/>
  <c r="L75" i="8" s="1"/>
  <c r="I240" i="8"/>
  <c r="O239" i="8"/>
  <c r="P239" i="8" s="1"/>
  <c r="J239" i="8"/>
  <c r="N238" i="8"/>
  <c r="N237" i="8" s="1"/>
  <c r="M238" i="8"/>
  <c r="M237" i="8" s="1"/>
  <c r="L238" i="8"/>
  <c r="L237" i="8" s="1"/>
  <c r="I238" i="8"/>
  <c r="I237" i="8" s="1"/>
  <c r="H238" i="8"/>
  <c r="J238" i="8" s="1"/>
  <c r="O236" i="8"/>
  <c r="Q236" i="8" s="1"/>
  <c r="K236" i="8"/>
  <c r="J236" i="8"/>
  <c r="O235" i="8"/>
  <c r="Q235" i="8" s="1"/>
  <c r="N235" i="8"/>
  <c r="M235" i="8"/>
  <c r="M169" i="8" s="1"/>
  <c r="L235" i="8"/>
  <c r="I235" i="8"/>
  <c r="K235" i="8" s="1"/>
  <c r="H235" i="8"/>
  <c r="O234" i="8"/>
  <c r="P234" i="8" s="1"/>
  <c r="J234" i="8"/>
  <c r="O233" i="8"/>
  <c r="P233" i="8" s="1"/>
  <c r="J233" i="8"/>
  <c r="O232" i="8"/>
  <c r="P232" i="8" s="1"/>
  <c r="J232" i="8"/>
  <c r="O230" i="8"/>
  <c r="P230" i="8" s="1"/>
  <c r="J230" i="8"/>
  <c r="N229" i="8"/>
  <c r="M229" i="8"/>
  <c r="L229" i="8"/>
  <c r="I229" i="8"/>
  <c r="H229" i="8"/>
  <c r="J229" i="8" s="1"/>
  <c r="O228" i="8"/>
  <c r="P228" i="8" s="1"/>
  <c r="J228" i="8"/>
  <c r="O227" i="8"/>
  <c r="P227" i="8" s="1"/>
  <c r="J227" i="8"/>
  <c r="O226" i="8"/>
  <c r="P226" i="8" s="1"/>
  <c r="J226" i="8"/>
  <c r="O225" i="8"/>
  <c r="P225" i="8" s="1"/>
  <c r="J225" i="8"/>
  <c r="O224" i="8"/>
  <c r="P224" i="8" s="1"/>
  <c r="J224" i="8"/>
  <c r="N223" i="8"/>
  <c r="M223" i="8"/>
  <c r="L223" i="8"/>
  <c r="I223" i="8"/>
  <c r="H223" i="8"/>
  <c r="J223" i="8" s="1"/>
  <c r="O222" i="8"/>
  <c r="P222" i="8" s="1"/>
  <c r="J222" i="8"/>
  <c r="P221" i="8"/>
  <c r="O221" i="8"/>
  <c r="J221" i="8"/>
  <c r="O220" i="8"/>
  <c r="P220" i="8" s="1"/>
  <c r="J220" i="8"/>
  <c r="N219" i="8"/>
  <c r="M219" i="8"/>
  <c r="L219" i="8"/>
  <c r="I219" i="8"/>
  <c r="H219" i="8"/>
  <c r="O218" i="8"/>
  <c r="P218" i="8" s="1"/>
  <c r="J218" i="8"/>
  <c r="O217" i="8"/>
  <c r="Q217" i="8" s="1"/>
  <c r="I217" i="8"/>
  <c r="J217" i="8" s="1"/>
  <c r="O216" i="8"/>
  <c r="Q216" i="8" s="1"/>
  <c r="I216" i="8"/>
  <c r="J216" i="8" s="1"/>
  <c r="O215" i="8"/>
  <c r="Q215" i="8" s="1"/>
  <c r="O214" i="8"/>
  <c r="P214" i="8" s="1"/>
  <c r="J214" i="8"/>
  <c r="O213" i="8"/>
  <c r="P213" i="8" s="1"/>
  <c r="J213" i="8"/>
  <c r="O212" i="8"/>
  <c r="P212" i="8" s="1"/>
  <c r="J212" i="8"/>
  <c r="O211" i="8"/>
  <c r="P211" i="8" s="1"/>
  <c r="O210" i="8"/>
  <c r="P210" i="8" s="1"/>
  <c r="O209" i="8"/>
  <c r="P209" i="8" s="1"/>
  <c r="J209" i="8"/>
  <c r="O208" i="8"/>
  <c r="P208" i="8" s="1"/>
  <c r="J208" i="8"/>
  <c r="N207" i="8"/>
  <c r="N206" i="8" s="1"/>
  <c r="M207" i="8"/>
  <c r="M206" i="8" s="1"/>
  <c r="L207" i="8"/>
  <c r="L206" i="8" s="1"/>
  <c r="H207" i="8"/>
  <c r="H206" i="8" s="1"/>
  <c r="O205" i="8"/>
  <c r="P205" i="8" s="1"/>
  <c r="J205" i="8"/>
  <c r="O204" i="8"/>
  <c r="P204" i="8" s="1"/>
  <c r="J204" i="8"/>
  <c r="O203" i="8"/>
  <c r="P203" i="8" s="1"/>
  <c r="J203" i="8"/>
  <c r="O202" i="8"/>
  <c r="P202" i="8" s="1"/>
  <c r="J202" i="8"/>
  <c r="O201" i="8"/>
  <c r="P201" i="8" s="1"/>
  <c r="J201" i="8"/>
  <c r="O200" i="8"/>
  <c r="P200" i="8" s="1"/>
  <c r="J200" i="8"/>
  <c r="N199" i="8"/>
  <c r="M199" i="8"/>
  <c r="L199" i="8"/>
  <c r="I199" i="8"/>
  <c r="I179" i="8" s="1"/>
  <c r="H199" i="8"/>
  <c r="J199" i="8" s="1"/>
  <c r="O198" i="8"/>
  <c r="P198" i="8" s="1"/>
  <c r="J198" i="8"/>
  <c r="O197" i="8"/>
  <c r="N197" i="8"/>
  <c r="M197" i="8"/>
  <c r="L197" i="8"/>
  <c r="P197" i="8" s="1"/>
  <c r="I197" i="8"/>
  <c r="H197" i="8"/>
  <c r="J197" i="8" s="1"/>
  <c r="O196" i="8"/>
  <c r="P196" i="8" s="1"/>
  <c r="J196" i="8"/>
  <c r="O195" i="8"/>
  <c r="P195" i="8" s="1"/>
  <c r="J195" i="8"/>
  <c r="O194" i="8"/>
  <c r="P194" i="8" s="1"/>
  <c r="J194" i="8"/>
  <c r="O193" i="8"/>
  <c r="P193" i="8" s="1"/>
  <c r="J193" i="8"/>
  <c r="O192" i="8"/>
  <c r="P192" i="8" s="1"/>
  <c r="J192" i="8"/>
  <c r="P191" i="8"/>
  <c r="O191" i="8"/>
  <c r="J191" i="8"/>
  <c r="O190" i="8"/>
  <c r="P190" i="8" s="1"/>
  <c r="J190" i="8"/>
  <c r="O189" i="8"/>
  <c r="P189" i="8" s="1"/>
  <c r="J189" i="8"/>
  <c r="O188" i="8"/>
  <c r="P188" i="8" s="1"/>
  <c r="J188" i="8"/>
  <c r="O187" i="8"/>
  <c r="P187" i="8" s="1"/>
  <c r="J187" i="8"/>
  <c r="O186" i="8"/>
  <c r="P186" i="8" s="1"/>
  <c r="J186" i="8"/>
  <c r="O185" i="8"/>
  <c r="P185" i="8" s="1"/>
  <c r="J185" i="8"/>
  <c r="O184" i="8"/>
  <c r="P184" i="8" s="1"/>
  <c r="J184" i="8"/>
  <c r="O183" i="8"/>
  <c r="P183" i="8" s="1"/>
  <c r="J183" i="8"/>
  <c r="O182" i="8"/>
  <c r="P182" i="8" s="1"/>
  <c r="J182" i="8"/>
  <c r="O181" i="8"/>
  <c r="P181" i="8" s="1"/>
  <c r="J181" i="8"/>
  <c r="J180" i="8" s="1"/>
  <c r="N180" i="8"/>
  <c r="N179" i="8" s="1"/>
  <c r="M180" i="8"/>
  <c r="M179" i="8" s="1"/>
  <c r="L180" i="8"/>
  <c r="I180" i="8"/>
  <c r="H180" i="8"/>
  <c r="H179" i="8"/>
  <c r="P176" i="8"/>
  <c r="J176" i="8"/>
  <c r="O169" i="8"/>
  <c r="N169" i="8"/>
  <c r="N162" i="8"/>
  <c r="M162" i="8"/>
  <c r="L162" i="8"/>
  <c r="I162" i="8"/>
  <c r="H162" i="8"/>
  <c r="J162" i="8" s="1"/>
  <c r="O159" i="8"/>
  <c r="P159" i="8" s="1"/>
  <c r="J159" i="8"/>
  <c r="O158" i="8"/>
  <c r="P158" i="8" s="1"/>
  <c r="K158" i="8"/>
  <c r="J158" i="8"/>
  <c r="J157" i="8" s="1"/>
  <c r="J102" i="8" s="1"/>
  <c r="J77" i="8" s="1"/>
  <c r="O157" i="8"/>
  <c r="O173" i="8" s="1"/>
  <c r="N157" i="8"/>
  <c r="N173" i="8" s="1"/>
  <c r="M157" i="8"/>
  <c r="M173" i="8" s="1"/>
  <c r="L157" i="8"/>
  <c r="L173" i="8" s="1"/>
  <c r="I157" i="8"/>
  <c r="I173" i="8" s="1"/>
  <c r="H157" i="8"/>
  <c r="H173" i="8" s="1"/>
  <c r="P156" i="8"/>
  <c r="O156" i="8"/>
  <c r="J156" i="8"/>
  <c r="O155" i="8"/>
  <c r="O162" i="8" s="1"/>
  <c r="J155" i="8"/>
  <c r="P154" i="8"/>
  <c r="O154" i="8"/>
  <c r="J154" i="8"/>
  <c r="O153" i="8"/>
  <c r="P153" i="8" s="1"/>
  <c r="J153" i="8"/>
  <c r="N152" i="8"/>
  <c r="M152" i="8"/>
  <c r="M139" i="8" s="1"/>
  <c r="L152" i="8"/>
  <c r="L139" i="8" s="1"/>
  <c r="I152" i="8"/>
  <c r="I139" i="8" s="1"/>
  <c r="H152" i="8"/>
  <c r="O151" i="8"/>
  <c r="P151" i="8" s="1"/>
  <c r="J151" i="8"/>
  <c r="O150" i="8"/>
  <c r="P150" i="8" s="1"/>
  <c r="J150" i="8"/>
  <c r="P149" i="8"/>
  <c r="O149" i="8"/>
  <c r="J149" i="8"/>
  <c r="O148" i="8"/>
  <c r="P148" i="8" s="1"/>
  <c r="J148" i="8"/>
  <c r="N147" i="8"/>
  <c r="M147" i="8"/>
  <c r="L147" i="8"/>
  <c r="I147" i="8"/>
  <c r="H147" i="8"/>
  <c r="J147" i="8" s="1"/>
  <c r="O146" i="8"/>
  <c r="P146" i="8" s="1"/>
  <c r="J146" i="8"/>
  <c r="O145" i="8"/>
  <c r="P145" i="8" s="1"/>
  <c r="J145" i="8"/>
  <c r="O144" i="8"/>
  <c r="P144" i="8" s="1"/>
  <c r="J144" i="8"/>
  <c r="O143" i="8"/>
  <c r="P143" i="8" s="1"/>
  <c r="J143" i="8"/>
  <c r="O142" i="8"/>
  <c r="P142" i="8" s="1"/>
  <c r="J142" i="8"/>
  <c r="O141" i="8"/>
  <c r="P141" i="8" s="1"/>
  <c r="J141" i="8"/>
  <c r="N140" i="8"/>
  <c r="N139" i="8" s="1"/>
  <c r="M140" i="8"/>
  <c r="L140" i="8"/>
  <c r="I140" i="8"/>
  <c r="H140" i="8"/>
  <c r="J140" i="8" s="1"/>
  <c r="H139" i="8"/>
  <c r="O138" i="8"/>
  <c r="P138" i="8" s="1"/>
  <c r="J138" i="8"/>
  <c r="O137" i="8"/>
  <c r="P137" i="8" s="1"/>
  <c r="J137" i="8"/>
  <c r="O136" i="8"/>
  <c r="P136" i="8" s="1"/>
  <c r="J136" i="8"/>
  <c r="O135" i="8"/>
  <c r="P135" i="8" s="1"/>
  <c r="J135" i="8"/>
  <c r="O134" i="8"/>
  <c r="P134" i="8" s="1"/>
  <c r="J134" i="8"/>
  <c r="O133" i="8"/>
  <c r="P133" i="8" s="1"/>
  <c r="J133" i="8"/>
  <c r="N132" i="8"/>
  <c r="M132" i="8"/>
  <c r="M112" i="8" s="1"/>
  <c r="L132" i="8"/>
  <c r="I132" i="8"/>
  <c r="I112" i="8" s="1"/>
  <c r="I111" i="8" s="1"/>
  <c r="H132" i="8"/>
  <c r="J132" i="8" s="1"/>
  <c r="O131" i="8"/>
  <c r="P131" i="8" s="1"/>
  <c r="J131" i="8"/>
  <c r="N130" i="8"/>
  <c r="M130" i="8"/>
  <c r="L130" i="8"/>
  <c r="I130" i="8"/>
  <c r="H130" i="8"/>
  <c r="J130" i="8" s="1"/>
  <c r="O129" i="8"/>
  <c r="P129" i="8" s="1"/>
  <c r="J129" i="8"/>
  <c r="O128" i="8"/>
  <c r="P128" i="8" s="1"/>
  <c r="J128" i="8"/>
  <c r="O127" i="8"/>
  <c r="P127" i="8" s="1"/>
  <c r="J127" i="8"/>
  <c r="O126" i="8"/>
  <c r="P126" i="8" s="1"/>
  <c r="J126" i="8"/>
  <c r="O125" i="8"/>
  <c r="P125" i="8" s="1"/>
  <c r="J125" i="8"/>
  <c r="O124" i="8"/>
  <c r="P124" i="8" s="1"/>
  <c r="J124" i="8"/>
  <c r="O123" i="8"/>
  <c r="P123" i="8" s="1"/>
  <c r="J123" i="8"/>
  <c r="O122" i="8"/>
  <c r="P122" i="8" s="1"/>
  <c r="J122" i="8"/>
  <c r="O121" i="8"/>
  <c r="P121" i="8" s="1"/>
  <c r="J121" i="8"/>
  <c r="O120" i="8"/>
  <c r="P120" i="8" s="1"/>
  <c r="J120" i="8"/>
  <c r="O119" i="8"/>
  <c r="P119" i="8" s="1"/>
  <c r="J119" i="8"/>
  <c r="O118" i="8"/>
  <c r="P118" i="8" s="1"/>
  <c r="J118" i="8"/>
  <c r="O117" i="8"/>
  <c r="P117" i="8" s="1"/>
  <c r="J117" i="8"/>
  <c r="O116" i="8"/>
  <c r="P116" i="8" s="1"/>
  <c r="J116" i="8"/>
  <c r="O115" i="8"/>
  <c r="P115" i="8" s="1"/>
  <c r="J115" i="8"/>
  <c r="O114" i="8"/>
  <c r="P114" i="8" s="1"/>
  <c r="J114" i="8"/>
  <c r="J113" i="8" s="1"/>
  <c r="O113" i="8"/>
  <c r="N113" i="8"/>
  <c r="N112" i="8" s="1"/>
  <c r="M113" i="8"/>
  <c r="L113" i="8"/>
  <c r="I113" i="8"/>
  <c r="H113" i="8"/>
  <c r="L112" i="8"/>
  <c r="N109" i="8"/>
  <c r="M109" i="8"/>
  <c r="L109" i="8"/>
  <c r="I109" i="8"/>
  <c r="H109" i="8"/>
  <c r="N108" i="8"/>
  <c r="M108" i="8"/>
  <c r="L108" i="8"/>
  <c r="J108" i="8"/>
  <c r="J106" i="8" s="1"/>
  <c r="I108" i="8"/>
  <c r="K108" i="8" s="1"/>
  <c r="H108" i="8"/>
  <c r="H106" i="8" s="1"/>
  <c r="P107" i="8"/>
  <c r="K107" i="8"/>
  <c r="N106" i="8"/>
  <c r="M106" i="8"/>
  <c r="L106" i="8"/>
  <c r="O103" i="8"/>
  <c r="Q103" i="8" s="1"/>
  <c r="N103" i="8"/>
  <c r="N78" i="8" s="1"/>
  <c r="M103" i="8"/>
  <c r="M78" i="8" s="1"/>
  <c r="L103" i="8"/>
  <c r="I103" i="8"/>
  <c r="K103" i="8" s="1"/>
  <c r="H103" i="8"/>
  <c r="N102" i="8"/>
  <c r="M102" i="8"/>
  <c r="L102" i="8"/>
  <c r="I102" i="8"/>
  <c r="I77" i="8" s="1"/>
  <c r="H102" i="8"/>
  <c r="H77" i="8" s="1"/>
  <c r="N101" i="8"/>
  <c r="M101" i="8"/>
  <c r="L101" i="8"/>
  <c r="J101" i="8"/>
  <c r="I101" i="8"/>
  <c r="H101" i="8"/>
  <c r="H98" i="8"/>
  <c r="I95" i="8"/>
  <c r="H95" i="8"/>
  <c r="K95" i="8" s="1"/>
  <c r="O94" i="8"/>
  <c r="Q94" i="8" s="1"/>
  <c r="N94" i="8"/>
  <c r="M94" i="8"/>
  <c r="L94" i="8"/>
  <c r="J94" i="8"/>
  <c r="I94" i="8"/>
  <c r="H94" i="8"/>
  <c r="O93" i="8"/>
  <c r="Q93" i="8" s="1"/>
  <c r="N93" i="8"/>
  <c r="M93" i="8"/>
  <c r="L93" i="8"/>
  <c r="I93" i="8"/>
  <c r="K93" i="8" s="1"/>
  <c r="H93" i="8"/>
  <c r="O92" i="8"/>
  <c r="N92" i="8"/>
  <c r="M92" i="8"/>
  <c r="L92" i="8"/>
  <c r="P92" i="8" s="1"/>
  <c r="J92" i="8"/>
  <c r="I92" i="8"/>
  <c r="H92" i="8"/>
  <c r="N91" i="8"/>
  <c r="M91" i="8"/>
  <c r="L91" i="8"/>
  <c r="H91" i="8"/>
  <c r="N87" i="8"/>
  <c r="M87" i="8"/>
  <c r="N86" i="8"/>
  <c r="N71" i="8" s="1"/>
  <c r="M86" i="8"/>
  <c r="M71" i="8" s="1"/>
  <c r="J86" i="8"/>
  <c r="N81" i="8"/>
  <c r="M81" i="8"/>
  <c r="L81" i="8"/>
  <c r="I81" i="8"/>
  <c r="K81" i="8" s="1"/>
  <c r="H81" i="8"/>
  <c r="L78" i="8"/>
  <c r="I78" i="8"/>
  <c r="K78" i="8" s="1"/>
  <c r="H78" i="8"/>
  <c r="N77" i="8"/>
  <c r="M77" i="8"/>
  <c r="L77" i="8"/>
  <c r="J74" i="8"/>
  <c r="I74" i="8"/>
  <c r="H74" i="8"/>
  <c r="N72" i="8"/>
  <c r="M72" i="8"/>
  <c r="J71" i="8"/>
  <c r="O65" i="8"/>
  <c r="Q65" i="8" s="1"/>
  <c r="K65" i="8"/>
  <c r="J65" i="8"/>
  <c r="O64" i="8"/>
  <c r="J64" i="8"/>
  <c r="O63" i="8"/>
  <c r="Q63" i="8" s="1"/>
  <c r="N63" i="8"/>
  <c r="M63" i="8"/>
  <c r="L63" i="8"/>
  <c r="I63" i="8"/>
  <c r="K63" i="8" s="1"/>
  <c r="H63" i="8"/>
  <c r="N62" i="8"/>
  <c r="M62" i="8"/>
  <c r="L62" i="8"/>
  <c r="I62" i="8"/>
  <c r="N61" i="8"/>
  <c r="M61" i="8"/>
  <c r="L61" i="8"/>
  <c r="I61" i="8"/>
  <c r="H61" i="8"/>
  <c r="O59" i="8"/>
  <c r="P59" i="8" s="1"/>
  <c r="K59" i="8"/>
  <c r="J59" i="8"/>
  <c r="O58" i="8"/>
  <c r="Q58" i="8" s="1"/>
  <c r="N58" i="8"/>
  <c r="M58" i="8"/>
  <c r="L58" i="8"/>
  <c r="I58" i="8"/>
  <c r="K58" i="8" s="1"/>
  <c r="H58" i="8"/>
  <c r="O57" i="8"/>
  <c r="Q57" i="8" s="1"/>
  <c r="K57" i="8"/>
  <c r="J57" i="8"/>
  <c r="O56" i="8"/>
  <c r="P56" i="8" s="1"/>
  <c r="K56" i="8"/>
  <c r="J56" i="8"/>
  <c r="O55" i="8"/>
  <c r="Q55" i="8" s="1"/>
  <c r="K55" i="8"/>
  <c r="J55" i="8"/>
  <c r="N54" i="8"/>
  <c r="M54" i="8"/>
  <c r="L54" i="8"/>
  <c r="I54" i="8"/>
  <c r="H54" i="8"/>
  <c r="J54" i="8" s="1"/>
  <c r="O53" i="8"/>
  <c r="P53" i="8" s="1"/>
  <c r="K53" i="8"/>
  <c r="J53" i="8"/>
  <c r="N52" i="8"/>
  <c r="M52" i="8"/>
  <c r="L52" i="8"/>
  <c r="I52" i="8"/>
  <c r="H52" i="8"/>
  <c r="J52" i="8" s="1"/>
  <c r="O51" i="8"/>
  <c r="Q51" i="8" s="1"/>
  <c r="K51" i="8"/>
  <c r="J51" i="8"/>
  <c r="O50" i="8"/>
  <c r="Q50" i="8" s="1"/>
  <c r="K50" i="8"/>
  <c r="J50" i="8"/>
  <c r="O49" i="8"/>
  <c r="Q49" i="8" s="1"/>
  <c r="K49" i="8"/>
  <c r="J49" i="8"/>
  <c r="N48" i="8"/>
  <c r="M48" i="8"/>
  <c r="L48" i="8"/>
  <c r="I48" i="8"/>
  <c r="K48" i="8" s="1"/>
  <c r="H48" i="8"/>
  <c r="O47" i="8"/>
  <c r="P47" i="8" s="1"/>
  <c r="K47" i="8"/>
  <c r="J47" i="8"/>
  <c r="O46" i="8"/>
  <c r="Q46" i="8" s="1"/>
  <c r="K46" i="8"/>
  <c r="J46" i="8"/>
  <c r="O45" i="8"/>
  <c r="P45" i="8" s="1"/>
  <c r="K45" i="8"/>
  <c r="J45" i="8"/>
  <c r="N44" i="8"/>
  <c r="M44" i="8"/>
  <c r="L44" i="8"/>
  <c r="I44" i="8"/>
  <c r="H44" i="8"/>
  <c r="J44" i="8" s="1"/>
  <c r="O43" i="8"/>
  <c r="Q43" i="8" s="1"/>
  <c r="K43" i="8"/>
  <c r="J43" i="8"/>
  <c r="N42" i="8"/>
  <c r="N41" i="8" s="1"/>
  <c r="M42" i="8"/>
  <c r="M41" i="8" s="1"/>
  <c r="L42" i="8"/>
  <c r="I42" i="8"/>
  <c r="H42" i="8"/>
  <c r="J42" i="8" s="1"/>
  <c r="O40" i="8"/>
  <c r="J40" i="8"/>
  <c r="O39" i="8"/>
  <c r="P39" i="8" s="1"/>
  <c r="K39" i="8"/>
  <c r="J39" i="8"/>
  <c r="O38" i="8"/>
  <c r="Q38" i="8" s="1"/>
  <c r="N38" i="8"/>
  <c r="M38" i="8"/>
  <c r="L38" i="8"/>
  <c r="I38" i="8"/>
  <c r="H38" i="8"/>
  <c r="J38" i="8" s="1"/>
  <c r="O37" i="8"/>
  <c r="N37" i="8"/>
  <c r="N36" i="8" s="1"/>
  <c r="M37" i="8"/>
  <c r="M36" i="8" s="1"/>
  <c r="L37" i="8"/>
  <c r="P37" i="8" s="1"/>
  <c r="O35" i="8"/>
  <c r="Q35" i="8" s="1"/>
  <c r="K35" i="8"/>
  <c r="J35" i="8"/>
  <c r="O34" i="8"/>
  <c r="Q34" i="8" s="1"/>
  <c r="N34" i="8"/>
  <c r="M34" i="8"/>
  <c r="L34" i="8"/>
  <c r="H34" i="8"/>
  <c r="J34" i="8" s="1"/>
  <c r="O33" i="8"/>
  <c r="Q33" i="8" s="1"/>
  <c r="K33" i="8"/>
  <c r="J33" i="8"/>
  <c r="O32" i="8"/>
  <c r="P32" i="8" s="1"/>
  <c r="K32" i="8"/>
  <c r="J32" i="8"/>
  <c r="N31" i="8"/>
  <c r="M31" i="8"/>
  <c r="L31" i="8"/>
  <c r="I31" i="8"/>
  <c r="K31" i="8" s="1"/>
  <c r="H31" i="8"/>
  <c r="N30" i="8"/>
  <c r="N25" i="8" s="1"/>
  <c r="M30" i="8"/>
  <c r="L30" i="8"/>
  <c r="H30" i="8"/>
  <c r="O29" i="8"/>
  <c r="Q29" i="8" s="1"/>
  <c r="K29" i="8"/>
  <c r="J29" i="8"/>
  <c r="O28" i="8"/>
  <c r="P28" i="8" s="1"/>
  <c r="K28" i="8"/>
  <c r="J28" i="8"/>
  <c r="N27" i="8"/>
  <c r="M27" i="8"/>
  <c r="L27" i="8"/>
  <c r="I27" i="8"/>
  <c r="H27" i="8"/>
  <c r="J27" i="8" s="1"/>
  <c r="N26" i="8"/>
  <c r="M26" i="8"/>
  <c r="M25" i="8" s="1"/>
  <c r="L26" i="8"/>
  <c r="L25" i="8" s="1"/>
  <c r="I26" i="8"/>
  <c r="H26" i="8"/>
  <c r="J26" i="8" s="1"/>
  <c r="H25" i="8"/>
  <c r="O24" i="8"/>
  <c r="Q24" i="8" s="1"/>
  <c r="K24" i="8"/>
  <c r="J24" i="8"/>
  <c r="O23" i="8"/>
  <c r="P23" i="8" s="1"/>
  <c r="K23" i="8"/>
  <c r="J23" i="8"/>
  <c r="O22" i="8"/>
  <c r="Q22" i="8" s="1"/>
  <c r="K22" i="8"/>
  <c r="J22" i="8"/>
  <c r="O21" i="8"/>
  <c r="P21" i="8" s="1"/>
  <c r="K21" i="8"/>
  <c r="J21" i="8"/>
  <c r="O20" i="8"/>
  <c r="Q20" i="8" s="1"/>
  <c r="N20" i="8"/>
  <c r="M20" i="8"/>
  <c r="L20" i="8"/>
  <c r="I20" i="8"/>
  <c r="H20" i="8"/>
  <c r="N19" i="8"/>
  <c r="M19" i="8"/>
  <c r="L19" i="8"/>
  <c r="O18" i="8"/>
  <c r="Q18" i="8" s="1"/>
  <c r="K18" i="8"/>
  <c r="J18" i="8"/>
  <c r="O17" i="8"/>
  <c r="P17" i="8" s="1"/>
  <c r="K17" i="8"/>
  <c r="J17" i="8"/>
  <c r="O16" i="8"/>
  <c r="Q16" i="8" s="1"/>
  <c r="K16" i="8"/>
  <c r="J16" i="8"/>
  <c r="O15" i="8"/>
  <c r="P15" i="8" s="1"/>
  <c r="K15" i="8"/>
  <c r="J15" i="8"/>
  <c r="N14" i="8"/>
  <c r="N13" i="8" s="1"/>
  <c r="M14" i="8"/>
  <c r="M13" i="8" s="1"/>
  <c r="L14" i="8"/>
  <c r="L13" i="8" s="1"/>
  <c r="I14" i="8"/>
  <c r="H14" i="8"/>
  <c r="J14" i="8" s="1"/>
  <c r="O12" i="8"/>
  <c r="Q12" i="8" s="1"/>
  <c r="K12" i="8"/>
  <c r="J12" i="8"/>
  <c r="N11" i="8"/>
  <c r="M11" i="8"/>
  <c r="O11" i="8" s="1"/>
  <c r="L11" i="8"/>
  <c r="I11" i="8"/>
  <c r="H11" i="8"/>
  <c r="J11" i="8" s="1"/>
  <c r="N166" i="8" l="1"/>
  <c r="N84" i="8"/>
  <c r="N111" i="8"/>
  <c r="N110" i="8" s="1"/>
  <c r="N452" i="8" s="1"/>
  <c r="M166" i="8"/>
  <c r="M84" i="8"/>
  <c r="M111" i="8"/>
  <c r="M110" i="8" s="1"/>
  <c r="M452" i="8" s="1"/>
  <c r="M455" i="8" s="1"/>
  <c r="M260" i="8"/>
  <c r="M259" i="8" s="1"/>
  <c r="M88" i="8"/>
  <c r="M73" i="8" s="1"/>
  <c r="M90" i="8"/>
  <c r="M89" i="8" s="1"/>
  <c r="M170" i="8"/>
  <c r="I260" i="8"/>
  <c r="I259" i="8" s="1"/>
  <c r="I90" i="8"/>
  <c r="N260" i="8"/>
  <c r="N259" i="8" s="1"/>
  <c r="N90" i="8"/>
  <c r="N89" i="8" s="1"/>
  <c r="N88" i="8"/>
  <c r="N73" i="8" s="1"/>
  <c r="N170" i="8"/>
  <c r="H263" i="8"/>
  <c r="M100" i="8"/>
  <c r="M99" i="8" s="1"/>
  <c r="M415" i="8"/>
  <c r="M414" i="8" s="1"/>
  <c r="N167" i="8"/>
  <c r="N85" i="8"/>
  <c r="N70" i="8" s="1"/>
  <c r="N100" i="8"/>
  <c r="N99" i="8" s="1"/>
  <c r="N415" i="8"/>
  <c r="N414" i="8" s="1"/>
  <c r="N384" i="8" s="1"/>
  <c r="N383" i="8" s="1"/>
  <c r="L337" i="8"/>
  <c r="L98" i="8"/>
  <c r="M175" i="8"/>
  <c r="M174" i="8" s="1"/>
  <c r="M105" i="8"/>
  <c r="M80" i="8" s="1"/>
  <c r="M79" i="8" s="1"/>
  <c r="M361" i="8"/>
  <c r="M104" i="8" s="1"/>
  <c r="N96" i="8"/>
  <c r="N75" i="8" s="1"/>
  <c r="N171" i="8"/>
  <c r="M167" i="8"/>
  <c r="M85" i="8"/>
  <c r="M70" i="8" s="1"/>
  <c r="K77" i="8"/>
  <c r="L111" i="8"/>
  <c r="L110" i="8" s="1"/>
  <c r="L452" i="8" s="1"/>
  <c r="I71" i="8"/>
  <c r="N178" i="8"/>
  <c r="N337" i="8"/>
  <c r="N98" i="8"/>
  <c r="M10" i="8"/>
  <c r="M9" i="8" s="1"/>
  <c r="I110" i="8"/>
  <c r="I452" i="8" s="1"/>
  <c r="N10" i="8"/>
  <c r="N9" i="8" s="1"/>
  <c r="L260" i="8"/>
  <c r="L90" i="8"/>
  <c r="L170" i="8"/>
  <c r="L88" i="8"/>
  <c r="L73" i="8" s="1"/>
  <c r="O62" i="8"/>
  <c r="Q62" i="8" s="1"/>
  <c r="K94" i="8"/>
  <c r="K101" i="8"/>
  <c r="P132" i="8"/>
  <c r="P359" i="8"/>
  <c r="M449" i="8"/>
  <c r="Q401" i="8"/>
  <c r="Q405" i="8"/>
  <c r="P427" i="8"/>
  <c r="K244" i="8"/>
  <c r="P298" i="8"/>
  <c r="O14" i="8"/>
  <c r="K20" i="8"/>
  <c r="P34" i="8"/>
  <c r="K38" i="8"/>
  <c r="J48" i="8"/>
  <c r="J58" i="8"/>
  <c r="J63" i="8"/>
  <c r="J235" i="8"/>
  <c r="N249" i="8"/>
  <c r="P281" i="8"/>
  <c r="P309" i="8"/>
  <c r="O363" i="8"/>
  <c r="K369" i="8"/>
  <c r="N449" i="8"/>
  <c r="P397" i="8"/>
  <c r="O180" i="8"/>
  <c r="L60" i="8"/>
  <c r="P38" i="8"/>
  <c r="O42" i="8"/>
  <c r="O52" i="8"/>
  <c r="Q52" i="8" s="1"/>
  <c r="P94" i="8"/>
  <c r="O238" i="8"/>
  <c r="O237" i="8" s="1"/>
  <c r="P265" i="8"/>
  <c r="I289" i="8"/>
  <c r="K289" i="8" s="1"/>
  <c r="Q355" i="8"/>
  <c r="M384" i="8"/>
  <c r="M383" i="8" s="1"/>
  <c r="K442" i="8"/>
  <c r="P348" i="8"/>
  <c r="K11" i="8"/>
  <c r="M60" i="8"/>
  <c r="I30" i="8"/>
  <c r="P48" i="8"/>
  <c r="P58" i="8"/>
  <c r="P63" i="8"/>
  <c r="O132" i="8"/>
  <c r="K162" i="8"/>
  <c r="I215" i="8"/>
  <c r="J215" i="8" s="1"/>
  <c r="P235" i="8"/>
  <c r="J250" i="8"/>
  <c r="P294" i="8"/>
  <c r="K398" i="8"/>
  <c r="O427" i="8"/>
  <c r="O416" i="8" s="1"/>
  <c r="P363" i="8"/>
  <c r="P42" i="8"/>
  <c r="O91" i="8"/>
  <c r="Q91" i="8" s="1"/>
  <c r="P282" i="8"/>
  <c r="O101" i="8"/>
  <c r="Q101" i="8" s="1"/>
  <c r="H112" i="8"/>
  <c r="H172" i="8"/>
  <c r="P215" i="8"/>
  <c r="O265" i="8"/>
  <c r="P364" i="8"/>
  <c r="K407" i="8"/>
  <c r="H416" i="8"/>
  <c r="K74" i="8"/>
  <c r="K92" i="8"/>
  <c r="O140" i="8"/>
  <c r="P140" i="8" s="1"/>
  <c r="O289" i="8"/>
  <c r="Q289" i="8" s="1"/>
  <c r="P295" i="8"/>
  <c r="K370" i="8"/>
  <c r="K394" i="8"/>
  <c r="K102" i="8"/>
  <c r="O108" i="8"/>
  <c r="P108" i="8" s="1"/>
  <c r="O199" i="8"/>
  <c r="P199" i="8" s="1"/>
  <c r="K246" i="8"/>
  <c r="O282" i="8"/>
  <c r="H296" i="8"/>
  <c r="H85" i="8" s="1"/>
  <c r="H70" i="8" s="1"/>
  <c r="P325" i="8"/>
  <c r="L416" i="8"/>
  <c r="P368" i="8"/>
  <c r="J31" i="8"/>
  <c r="P44" i="8"/>
  <c r="I168" i="8"/>
  <c r="O207" i="8"/>
  <c r="Q207" i="8" s="1"/>
  <c r="P216" i="8"/>
  <c r="L296" i="8"/>
  <c r="L85" i="8" s="1"/>
  <c r="L70" i="8" s="1"/>
  <c r="P390" i="8"/>
  <c r="P52" i="8"/>
  <c r="K26" i="8"/>
  <c r="L168" i="8"/>
  <c r="L179" i="8"/>
  <c r="O407" i="8"/>
  <c r="Q407" i="8" s="1"/>
  <c r="P78" i="8"/>
  <c r="P236" i="8"/>
  <c r="P339" i="8"/>
  <c r="H362" i="8"/>
  <c r="H382" i="8"/>
  <c r="J382" i="8" s="1"/>
  <c r="L448" i="8"/>
  <c r="I391" i="8"/>
  <c r="K391" i="8" s="1"/>
  <c r="H400" i="8"/>
  <c r="K14" i="8"/>
  <c r="P62" i="8"/>
  <c r="K363" i="8"/>
  <c r="K42" i="8"/>
  <c r="P308" i="8"/>
  <c r="K355" i="8"/>
  <c r="O19" i="8"/>
  <c r="Q19" i="8" s="1"/>
  <c r="P11" i="8"/>
  <c r="K27" i="8"/>
  <c r="H41" i="8"/>
  <c r="H60" i="8" s="1"/>
  <c r="O44" i="8"/>
  <c r="Q44" i="8" s="1"/>
  <c r="O54" i="8"/>
  <c r="Q54" i="8" s="1"/>
  <c r="I455" i="8"/>
  <c r="Q92" i="8"/>
  <c r="K173" i="8"/>
  <c r="P217" i="8"/>
  <c r="H237" i="8"/>
  <c r="O246" i="8"/>
  <c r="H375" i="8"/>
  <c r="M338" i="8"/>
  <c r="I362" i="8"/>
  <c r="K371" i="8"/>
  <c r="I382" i="8"/>
  <c r="M448" i="8"/>
  <c r="L391" i="8"/>
  <c r="P391" i="8" s="1"/>
  <c r="K395" i="8"/>
  <c r="I400" i="8"/>
  <c r="K404" i="8"/>
  <c r="P19" i="8"/>
  <c r="Q37" i="8"/>
  <c r="K44" i="8"/>
  <c r="I41" i="8"/>
  <c r="K41" i="8" s="1"/>
  <c r="L455" i="8"/>
  <c r="P65" i="8"/>
  <c r="O102" i="8"/>
  <c r="P130" i="8"/>
  <c r="H169" i="8"/>
  <c r="O223" i="8"/>
  <c r="P223" i="8" s="1"/>
  <c r="L375" i="8"/>
  <c r="K358" i="8"/>
  <c r="L362" i="8"/>
  <c r="P366" i="8"/>
  <c r="N448" i="8"/>
  <c r="P14" i="8"/>
  <c r="H87" i="8"/>
  <c r="H72" i="8" s="1"/>
  <c r="K410" i="8"/>
  <c r="I87" i="8"/>
  <c r="N60" i="8"/>
  <c r="K54" i="8"/>
  <c r="L36" i="8"/>
  <c r="P36" i="8" s="1"/>
  <c r="O31" i="8"/>
  <c r="O36" i="8"/>
  <c r="L41" i="8"/>
  <c r="P50" i="8"/>
  <c r="O78" i="8"/>
  <c r="Q78" i="8" s="1"/>
  <c r="P173" i="8"/>
  <c r="I169" i="8"/>
  <c r="K169" i="8" s="1"/>
  <c r="I269" i="8"/>
  <c r="J269" i="8" s="1"/>
  <c r="O339" i="8"/>
  <c r="P358" i="8"/>
  <c r="O386" i="8"/>
  <c r="P417" i="8"/>
  <c r="K52" i="8"/>
  <c r="P238" i="8"/>
  <c r="H19" i="8"/>
  <c r="J19" i="8" s="1"/>
  <c r="H37" i="8"/>
  <c r="N455" i="8"/>
  <c r="I106" i="8"/>
  <c r="K106" i="8" s="1"/>
  <c r="O109" i="8"/>
  <c r="O81" i="8" s="1"/>
  <c r="Q81" i="8" s="1"/>
  <c r="P113" i="8"/>
  <c r="L169" i="8"/>
  <c r="P169" i="8" s="1"/>
  <c r="O251" i="8"/>
  <c r="O250" i="8" s="1"/>
  <c r="L263" i="8"/>
  <c r="P313" i="8"/>
  <c r="N375" i="8"/>
  <c r="I340" i="8"/>
  <c r="J340" i="8" s="1"/>
  <c r="I387" i="8"/>
  <c r="J387" i="8" s="1"/>
  <c r="J386" i="8" s="1"/>
  <c r="J385" i="8" s="1"/>
  <c r="H167" i="8"/>
  <c r="P334" i="8"/>
  <c r="O48" i="8"/>
  <c r="Q48" i="8" s="1"/>
  <c r="I19" i="8"/>
  <c r="O27" i="8"/>
  <c r="P27" i="8" s="1"/>
  <c r="I37" i="8"/>
  <c r="H62" i="8"/>
  <c r="J62" i="8" s="1"/>
  <c r="P93" i="8"/>
  <c r="P103" i="8"/>
  <c r="O130" i="8"/>
  <c r="O112" i="8" s="1"/>
  <c r="J152" i="8"/>
  <c r="H175" i="8"/>
  <c r="I211" i="8"/>
  <c r="J211" i="8" s="1"/>
  <c r="J219" i="8"/>
  <c r="O297" i="8"/>
  <c r="Q297" i="8" s="1"/>
  <c r="H329" i="8"/>
  <c r="I334" i="8"/>
  <c r="J392" i="8"/>
  <c r="J401" i="8"/>
  <c r="J431" i="8"/>
  <c r="I438" i="8"/>
  <c r="J438" i="8" s="1"/>
  <c r="Q11" i="8"/>
  <c r="P12" i="8"/>
  <c r="Q15" i="8"/>
  <c r="P16" i="8"/>
  <c r="Q17" i="8"/>
  <c r="P18" i="8"/>
  <c r="J20" i="8"/>
  <c r="P20" i="8"/>
  <c r="Q21" i="8"/>
  <c r="P22" i="8"/>
  <c r="Q23" i="8"/>
  <c r="P24" i="8"/>
  <c r="Q28" i="8"/>
  <c r="P29" i="8"/>
  <c r="Q32" i="8"/>
  <c r="P33" i="8"/>
  <c r="K34" i="8"/>
  <c r="P35" i="8"/>
  <c r="Q39" i="8"/>
  <c r="P43" i="8"/>
  <c r="Q45" i="8"/>
  <c r="P46" i="8"/>
  <c r="Q47" i="8"/>
  <c r="P49" i="8"/>
  <c r="P51" i="8"/>
  <c r="Q53" i="8"/>
  <c r="P55" i="8"/>
  <c r="Q56" i="8"/>
  <c r="P57" i="8"/>
  <c r="Q59" i="8"/>
  <c r="I60" i="8"/>
  <c r="K61" i="8"/>
  <c r="O61" i="8"/>
  <c r="J112" i="8"/>
  <c r="Q162" i="8"/>
  <c r="J173" i="8"/>
  <c r="Q173" i="8"/>
  <c r="P162" i="8"/>
  <c r="J179" i="8"/>
  <c r="O240" i="8"/>
  <c r="M178" i="8"/>
  <c r="M177" i="8" s="1"/>
  <c r="M261" i="8" s="1"/>
  <c r="M171" i="8"/>
  <c r="J61" i="8"/>
  <c r="P61" i="8"/>
  <c r="P240" i="8"/>
  <c r="J240" i="8"/>
  <c r="H178" i="8"/>
  <c r="H177" i="8" s="1"/>
  <c r="H171" i="8"/>
  <c r="J139" i="8"/>
  <c r="O147" i="8"/>
  <c r="O152" i="8"/>
  <c r="P152" i="8" s="1"/>
  <c r="P155" i="8"/>
  <c r="P157" i="8"/>
  <c r="Q158" i="8"/>
  <c r="H160" i="8"/>
  <c r="L160" i="8"/>
  <c r="N160" i="8"/>
  <c r="L163" i="8"/>
  <c r="N163" i="8"/>
  <c r="N161" i="8" s="1"/>
  <c r="L166" i="8"/>
  <c r="L167" i="8"/>
  <c r="Q210" i="8"/>
  <c r="K215" i="8"/>
  <c r="K216" i="8"/>
  <c r="K217" i="8"/>
  <c r="J241" i="8"/>
  <c r="O241" i="8"/>
  <c r="Q241" i="8" s="1"/>
  <c r="Q242" i="8"/>
  <c r="Q243" i="8"/>
  <c r="K157" i="8"/>
  <c r="Q157" i="8"/>
  <c r="I160" i="8"/>
  <c r="K160" i="8" s="1"/>
  <c r="M160" i="8"/>
  <c r="O160" i="8"/>
  <c r="Q160" i="8" s="1"/>
  <c r="I163" i="8"/>
  <c r="M163" i="8"/>
  <c r="M161" i="8" s="1"/>
  <c r="I210" i="8"/>
  <c r="O219" i="8"/>
  <c r="O229" i="8"/>
  <c r="P229" i="8" s="1"/>
  <c r="Q248" i="8"/>
  <c r="J266" i="8"/>
  <c r="Q266" i="8"/>
  <c r="P267" i="8"/>
  <c r="J276" i="8"/>
  <c r="Q276" i="8"/>
  <c r="P277" i="8"/>
  <c r="I280" i="8"/>
  <c r="P280" i="8"/>
  <c r="Q288" i="8"/>
  <c r="P290" i="8"/>
  <c r="Q291" i="8"/>
  <c r="Q293" i="8"/>
  <c r="K295" i="8"/>
  <c r="I300" i="8"/>
  <c r="P300" i="8"/>
  <c r="I301" i="8"/>
  <c r="P301" i="8"/>
  <c r="I302" i="8"/>
  <c r="P302" i="8"/>
  <c r="Q303" i="8"/>
  <c r="I305" i="8"/>
  <c r="P305" i="8"/>
  <c r="I306" i="8"/>
  <c r="P306" i="8"/>
  <c r="I307" i="8"/>
  <c r="P307" i="8"/>
  <c r="I314" i="8"/>
  <c r="P314" i="8"/>
  <c r="P316" i="8"/>
  <c r="P318" i="8"/>
  <c r="O322" i="8"/>
  <c r="J325" i="8"/>
  <c r="J326" i="8"/>
  <c r="Q379" i="8"/>
  <c r="Q326" i="8"/>
  <c r="I328" i="8"/>
  <c r="P328" i="8"/>
  <c r="O330" i="8"/>
  <c r="O329" i="8" s="1"/>
  <c r="I333" i="8"/>
  <c r="O333" i="8"/>
  <c r="P333" i="8" s="1"/>
  <c r="J334" i="8"/>
  <c r="I339" i="8"/>
  <c r="I338" i="8" s="1"/>
  <c r="J338" i="8" s="1"/>
  <c r="O350" i="8"/>
  <c r="P350" i="8" s="1"/>
  <c r="J377" i="8"/>
  <c r="H376" i="8"/>
  <c r="J356" i="8"/>
  <c r="P377" i="8"/>
  <c r="L376" i="8"/>
  <c r="P356" i="8"/>
  <c r="P357" i="8"/>
  <c r="J379" i="8"/>
  <c r="K379" i="8"/>
  <c r="K326" i="8"/>
  <c r="K377" i="8"/>
  <c r="I376" i="8"/>
  <c r="K356" i="8"/>
  <c r="Q377" i="8"/>
  <c r="O376" i="8"/>
  <c r="Q376" i="8" s="1"/>
  <c r="Q356" i="8"/>
  <c r="P379" i="8"/>
  <c r="Q360" i="8"/>
  <c r="Q365" i="8"/>
  <c r="Q367" i="8"/>
  <c r="Q372" i="8"/>
  <c r="P386" i="8"/>
  <c r="K387" i="8"/>
  <c r="J388" i="8"/>
  <c r="J87" i="8" s="1"/>
  <c r="J72" i="8" s="1"/>
  <c r="Q389" i="8"/>
  <c r="Q392" i="8"/>
  <c r="O400" i="8"/>
  <c r="Q400" i="8" s="1"/>
  <c r="Q410" i="8"/>
  <c r="O371" i="8"/>
  <c r="I386" i="8"/>
  <c r="Q386" i="8"/>
  <c r="K388" i="8"/>
  <c r="O388" i="8"/>
  <c r="P423" i="8"/>
  <c r="O395" i="8"/>
  <c r="P396" i="8"/>
  <c r="O398" i="8"/>
  <c r="Q398" i="8" s="1"/>
  <c r="P399" i="8"/>
  <c r="P441" i="8"/>
  <c r="P446" i="7"/>
  <c r="J446" i="7"/>
  <c r="O445" i="7"/>
  <c r="P445" i="7" s="1"/>
  <c r="J445" i="7"/>
  <c r="O444" i="7"/>
  <c r="J444" i="7"/>
  <c r="O443" i="7"/>
  <c r="O442" i="7" s="1"/>
  <c r="J443" i="7"/>
  <c r="P442" i="7"/>
  <c r="N442" i="7"/>
  <c r="N382" i="7" s="1"/>
  <c r="M442" i="7"/>
  <c r="L442" i="7"/>
  <c r="I442" i="7"/>
  <c r="H442" i="7"/>
  <c r="J442" i="7" s="1"/>
  <c r="O441" i="7"/>
  <c r="Q441" i="7" s="1"/>
  <c r="J441" i="7"/>
  <c r="O440" i="7"/>
  <c r="P440" i="7" s="1"/>
  <c r="J440" i="7"/>
  <c r="O438" i="7"/>
  <c r="P438" i="7" s="1"/>
  <c r="O437" i="7"/>
  <c r="P437" i="7" s="1"/>
  <c r="I437" i="7"/>
  <c r="J437" i="7" s="1"/>
  <c r="O436" i="7"/>
  <c r="P436" i="7" s="1"/>
  <c r="O435" i="7"/>
  <c r="P435" i="7" s="1"/>
  <c r="J435" i="7"/>
  <c r="O434" i="7"/>
  <c r="P434" i="7" s="1"/>
  <c r="J434" i="7"/>
  <c r="O433" i="7"/>
  <c r="P433" i="7" s="1"/>
  <c r="J433" i="7"/>
  <c r="O432" i="7"/>
  <c r="P432" i="7" s="1"/>
  <c r="J432" i="7"/>
  <c r="N431" i="7"/>
  <c r="M431" i="7"/>
  <c r="L431" i="7"/>
  <c r="I431" i="7"/>
  <c r="H431" i="7"/>
  <c r="J431" i="7" s="1"/>
  <c r="O430" i="7"/>
  <c r="O429" i="7" s="1"/>
  <c r="I430" i="7"/>
  <c r="I429" i="7" s="1"/>
  <c r="N429" i="7"/>
  <c r="M429" i="7"/>
  <c r="L429" i="7"/>
  <c r="H429" i="7"/>
  <c r="O428" i="7"/>
  <c r="P428" i="7" s="1"/>
  <c r="J428" i="7"/>
  <c r="O427" i="7"/>
  <c r="N427" i="7"/>
  <c r="M427" i="7"/>
  <c r="L427" i="7"/>
  <c r="I427" i="7"/>
  <c r="H427" i="7"/>
  <c r="J427" i="7" s="1"/>
  <c r="O426" i="7"/>
  <c r="P426" i="7" s="1"/>
  <c r="J426" i="7"/>
  <c r="O425" i="7"/>
  <c r="P425" i="7" s="1"/>
  <c r="J425" i="7"/>
  <c r="O424" i="7"/>
  <c r="P424" i="7" s="1"/>
  <c r="J424" i="7"/>
  <c r="N423" i="7"/>
  <c r="M423" i="7"/>
  <c r="O423" i="7" s="1"/>
  <c r="L423" i="7"/>
  <c r="P423" i="7" s="1"/>
  <c r="I423" i="7"/>
  <c r="H423" i="7"/>
  <c r="J423" i="7" s="1"/>
  <c r="O422" i="7"/>
  <c r="P422" i="7" s="1"/>
  <c r="J422" i="7"/>
  <c r="O421" i="7"/>
  <c r="P421" i="7" s="1"/>
  <c r="J421" i="7"/>
  <c r="O420" i="7"/>
  <c r="P420" i="7" s="1"/>
  <c r="J420" i="7"/>
  <c r="O419" i="7"/>
  <c r="P419" i="7" s="1"/>
  <c r="J419" i="7"/>
  <c r="O418" i="7"/>
  <c r="P418" i="7" s="1"/>
  <c r="J418" i="7"/>
  <c r="O417" i="7"/>
  <c r="N417" i="7"/>
  <c r="N416" i="7" s="1"/>
  <c r="M417" i="7"/>
  <c r="M416" i="7" s="1"/>
  <c r="L417" i="7"/>
  <c r="P417" i="7" s="1"/>
  <c r="I417" i="7"/>
  <c r="H417" i="7"/>
  <c r="J417" i="7" s="1"/>
  <c r="O413" i="7"/>
  <c r="Q413" i="7" s="1"/>
  <c r="K413" i="7"/>
  <c r="J413" i="7"/>
  <c r="O412" i="7"/>
  <c r="Q412" i="7" s="1"/>
  <c r="K412" i="7"/>
  <c r="J412" i="7"/>
  <c r="O411" i="7"/>
  <c r="Q411" i="7" s="1"/>
  <c r="K411" i="7"/>
  <c r="J411" i="7"/>
  <c r="N410" i="7"/>
  <c r="M410" i="7"/>
  <c r="O410" i="7" s="1"/>
  <c r="L410" i="7"/>
  <c r="I410" i="7"/>
  <c r="K410" i="7" s="1"/>
  <c r="H410" i="7"/>
  <c r="O409" i="7"/>
  <c r="Q409" i="7" s="1"/>
  <c r="K409" i="7"/>
  <c r="J409" i="7"/>
  <c r="O408" i="7"/>
  <c r="O407" i="7" s="1"/>
  <c r="Q407" i="7" s="1"/>
  <c r="K408" i="7"/>
  <c r="J408" i="7"/>
  <c r="P407" i="7"/>
  <c r="N407" i="7"/>
  <c r="M407" i="7"/>
  <c r="L407" i="7"/>
  <c r="I407" i="7"/>
  <c r="H407" i="7"/>
  <c r="J407" i="7" s="1"/>
  <c r="O406" i="7"/>
  <c r="Q406" i="7" s="1"/>
  <c r="K406" i="7"/>
  <c r="J406" i="7"/>
  <c r="Q405" i="7"/>
  <c r="O405" i="7"/>
  <c r="K405" i="7"/>
  <c r="J405" i="7"/>
  <c r="P404" i="7"/>
  <c r="O404" i="7"/>
  <c r="N404" i="7"/>
  <c r="M404" i="7"/>
  <c r="L404" i="7"/>
  <c r="L400" i="7" s="1"/>
  <c r="I404" i="7"/>
  <c r="K404" i="7" s="1"/>
  <c r="H404" i="7"/>
  <c r="J404" i="7" s="1"/>
  <c r="O403" i="7"/>
  <c r="Q403" i="7" s="1"/>
  <c r="K403" i="7"/>
  <c r="J403" i="7"/>
  <c r="O402" i="7"/>
  <c r="Q402" i="7" s="1"/>
  <c r="K402" i="7"/>
  <c r="J402" i="7"/>
  <c r="P401" i="7"/>
  <c r="O401" i="7"/>
  <c r="Q401" i="7" s="1"/>
  <c r="N401" i="7"/>
  <c r="M401" i="7"/>
  <c r="L401" i="7"/>
  <c r="I401" i="7"/>
  <c r="K401" i="7" s="1"/>
  <c r="H401" i="7"/>
  <c r="N400" i="7"/>
  <c r="M400" i="7"/>
  <c r="O399" i="7"/>
  <c r="P399" i="7" s="1"/>
  <c r="K399" i="7"/>
  <c r="J399" i="7"/>
  <c r="N398" i="7"/>
  <c r="M398" i="7"/>
  <c r="L398" i="7"/>
  <c r="I398" i="7"/>
  <c r="H398" i="7"/>
  <c r="J398" i="7" s="1"/>
  <c r="O397" i="7"/>
  <c r="Q397" i="7" s="1"/>
  <c r="K397" i="7"/>
  <c r="J397" i="7"/>
  <c r="O396" i="7"/>
  <c r="P396" i="7" s="1"/>
  <c r="K396" i="7"/>
  <c r="J396" i="7"/>
  <c r="N395" i="7"/>
  <c r="N394" i="7" s="1"/>
  <c r="N95" i="7" s="1"/>
  <c r="N74" i="7" s="1"/>
  <c r="M395" i="7"/>
  <c r="M394" i="7" s="1"/>
  <c r="M95" i="7" s="1"/>
  <c r="M74" i="7" s="1"/>
  <c r="L395" i="7"/>
  <c r="L394" i="7" s="1"/>
  <c r="L95" i="7" s="1"/>
  <c r="L74" i="7" s="1"/>
  <c r="I395" i="7"/>
  <c r="H395" i="7"/>
  <c r="J395" i="7" s="1"/>
  <c r="O393" i="7"/>
  <c r="Q393" i="7" s="1"/>
  <c r="K393" i="7"/>
  <c r="J393" i="7"/>
  <c r="O392" i="7"/>
  <c r="O391" i="7" s="1"/>
  <c r="N392" i="7"/>
  <c r="M392" i="7"/>
  <c r="L392" i="7"/>
  <c r="I392" i="7"/>
  <c r="K392" i="7" s="1"/>
  <c r="H392" i="7"/>
  <c r="N391" i="7"/>
  <c r="M391" i="7"/>
  <c r="O390" i="7"/>
  <c r="Q390" i="7" s="1"/>
  <c r="K390" i="7"/>
  <c r="J390" i="7"/>
  <c r="O389" i="7"/>
  <c r="Q389" i="7" s="1"/>
  <c r="K389" i="7"/>
  <c r="J389" i="7"/>
  <c r="N388" i="7"/>
  <c r="M388" i="7"/>
  <c r="L388" i="7"/>
  <c r="I388" i="7"/>
  <c r="H388" i="7"/>
  <c r="P387" i="7"/>
  <c r="O387" i="7"/>
  <c r="Q387" i="7" s="1"/>
  <c r="K387" i="7"/>
  <c r="J387" i="7"/>
  <c r="J386" i="7" s="1"/>
  <c r="J385" i="7" s="1"/>
  <c r="O386" i="7"/>
  <c r="N386" i="7"/>
  <c r="M386" i="7"/>
  <c r="L386" i="7"/>
  <c r="I386" i="7"/>
  <c r="H386" i="7"/>
  <c r="N385" i="7"/>
  <c r="M385" i="7"/>
  <c r="L385" i="7"/>
  <c r="I385" i="7"/>
  <c r="K385" i="7" s="1"/>
  <c r="H385" i="7"/>
  <c r="O382" i="7"/>
  <c r="M382" i="7"/>
  <c r="L382" i="7"/>
  <c r="P382" i="7" s="1"/>
  <c r="I382" i="7"/>
  <c r="H382" i="7"/>
  <c r="J382" i="7" s="1"/>
  <c r="N379" i="7"/>
  <c r="M379" i="7"/>
  <c r="L379" i="7"/>
  <c r="H379" i="7"/>
  <c r="P374" i="7"/>
  <c r="J374" i="7"/>
  <c r="O373" i="7"/>
  <c r="P373" i="7" s="1"/>
  <c r="J373" i="7"/>
  <c r="O372" i="7"/>
  <c r="P372" i="7" s="1"/>
  <c r="K372" i="7"/>
  <c r="J372" i="7"/>
  <c r="O371" i="7"/>
  <c r="N371" i="7"/>
  <c r="N370" i="7" s="1"/>
  <c r="N369" i="7" s="1"/>
  <c r="M371" i="7"/>
  <c r="M370" i="7" s="1"/>
  <c r="M369" i="7" s="1"/>
  <c r="L371" i="7"/>
  <c r="P371" i="7" s="1"/>
  <c r="I371" i="7"/>
  <c r="H371" i="7"/>
  <c r="J371" i="7" s="1"/>
  <c r="O370" i="7"/>
  <c r="O369" i="7" s="1"/>
  <c r="I370" i="7"/>
  <c r="O368" i="7"/>
  <c r="Q368" i="7" s="1"/>
  <c r="K368" i="7"/>
  <c r="J368" i="7"/>
  <c r="O367" i="7"/>
  <c r="P367" i="7" s="1"/>
  <c r="K367" i="7"/>
  <c r="J367" i="7"/>
  <c r="O366" i="7"/>
  <c r="Q366" i="7" s="1"/>
  <c r="K366" i="7"/>
  <c r="J366" i="7"/>
  <c r="O365" i="7"/>
  <c r="P365" i="7" s="1"/>
  <c r="K365" i="7"/>
  <c r="J365" i="7"/>
  <c r="O364" i="7"/>
  <c r="Q364" i="7" s="1"/>
  <c r="K364" i="7"/>
  <c r="J364" i="7"/>
  <c r="N363" i="7"/>
  <c r="N362" i="7" s="1"/>
  <c r="M363" i="7"/>
  <c r="L363" i="7"/>
  <c r="I363" i="7"/>
  <c r="H363" i="7"/>
  <c r="J363" i="7" s="1"/>
  <c r="M362" i="7"/>
  <c r="M361" i="7" s="1"/>
  <c r="L362" i="7"/>
  <c r="L361" i="7" s="1"/>
  <c r="I362" i="7"/>
  <c r="I361" i="7" s="1"/>
  <c r="K361" i="7" s="1"/>
  <c r="H362" i="7"/>
  <c r="J362" i="7" s="1"/>
  <c r="H361" i="7"/>
  <c r="O360" i="7"/>
  <c r="P360" i="7" s="1"/>
  <c r="K360" i="7"/>
  <c r="J360" i="7"/>
  <c r="O359" i="7"/>
  <c r="Q359" i="7" s="1"/>
  <c r="K359" i="7"/>
  <c r="J359" i="7"/>
  <c r="N358" i="7"/>
  <c r="M358" i="7"/>
  <c r="L358" i="7"/>
  <c r="I358" i="7"/>
  <c r="H358" i="7"/>
  <c r="J358" i="7" s="1"/>
  <c r="O357" i="7"/>
  <c r="P357" i="7" s="1"/>
  <c r="J357" i="7"/>
  <c r="O356" i="7"/>
  <c r="O377" i="7" s="1"/>
  <c r="N356" i="7"/>
  <c r="N377" i="7" s="1"/>
  <c r="N376" i="7" s="1"/>
  <c r="M356" i="7"/>
  <c r="M377" i="7" s="1"/>
  <c r="M376" i="7" s="1"/>
  <c r="L356" i="7"/>
  <c r="I356" i="7"/>
  <c r="I377" i="7" s="1"/>
  <c r="H356" i="7"/>
  <c r="J356" i="7" s="1"/>
  <c r="M355" i="7"/>
  <c r="L355" i="7"/>
  <c r="O354" i="7"/>
  <c r="P354" i="7" s="1"/>
  <c r="J354" i="7"/>
  <c r="O353" i="7"/>
  <c r="P353" i="7" s="1"/>
  <c r="J353" i="7"/>
  <c r="O352" i="7"/>
  <c r="P352" i="7" s="1"/>
  <c r="J352" i="7"/>
  <c r="O351" i="7"/>
  <c r="P351" i="7" s="1"/>
  <c r="J351" i="7"/>
  <c r="O350" i="7"/>
  <c r="N350" i="7"/>
  <c r="N338" i="7" s="1"/>
  <c r="M350" i="7"/>
  <c r="L350" i="7"/>
  <c r="I350" i="7"/>
  <c r="H350" i="7"/>
  <c r="J350" i="7" s="1"/>
  <c r="O349" i="7"/>
  <c r="P349" i="7" s="1"/>
  <c r="I349" i="7"/>
  <c r="J349" i="7" s="1"/>
  <c r="O348" i="7"/>
  <c r="P348" i="7" s="1"/>
  <c r="I348" i="7"/>
  <c r="J348" i="7" s="1"/>
  <c r="O347" i="7"/>
  <c r="P347" i="7" s="1"/>
  <c r="J347" i="7"/>
  <c r="O346" i="7"/>
  <c r="P346" i="7" s="1"/>
  <c r="J346" i="7"/>
  <c r="O345" i="7"/>
  <c r="P345" i="7" s="1"/>
  <c r="J345" i="7"/>
  <c r="O344" i="7"/>
  <c r="P344" i="7" s="1"/>
  <c r="J344" i="7"/>
  <c r="O343" i="7"/>
  <c r="P343" i="7" s="1"/>
  <c r="J343" i="7"/>
  <c r="O342" i="7"/>
  <c r="P342" i="7" s="1"/>
  <c r="J342" i="7"/>
  <c r="O341" i="7"/>
  <c r="P341" i="7" s="1"/>
  <c r="J341" i="7"/>
  <c r="O340" i="7"/>
  <c r="P340" i="7" s="1"/>
  <c r="N339" i="7"/>
  <c r="M339" i="7"/>
  <c r="L339" i="7"/>
  <c r="H339" i="7"/>
  <c r="H338" i="7" s="1"/>
  <c r="M338" i="7"/>
  <c r="M98" i="7" s="1"/>
  <c r="L338" i="7"/>
  <c r="L337" i="7" s="1"/>
  <c r="M337" i="7"/>
  <c r="O336" i="7"/>
  <c r="P336" i="7" s="1"/>
  <c r="J336" i="7"/>
  <c r="O335" i="7"/>
  <c r="P335" i="7" s="1"/>
  <c r="J335" i="7"/>
  <c r="O334" i="7"/>
  <c r="Q334" i="7" s="1"/>
  <c r="I334" i="7"/>
  <c r="J334" i="7" s="1"/>
  <c r="J333" i="7" s="1"/>
  <c r="N333" i="7"/>
  <c r="M333" i="7"/>
  <c r="M332" i="7" s="1"/>
  <c r="L333" i="7"/>
  <c r="L332" i="7" s="1"/>
  <c r="H333" i="7"/>
  <c r="H332" i="7" s="1"/>
  <c r="N332" i="7"/>
  <c r="O331" i="7"/>
  <c r="P331" i="7" s="1"/>
  <c r="J331" i="7"/>
  <c r="N330" i="7"/>
  <c r="N329" i="7" s="1"/>
  <c r="M330" i="7"/>
  <c r="M329" i="7" s="1"/>
  <c r="L330" i="7"/>
  <c r="L329" i="7" s="1"/>
  <c r="I330" i="7"/>
  <c r="H330" i="7"/>
  <c r="J330" i="7" s="1"/>
  <c r="I329" i="7"/>
  <c r="H329" i="7"/>
  <c r="J329" i="7" s="1"/>
  <c r="O328" i="7"/>
  <c r="P328" i="7" s="1"/>
  <c r="K328" i="7"/>
  <c r="J328" i="7"/>
  <c r="O327" i="7"/>
  <c r="P327" i="7" s="1"/>
  <c r="J327" i="7"/>
  <c r="O326" i="7"/>
  <c r="O379" i="7" s="1"/>
  <c r="O325" i="7"/>
  <c r="P325" i="7" s="1"/>
  <c r="O324" i="7"/>
  <c r="P324" i="7" s="1"/>
  <c r="J324" i="7"/>
  <c r="O323" i="7"/>
  <c r="P323" i="7" s="1"/>
  <c r="J323" i="7"/>
  <c r="O322" i="7"/>
  <c r="Q322" i="7" s="1"/>
  <c r="N322" i="7"/>
  <c r="M322" i="7"/>
  <c r="L322" i="7"/>
  <c r="H322" i="7"/>
  <c r="O321" i="7"/>
  <c r="P321" i="7" s="1"/>
  <c r="J321" i="7"/>
  <c r="O320" i="7"/>
  <c r="P320" i="7" s="1"/>
  <c r="J320" i="7"/>
  <c r="O319" i="7"/>
  <c r="P319" i="7" s="1"/>
  <c r="J319" i="7"/>
  <c r="O318" i="7"/>
  <c r="Q318" i="7" s="1"/>
  <c r="K318" i="7"/>
  <c r="J318" i="7"/>
  <c r="O317" i="7"/>
  <c r="P317" i="7" s="1"/>
  <c r="J317" i="7"/>
  <c r="P316" i="7"/>
  <c r="O316" i="7"/>
  <c r="Q316" i="7" s="1"/>
  <c r="K316" i="7"/>
  <c r="J316" i="7"/>
  <c r="P315" i="7"/>
  <c r="O315" i="7"/>
  <c r="J315" i="7"/>
  <c r="O314" i="7"/>
  <c r="Q314" i="7" s="1"/>
  <c r="I314" i="7"/>
  <c r="J314" i="7" s="1"/>
  <c r="O313" i="7"/>
  <c r="Q313" i="7" s="1"/>
  <c r="N313" i="7"/>
  <c r="M313" i="7"/>
  <c r="L313" i="7"/>
  <c r="H313" i="7"/>
  <c r="O312" i="7"/>
  <c r="P312" i="7" s="1"/>
  <c r="J312" i="7"/>
  <c r="O311" i="7"/>
  <c r="P311" i="7" s="1"/>
  <c r="J311" i="7"/>
  <c r="O310" i="7"/>
  <c r="P310" i="7" s="1"/>
  <c r="J310" i="7"/>
  <c r="N309" i="7"/>
  <c r="M309" i="7"/>
  <c r="L309" i="7"/>
  <c r="I309" i="7"/>
  <c r="H309" i="7"/>
  <c r="J309" i="7" s="1"/>
  <c r="O308" i="7"/>
  <c r="P308" i="7" s="1"/>
  <c r="K308" i="7"/>
  <c r="J308" i="7"/>
  <c r="O307" i="7"/>
  <c r="Q307" i="7" s="1"/>
  <c r="I307" i="7"/>
  <c r="J307" i="7" s="1"/>
  <c r="O306" i="7"/>
  <c r="Q306" i="7" s="1"/>
  <c r="I306" i="7"/>
  <c r="J306" i="7" s="1"/>
  <c r="P305" i="7"/>
  <c r="O305" i="7"/>
  <c r="Q305" i="7" s="1"/>
  <c r="I305" i="7"/>
  <c r="J305" i="7" s="1"/>
  <c r="O304" i="7"/>
  <c r="P304" i="7" s="1"/>
  <c r="J304" i="7"/>
  <c r="O303" i="7"/>
  <c r="P303" i="7" s="1"/>
  <c r="K303" i="7"/>
  <c r="J303" i="7"/>
  <c r="O302" i="7"/>
  <c r="Q302" i="7" s="1"/>
  <c r="I302" i="7"/>
  <c r="J302" i="7" s="1"/>
  <c r="O301" i="7"/>
  <c r="Q301" i="7" s="1"/>
  <c r="I301" i="7"/>
  <c r="J301" i="7" s="1"/>
  <c r="O300" i="7"/>
  <c r="Q300" i="7" s="1"/>
  <c r="I300" i="7"/>
  <c r="J300" i="7" s="1"/>
  <c r="O299" i="7"/>
  <c r="P299" i="7" s="1"/>
  <c r="J299" i="7"/>
  <c r="O298" i="7"/>
  <c r="P298" i="7" s="1"/>
  <c r="K298" i="7"/>
  <c r="J298" i="7"/>
  <c r="N297" i="7"/>
  <c r="N296" i="7" s="1"/>
  <c r="M297" i="7"/>
  <c r="M296" i="7" s="1"/>
  <c r="L297" i="7"/>
  <c r="L296" i="7" s="1"/>
  <c r="H297" i="7"/>
  <c r="O295" i="7"/>
  <c r="Q295" i="7" s="1"/>
  <c r="I295" i="7"/>
  <c r="J295" i="7" s="1"/>
  <c r="O294" i="7"/>
  <c r="Q294" i="7" s="1"/>
  <c r="K294" i="7"/>
  <c r="J294" i="7"/>
  <c r="O293" i="7"/>
  <c r="P293" i="7" s="1"/>
  <c r="K293" i="7"/>
  <c r="J293" i="7"/>
  <c r="P292" i="7"/>
  <c r="O292" i="7"/>
  <c r="Q292" i="7" s="1"/>
  <c r="K292" i="7"/>
  <c r="J292" i="7"/>
  <c r="O291" i="7"/>
  <c r="P291" i="7" s="1"/>
  <c r="K291" i="7"/>
  <c r="J291" i="7"/>
  <c r="O290" i="7"/>
  <c r="Q290" i="7" s="1"/>
  <c r="K290" i="7"/>
  <c r="J290" i="7"/>
  <c r="N289" i="7"/>
  <c r="M289" i="7"/>
  <c r="L289" i="7"/>
  <c r="I289" i="7"/>
  <c r="K289" i="7" s="1"/>
  <c r="H289" i="7"/>
  <c r="O288" i="7"/>
  <c r="P288" i="7" s="1"/>
  <c r="K288" i="7"/>
  <c r="J288" i="7"/>
  <c r="O287" i="7"/>
  <c r="P287" i="7" s="1"/>
  <c r="J287" i="7"/>
  <c r="O286" i="7"/>
  <c r="P286" i="7" s="1"/>
  <c r="J286" i="7"/>
  <c r="O285" i="7"/>
  <c r="P285" i="7" s="1"/>
  <c r="J285" i="7"/>
  <c r="O284" i="7"/>
  <c r="P284" i="7" s="1"/>
  <c r="J284" i="7"/>
  <c r="O283" i="7"/>
  <c r="P283" i="7" s="1"/>
  <c r="J283" i="7"/>
  <c r="N282" i="7"/>
  <c r="M282" i="7"/>
  <c r="L282" i="7"/>
  <c r="I282" i="7"/>
  <c r="H282" i="7"/>
  <c r="J282" i="7" s="1"/>
  <c r="O281" i="7"/>
  <c r="P281" i="7" s="1"/>
  <c r="K281" i="7"/>
  <c r="J281" i="7"/>
  <c r="O280" i="7"/>
  <c r="Q280" i="7" s="1"/>
  <c r="P279" i="7"/>
  <c r="O279" i="7"/>
  <c r="J279" i="7"/>
  <c r="O278" i="7"/>
  <c r="P278" i="7" s="1"/>
  <c r="J278" i="7"/>
  <c r="O277" i="7"/>
  <c r="Q277" i="7" s="1"/>
  <c r="K277" i="7"/>
  <c r="J277" i="7"/>
  <c r="O276" i="7"/>
  <c r="P276" i="7" s="1"/>
  <c r="O275" i="7"/>
  <c r="P275" i="7" s="1"/>
  <c r="J275" i="7"/>
  <c r="O274" i="7"/>
  <c r="P274" i="7" s="1"/>
  <c r="J274" i="7"/>
  <c r="O273" i="7"/>
  <c r="P273" i="7" s="1"/>
  <c r="J273" i="7"/>
  <c r="O272" i="7"/>
  <c r="P272" i="7" s="1"/>
  <c r="J272" i="7"/>
  <c r="O271" i="7"/>
  <c r="P271" i="7" s="1"/>
  <c r="J271" i="7"/>
  <c r="O270" i="7"/>
  <c r="P270" i="7" s="1"/>
  <c r="J270" i="7"/>
  <c r="P269" i="7"/>
  <c r="O269" i="7"/>
  <c r="I269" i="7" s="1"/>
  <c r="J269" i="7" s="1"/>
  <c r="O268" i="7"/>
  <c r="P268" i="7" s="1"/>
  <c r="J268" i="7"/>
  <c r="O267" i="7"/>
  <c r="Q267" i="7" s="1"/>
  <c r="K267" i="7"/>
  <c r="J267" i="7"/>
  <c r="O266" i="7"/>
  <c r="P266" i="7" s="1"/>
  <c r="N265" i="7"/>
  <c r="M265" i="7"/>
  <c r="L265" i="7"/>
  <c r="H265" i="7"/>
  <c r="H264" i="7" s="1"/>
  <c r="N264" i="7"/>
  <c r="M264" i="7"/>
  <c r="L264" i="7"/>
  <c r="P258" i="7"/>
  <c r="J258" i="7"/>
  <c r="O257" i="7"/>
  <c r="P257" i="7" s="1"/>
  <c r="J257" i="7"/>
  <c r="O256" i="7"/>
  <c r="P256" i="7" s="1"/>
  <c r="J256" i="7"/>
  <c r="O255" i="7"/>
  <c r="P255" i="7" s="1"/>
  <c r="J255" i="7"/>
  <c r="O254" i="7"/>
  <c r="P254" i="7" s="1"/>
  <c r="J254" i="7"/>
  <c r="O253" i="7"/>
  <c r="P253" i="7" s="1"/>
  <c r="J253" i="7"/>
  <c r="O252" i="7"/>
  <c r="P252" i="7" s="1"/>
  <c r="J252" i="7"/>
  <c r="N251" i="7"/>
  <c r="M251" i="7"/>
  <c r="L251" i="7"/>
  <c r="L250" i="7" s="1"/>
  <c r="I251" i="7"/>
  <c r="I250" i="7" s="1"/>
  <c r="H251" i="7"/>
  <c r="J251" i="7" s="1"/>
  <c r="N250" i="7"/>
  <c r="N249" i="7" s="1"/>
  <c r="M250" i="7"/>
  <c r="M249" i="7" s="1"/>
  <c r="O248" i="7"/>
  <c r="P248" i="7" s="1"/>
  <c r="K248" i="7"/>
  <c r="J248" i="7"/>
  <c r="O247" i="7"/>
  <c r="P247" i="7" s="1"/>
  <c r="J247" i="7"/>
  <c r="O246" i="7"/>
  <c r="O244" i="7" s="1"/>
  <c r="N246" i="7"/>
  <c r="M246" i="7"/>
  <c r="M244" i="7" s="1"/>
  <c r="L246" i="7"/>
  <c r="P246" i="7" s="1"/>
  <c r="I246" i="7"/>
  <c r="K246" i="7" s="1"/>
  <c r="H246" i="7"/>
  <c r="P245" i="7"/>
  <c r="J245" i="7"/>
  <c r="N244" i="7"/>
  <c r="H244" i="7"/>
  <c r="O243" i="7"/>
  <c r="P243" i="7" s="1"/>
  <c r="J243" i="7"/>
  <c r="O242" i="7"/>
  <c r="P242" i="7" s="1"/>
  <c r="J242" i="7"/>
  <c r="N241" i="7"/>
  <c r="M241" i="7"/>
  <c r="O241" i="7" s="1"/>
  <c r="L241" i="7"/>
  <c r="I241" i="7"/>
  <c r="I240" i="7" s="1"/>
  <c r="H241" i="7"/>
  <c r="J241" i="7" s="1"/>
  <c r="N240" i="7"/>
  <c r="M240" i="7"/>
  <c r="O240" i="7" s="1"/>
  <c r="Q240" i="7" s="1"/>
  <c r="L240" i="7"/>
  <c r="O239" i="7"/>
  <c r="P239" i="7" s="1"/>
  <c r="J239" i="7"/>
  <c r="O238" i="7"/>
  <c r="O237" i="7" s="1"/>
  <c r="N238" i="7"/>
  <c r="N237" i="7" s="1"/>
  <c r="M238" i="7"/>
  <c r="M237" i="7" s="1"/>
  <c r="L238" i="7"/>
  <c r="P238" i="7" s="1"/>
  <c r="I238" i="7"/>
  <c r="H238" i="7"/>
  <c r="J238" i="7" s="1"/>
  <c r="I237" i="7"/>
  <c r="I260" i="7" s="1"/>
  <c r="H237" i="7"/>
  <c r="H260" i="7" s="1"/>
  <c r="O236" i="7"/>
  <c r="Q236" i="7" s="1"/>
  <c r="K236" i="7"/>
  <c r="J236" i="7"/>
  <c r="O235" i="7"/>
  <c r="Q235" i="7" s="1"/>
  <c r="N235" i="7"/>
  <c r="M235" i="7"/>
  <c r="L235" i="7"/>
  <c r="I235" i="7"/>
  <c r="K235" i="7" s="1"/>
  <c r="H235" i="7"/>
  <c r="O234" i="7"/>
  <c r="P234" i="7" s="1"/>
  <c r="J234" i="7"/>
  <c r="O233" i="7"/>
  <c r="P233" i="7" s="1"/>
  <c r="J233" i="7"/>
  <c r="P232" i="7"/>
  <c r="O232" i="7"/>
  <c r="J232" i="7"/>
  <c r="O230" i="7"/>
  <c r="P230" i="7" s="1"/>
  <c r="J230" i="7"/>
  <c r="N229" i="7"/>
  <c r="M229" i="7"/>
  <c r="L229" i="7"/>
  <c r="I229" i="7"/>
  <c r="H229" i="7"/>
  <c r="J229" i="7" s="1"/>
  <c r="P228" i="7"/>
  <c r="O228" i="7"/>
  <c r="J228" i="7"/>
  <c r="O227" i="7"/>
  <c r="P227" i="7" s="1"/>
  <c r="J227" i="7"/>
  <c r="O226" i="7"/>
  <c r="P226" i="7" s="1"/>
  <c r="J226" i="7"/>
  <c r="O225" i="7"/>
  <c r="P225" i="7" s="1"/>
  <c r="J225" i="7"/>
  <c r="O224" i="7"/>
  <c r="P224" i="7" s="1"/>
  <c r="J224" i="7"/>
  <c r="N223" i="7"/>
  <c r="M223" i="7"/>
  <c r="L223" i="7"/>
  <c r="I223" i="7"/>
  <c r="H223" i="7"/>
  <c r="J223" i="7" s="1"/>
  <c r="O222" i="7"/>
  <c r="P222" i="7" s="1"/>
  <c r="J222" i="7"/>
  <c r="O221" i="7"/>
  <c r="P221" i="7" s="1"/>
  <c r="J221" i="7"/>
  <c r="O220" i="7"/>
  <c r="P220" i="7" s="1"/>
  <c r="J220" i="7"/>
  <c r="N219" i="7"/>
  <c r="M219" i="7"/>
  <c r="L219" i="7"/>
  <c r="I219" i="7"/>
  <c r="H219" i="7"/>
  <c r="J219" i="7" s="1"/>
  <c r="O218" i="7"/>
  <c r="P218" i="7" s="1"/>
  <c r="J218" i="7"/>
  <c r="O217" i="7"/>
  <c r="Q217" i="7" s="1"/>
  <c r="I217" i="7"/>
  <c r="J217" i="7" s="1"/>
  <c r="O216" i="7"/>
  <c r="Q216" i="7" s="1"/>
  <c r="I216" i="7"/>
  <c r="J216" i="7" s="1"/>
  <c r="O215" i="7"/>
  <c r="Q215" i="7" s="1"/>
  <c r="I215" i="7"/>
  <c r="J215" i="7" s="1"/>
  <c r="O214" i="7"/>
  <c r="P214" i="7" s="1"/>
  <c r="J214" i="7"/>
  <c r="O213" i="7"/>
  <c r="P213" i="7" s="1"/>
  <c r="J213" i="7"/>
  <c r="O212" i="7"/>
  <c r="P212" i="7" s="1"/>
  <c r="J212" i="7"/>
  <c r="O211" i="7"/>
  <c r="P211" i="7" s="1"/>
  <c r="I211" i="7"/>
  <c r="J211" i="7" s="1"/>
  <c r="O210" i="7"/>
  <c r="P210" i="7" s="1"/>
  <c r="O209" i="7"/>
  <c r="P209" i="7" s="1"/>
  <c r="J209" i="7"/>
  <c r="O208" i="7"/>
  <c r="P208" i="7" s="1"/>
  <c r="J208" i="7"/>
  <c r="N207" i="7"/>
  <c r="M207" i="7"/>
  <c r="M206" i="7" s="1"/>
  <c r="L207" i="7"/>
  <c r="L206" i="7" s="1"/>
  <c r="H207" i="7"/>
  <c r="H206" i="7" s="1"/>
  <c r="N206" i="7"/>
  <c r="O205" i="7"/>
  <c r="P205" i="7" s="1"/>
  <c r="J205" i="7"/>
  <c r="O204" i="7"/>
  <c r="P204" i="7" s="1"/>
  <c r="J204" i="7"/>
  <c r="O203" i="7"/>
  <c r="P203" i="7" s="1"/>
  <c r="J203" i="7"/>
  <c r="P202" i="7"/>
  <c r="O202" i="7"/>
  <c r="J202" i="7"/>
  <c r="O201" i="7"/>
  <c r="P201" i="7" s="1"/>
  <c r="J201" i="7"/>
  <c r="O200" i="7"/>
  <c r="P200" i="7" s="1"/>
  <c r="J200" i="7"/>
  <c r="O199" i="7"/>
  <c r="N199" i="7"/>
  <c r="M199" i="7"/>
  <c r="L199" i="7"/>
  <c r="I199" i="7"/>
  <c r="H199" i="7"/>
  <c r="J199" i="7" s="1"/>
  <c r="O198" i="7"/>
  <c r="P198" i="7" s="1"/>
  <c r="J198" i="7"/>
  <c r="N197" i="7"/>
  <c r="M197" i="7"/>
  <c r="L197" i="7"/>
  <c r="I197" i="7"/>
  <c r="H197" i="7"/>
  <c r="J197" i="7" s="1"/>
  <c r="O196" i="7"/>
  <c r="P196" i="7" s="1"/>
  <c r="J196" i="7"/>
  <c r="O195" i="7"/>
  <c r="P195" i="7" s="1"/>
  <c r="J195" i="7"/>
  <c r="O194" i="7"/>
  <c r="P194" i="7" s="1"/>
  <c r="J194" i="7"/>
  <c r="O193" i="7"/>
  <c r="P193" i="7" s="1"/>
  <c r="J193" i="7"/>
  <c r="O192" i="7"/>
  <c r="P192" i="7" s="1"/>
  <c r="J192" i="7"/>
  <c r="O191" i="7"/>
  <c r="P191" i="7" s="1"/>
  <c r="J191" i="7"/>
  <c r="O190" i="7"/>
  <c r="P190" i="7" s="1"/>
  <c r="J190" i="7"/>
  <c r="O189" i="7"/>
  <c r="P189" i="7" s="1"/>
  <c r="J189" i="7"/>
  <c r="O188" i="7"/>
  <c r="P188" i="7" s="1"/>
  <c r="J188" i="7"/>
  <c r="O187" i="7"/>
  <c r="P187" i="7" s="1"/>
  <c r="J187" i="7"/>
  <c r="O186" i="7"/>
  <c r="P186" i="7" s="1"/>
  <c r="J186" i="7"/>
  <c r="O185" i="7"/>
  <c r="P185" i="7" s="1"/>
  <c r="J185" i="7"/>
  <c r="O184" i="7"/>
  <c r="P184" i="7" s="1"/>
  <c r="J184" i="7"/>
  <c r="O183" i="7"/>
  <c r="P183" i="7" s="1"/>
  <c r="J183" i="7"/>
  <c r="O182" i="7"/>
  <c r="P182" i="7" s="1"/>
  <c r="J182" i="7"/>
  <c r="O181" i="7"/>
  <c r="P181" i="7" s="1"/>
  <c r="J181" i="7"/>
  <c r="J180" i="7" s="1"/>
  <c r="N180" i="7"/>
  <c r="N179" i="7" s="1"/>
  <c r="N178" i="7" s="1"/>
  <c r="N177" i="7" s="1"/>
  <c r="M180" i="7"/>
  <c r="M179" i="7" s="1"/>
  <c r="M178" i="7" s="1"/>
  <c r="M177" i="7" s="1"/>
  <c r="L180" i="7"/>
  <c r="I180" i="7"/>
  <c r="H180" i="7"/>
  <c r="L179" i="7"/>
  <c r="I179" i="7"/>
  <c r="P176" i="7"/>
  <c r="J176" i="7"/>
  <c r="N171" i="7"/>
  <c r="N169" i="7"/>
  <c r="M169" i="7"/>
  <c r="L169" i="7"/>
  <c r="I169" i="7"/>
  <c r="K169" i="7" s="1"/>
  <c r="H169" i="7"/>
  <c r="I168" i="7"/>
  <c r="K168" i="7" s="1"/>
  <c r="H168" i="7"/>
  <c r="N162" i="7"/>
  <c r="M162" i="7"/>
  <c r="L162" i="7"/>
  <c r="I162" i="7"/>
  <c r="K162" i="7" s="1"/>
  <c r="H162" i="7"/>
  <c r="J162" i="7" s="1"/>
  <c r="O159" i="7"/>
  <c r="P159" i="7" s="1"/>
  <c r="J159" i="7"/>
  <c r="O158" i="7"/>
  <c r="P158" i="7" s="1"/>
  <c r="K158" i="7"/>
  <c r="J158" i="7"/>
  <c r="O157" i="7"/>
  <c r="N157" i="7"/>
  <c r="N173" i="7" s="1"/>
  <c r="M157" i="7"/>
  <c r="M173" i="7" s="1"/>
  <c r="L157" i="7"/>
  <c r="L173" i="7" s="1"/>
  <c r="J157" i="7"/>
  <c r="J102" i="7" s="1"/>
  <c r="J77" i="7" s="1"/>
  <c r="I157" i="7"/>
  <c r="I173" i="7" s="1"/>
  <c r="H157" i="7"/>
  <c r="H173" i="7" s="1"/>
  <c r="O156" i="7"/>
  <c r="P156" i="7" s="1"/>
  <c r="J156" i="7"/>
  <c r="O155" i="7"/>
  <c r="O162" i="7" s="1"/>
  <c r="J155" i="7"/>
  <c r="P154" i="7"/>
  <c r="O154" i="7"/>
  <c r="J154" i="7"/>
  <c r="O153" i="7"/>
  <c r="P153" i="7" s="1"/>
  <c r="J153" i="7"/>
  <c r="N152" i="7"/>
  <c r="M152" i="7"/>
  <c r="L152" i="7"/>
  <c r="I152" i="7"/>
  <c r="H152" i="7"/>
  <c r="J152" i="7" s="1"/>
  <c r="P151" i="7"/>
  <c r="O151" i="7"/>
  <c r="J151" i="7"/>
  <c r="O150" i="7"/>
  <c r="P150" i="7" s="1"/>
  <c r="J150" i="7"/>
  <c r="O149" i="7"/>
  <c r="P149" i="7" s="1"/>
  <c r="J149" i="7"/>
  <c r="O148" i="7"/>
  <c r="P148" i="7" s="1"/>
  <c r="J148" i="7"/>
  <c r="O147" i="7"/>
  <c r="N147" i="7"/>
  <c r="M147" i="7"/>
  <c r="L147" i="7"/>
  <c r="I147" i="7"/>
  <c r="H147" i="7"/>
  <c r="J147" i="7" s="1"/>
  <c r="O146" i="7"/>
  <c r="P146" i="7" s="1"/>
  <c r="J146" i="7"/>
  <c r="O145" i="7"/>
  <c r="P145" i="7" s="1"/>
  <c r="J145" i="7"/>
  <c r="O144" i="7"/>
  <c r="P144" i="7" s="1"/>
  <c r="J144" i="7"/>
  <c r="O143" i="7"/>
  <c r="P143" i="7" s="1"/>
  <c r="J143" i="7"/>
  <c r="O142" i="7"/>
  <c r="P142" i="7" s="1"/>
  <c r="J142" i="7"/>
  <c r="O141" i="7"/>
  <c r="P141" i="7" s="1"/>
  <c r="J141" i="7"/>
  <c r="N140" i="7"/>
  <c r="N139" i="7" s="1"/>
  <c r="M140" i="7"/>
  <c r="M139" i="7" s="1"/>
  <c r="L140" i="7"/>
  <c r="I140" i="7"/>
  <c r="H140" i="7"/>
  <c r="J140" i="7" s="1"/>
  <c r="I139" i="7"/>
  <c r="O138" i="7"/>
  <c r="P138" i="7" s="1"/>
  <c r="J138" i="7"/>
  <c r="O137" i="7"/>
  <c r="P137" i="7" s="1"/>
  <c r="J137" i="7"/>
  <c r="O136" i="7"/>
  <c r="P136" i="7" s="1"/>
  <c r="J136" i="7"/>
  <c r="O135" i="7"/>
  <c r="P135" i="7" s="1"/>
  <c r="J135" i="7"/>
  <c r="O134" i="7"/>
  <c r="P134" i="7" s="1"/>
  <c r="J134" i="7"/>
  <c r="O133" i="7"/>
  <c r="P133" i="7" s="1"/>
  <c r="J133" i="7"/>
  <c r="N132" i="7"/>
  <c r="M132" i="7"/>
  <c r="L132" i="7"/>
  <c r="I132" i="7"/>
  <c r="H132" i="7"/>
  <c r="J132" i="7" s="1"/>
  <c r="O131" i="7"/>
  <c r="P131" i="7" s="1"/>
  <c r="J131" i="7"/>
  <c r="O130" i="7"/>
  <c r="N130" i="7"/>
  <c r="M130" i="7"/>
  <c r="L130" i="7"/>
  <c r="I130" i="7"/>
  <c r="H130" i="7"/>
  <c r="J130" i="7" s="1"/>
  <c r="O129" i="7"/>
  <c r="P129" i="7" s="1"/>
  <c r="J129" i="7"/>
  <c r="O128" i="7"/>
  <c r="P128" i="7" s="1"/>
  <c r="J128" i="7"/>
  <c r="O127" i="7"/>
  <c r="P127" i="7" s="1"/>
  <c r="J127" i="7"/>
  <c r="O126" i="7"/>
  <c r="P126" i="7" s="1"/>
  <c r="J126" i="7"/>
  <c r="O125" i="7"/>
  <c r="P125" i="7" s="1"/>
  <c r="J125" i="7"/>
  <c r="O124" i="7"/>
  <c r="P124" i="7" s="1"/>
  <c r="J124" i="7"/>
  <c r="O123" i="7"/>
  <c r="P123" i="7" s="1"/>
  <c r="J123" i="7"/>
  <c r="O122" i="7"/>
  <c r="P122" i="7" s="1"/>
  <c r="J122" i="7"/>
  <c r="O121" i="7"/>
  <c r="P121" i="7" s="1"/>
  <c r="J121" i="7"/>
  <c r="O120" i="7"/>
  <c r="P120" i="7" s="1"/>
  <c r="J120" i="7"/>
  <c r="O119" i="7"/>
  <c r="P119" i="7" s="1"/>
  <c r="J119" i="7"/>
  <c r="O118" i="7"/>
  <c r="P118" i="7" s="1"/>
  <c r="J118" i="7"/>
  <c r="O117" i="7"/>
  <c r="P117" i="7" s="1"/>
  <c r="J117" i="7"/>
  <c r="O116" i="7"/>
  <c r="P116" i="7" s="1"/>
  <c r="J116" i="7"/>
  <c r="O115" i="7"/>
  <c r="P115" i="7" s="1"/>
  <c r="J115" i="7"/>
  <c r="O114" i="7"/>
  <c r="P114" i="7" s="1"/>
  <c r="J114" i="7"/>
  <c r="J113" i="7" s="1"/>
  <c r="N113" i="7"/>
  <c r="N112" i="7" s="1"/>
  <c r="M113" i="7"/>
  <c r="M112" i="7" s="1"/>
  <c r="L113" i="7"/>
  <c r="L112" i="7" s="1"/>
  <c r="I113" i="7"/>
  <c r="H113" i="7"/>
  <c r="H112" i="7" s="1"/>
  <c r="I112" i="7"/>
  <c r="I111" i="7" s="1"/>
  <c r="N109" i="7"/>
  <c r="M109" i="7"/>
  <c r="L109" i="7"/>
  <c r="J109" i="7"/>
  <c r="J81" i="7" s="1"/>
  <c r="I109" i="7"/>
  <c r="I81" i="7" s="1"/>
  <c r="H109" i="7"/>
  <c r="H81" i="7" s="1"/>
  <c r="O108" i="7"/>
  <c r="N108" i="7"/>
  <c r="M108" i="7"/>
  <c r="L108" i="7"/>
  <c r="P108" i="7" s="1"/>
  <c r="J108" i="7"/>
  <c r="I108" i="7"/>
  <c r="I106" i="7" s="1"/>
  <c r="K106" i="7" s="1"/>
  <c r="H108" i="7"/>
  <c r="P107" i="7"/>
  <c r="K107" i="7"/>
  <c r="N106" i="7"/>
  <c r="M106" i="7"/>
  <c r="L106" i="7"/>
  <c r="J106" i="7"/>
  <c r="H106" i="7"/>
  <c r="M105" i="7"/>
  <c r="O103" i="7"/>
  <c r="Q103" i="7" s="1"/>
  <c r="N103" i="7"/>
  <c r="M103" i="7"/>
  <c r="M78" i="7" s="1"/>
  <c r="L103" i="7"/>
  <c r="I103" i="7"/>
  <c r="H103" i="7"/>
  <c r="H78" i="7" s="1"/>
  <c r="N102" i="7"/>
  <c r="N77" i="7" s="1"/>
  <c r="L102" i="7"/>
  <c r="O101" i="7"/>
  <c r="N101" i="7"/>
  <c r="M101" i="7"/>
  <c r="L101" i="7"/>
  <c r="P101" i="7" s="1"/>
  <c r="J101" i="7"/>
  <c r="I101" i="7"/>
  <c r="H101" i="7"/>
  <c r="L98" i="7"/>
  <c r="N96" i="7"/>
  <c r="N75" i="7" s="1"/>
  <c r="M96" i="7"/>
  <c r="N94" i="7"/>
  <c r="M94" i="7"/>
  <c r="L94" i="7"/>
  <c r="J94" i="7"/>
  <c r="I94" i="7"/>
  <c r="K94" i="7" s="1"/>
  <c r="H94" i="7"/>
  <c r="O93" i="7"/>
  <c r="N93" i="7"/>
  <c r="M93" i="7"/>
  <c r="L93" i="7"/>
  <c r="P93" i="7" s="1"/>
  <c r="J93" i="7"/>
  <c r="I93" i="7"/>
  <c r="H93" i="7"/>
  <c r="O92" i="7"/>
  <c r="Q92" i="7" s="1"/>
  <c r="N92" i="7"/>
  <c r="M92" i="7"/>
  <c r="L92" i="7"/>
  <c r="P92" i="7" s="1"/>
  <c r="J92" i="7"/>
  <c r="I92" i="7"/>
  <c r="H92" i="7"/>
  <c r="O91" i="7"/>
  <c r="N91" i="7"/>
  <c r="M91" i="7"/>
  <c r="L91" i="7"/>
  <c r="P91" i="7" s="1"/>
  <c r="J91" i="7"/>
  <c r="I91" i="7"/>
  <c r="H91" i="7"/>
  <c r="I90" i="7"/>
  <c r="H90" i="7"/>
  <c r="H89" i="7" s="1"/>
  <c r="N87" i="7"/>
  <c r="N72" i="7" s="1"/>
  <c r="M87" i="7"/>
  <c r="M72" i="7" s="1"/>
  <c r="L87" i="7"/>
  <c r="I87" i="7"/>
  <c r="H87" i="7"/>
  <c r="J86" i="7"/>
  <c r="J71" i="7" s="1"/>
  <c r="I86" i="7"/>
  <c r="K86" i="7" s="1"/>
  <c r="H86" i="7"/>
  <c r="N81" i="7"/>
  <c r="M81" i="7"/>
  <c r="M80" i="7"/>
  <c r="M79" i="7" s="1"/>
  <c r="N78" i="7"/>
  <c r="M75" i="7"/>
  <c r="J74" i="7"/>
  <c r="L72" i="7"/>
  <c r="I72" i="7"/>
  <c r="K72" i="7" s="1"/>
  <c r="H72" i="7"/>
  <c r="H71" i="7"/>
  <c r="O65" i="7"/>
  <c r="P65" i="7" s="1"/>
  <c r="K65" i="7"/>
  <c r="J65" i="7"/>
  <c r="O64" i="7"/>
  <c r="J64" i="7"/>
  <c r="N63" i="7"/>
  <c r="M63" i="7"/>
  <c r="L63" i="7"/>
  <c r="L62" i="7" s="1"/>
  <c r="I63" i="7"/>
  <c r="I62" i="7" s="1"/>
  <c r="H63" i="7"/>
  <c r="J63" i="7" s="1"/>
  <c r="N62" i="7"/>
  <c r="M62" i="7"/>
  <c r="N61" i="7"/>
  <c r="M61" i="7"/>
  <c r="L61" i="7"/>
  <c r="I61" i="7"/>
  <c r="H61" i="7"/>
  <c r="P59" i="7"/>
  <c r="O59" i="7"/>
  <c r="Q59" i="7" s="1"/>
  <c r="K59" i="7"/>
  <c r="J59" i="7"/>
  <c r="N58" i="7"/>
  <c r="M58" i="7"/>
  <c r="L58" i="7"/>
  <c r="I58" i="7"/>
  <c r="H58" i="7"/>
  <c r="J58" i="7" s="1"/>
  <c r="O57" i="7"/>
  <c r="P57" i="7" s="1"/>
  <c r="K57" i="7"/>
  <c r="J57" i="7"/>
  <c r="O56" i="7"/>
  <c r="Q56" i="7" s="1"/>
  <c r="K56" i="7"/>
  <c r="J56" i="7"/>
  <c r="O55" i="7"/>
  <c r="P55" i="7" s="1"/>
  <c r="K55" i="7"/>
  <c r="J55" i="7"/>
  <c r="N54" i="7"/>
  <c r="M54" i="7"/>
  <c r="L54" i="7"/>
  <c r="I54" i="7"/>
  <c r="K54" i="7" s="1"/>
  <c r="H54" i="7"/>
  <c r="J54" i="7" s="1"/>
  <c r="O53" i="7"/>
  <c r="Q53" i="7" s="1"/>
  <c r="K53" i="7"/>
  <c r="J53" i="7"/>
  <c r="O52" i="7"/>
  <c r="Q52" i="7" s="1"/>
  <c r="N52" i="7"/>
  <c r="M52" i="7"/>
  <c r="L52" i="7"/>
  <c r="I52" i="7"/>
  <c r="H52" i="7"/>
  <c r="J52" i="7" s="1"/>
  <c r="O51" i="7"/>
  <c r="P51" i="7" s="1"/>
  <c r="K51" i="7"/>
  <c r="J51" i="7"/>
  <c r="O50" i="7"/>
  <c r="Q50" i="7" s="1"/>
  <c r="K50" i="7"/>
  <c r="J50" i="7"/>
  <c r="O49" i="7"/>
  <c r="P49" i="7" s="1"/>
  <c r="K49" i="7"/>
  <c r="J49" i="7"/>
  <c r="N48" i="7"/>
  <c r="M48" i="7"/>
  <c r="L48" i="7"/>
  <c r="L41" i="7" s="1"/>
  <c r="I48" i="7"/>
  <c r="H48" i="7"/>
  <c r="J48" i="7" s="1"/>
  <c r="O47" i="7"/>
  <c r="Q47" i="7" s="1"/>
  <c r="K47" i="7"/>
  <c r="J47" i="7"/>
  <c r="O46" i="7"/>
  <c r="P46" i="7" s="1"/>
  <c r="K46" i="7"/>
  <c r="J46" i="7"/>
  <c r="O45" i="7"/>
  <c r="Q45" i="7" s="1"/>
  <c r="K45" i="7"/>
  <c r="J45" i="7"/>
  <c r="N44" i="7"/>
  <c r="M44" i="7"/>
  <c r="L44" i="7"/>
  <c r="I44" i="7"/>
  <c r="H44" i="7"/>
  <c r="J44" i="7" s="1"/>
  <c r="O43" i="7"/>
  <c r="P43" i="7" s="1"/>
  <c r="K43" i="7"/>
  <c r="J43" i="7"/>
  <c r="O42" i="7"/>
  <c r="Q42" i="7" s="1"/>
  <c r="N42" i="7"/>
  <c r="N41" i="7" s="1"/>
  <c r="M42" i="7"/>
  <c r="M41" i="7" s="1"/>
  <c r="L42" i="7"/>
  <c r="I42" i="7"/>
  <c r="H42" i="7"/>
  <c r="J42" i="7" s="1"/>
  <c r="I41" i="7"/>
  <c r="O40" i="7"/>
  <c r="J40" i="7"/>
  <c r="O39" i="7"/>
  <c r="Q39" i="7" s="1"/>
  <c r="K39" i="7"/>
  <c r="J39" i="7"/>
  <c r="O38" i="7"/>
  <c r="O37" i="7" s="1"/>
  <c r="N38" i="7"/>
  <c r="N37" i="7" s="1"/>
  <c r="N36" i="7" s="1"/>
  <c r="M38" i="7"/>
  <c r="M37" i="7" s="1"/>
  <c r="M36" i="7" s="1"/>
  <c r="L38" i="7"/>
  <c r="P38" i="7" s="1"/>
  <c r="I38" i="7"/>
  <c r="I37" i="7" s="1"/>
  <c r="H38" i="7"/>
  <c r="J38" i="7" s="1"/>
  <c r="O35" i="7"/>
  <c r="P35" i="7" s="1"/>
  <c r="K35" i="7"/>
  <c r="J35" i="7"/>
  <c r="O34" i="7"/>
  <c r="N34" i="7"/>
  <c r="M34" i="7"/>
  <c r="L34" i="7"/>
  <c r="P34" i="7" s="1"/>
  <c r="H34" i="7"/>
  <c r="K34" i="7" s="1"/>
  <c r="O33" i="7"/>
  <c r="P33" i="7" s="1"/>
  <c r="K33" i="7"/>
  <c r="J33" i="7"/>
  <c r="O32" i="7"/>
  <c r="Q32" i="7" s="1"/>
  <c r="K32" i="7"/>
  <c r="J32" i="7"/>
  <c r="N31" i="7"/>
  <c r="N30" i="7" s="1"/>
  <c r="M31" i="7"/>
  <c r="L31" i="7"/>
  <c r="I31" i="7"/>
  <c r="H31" i="7"/>
  <c r="J31" i="7" s="1"/>
  <c r="M30" i="7"/>
  <c r="L30" i="7"/>
  <c r="I30" i="7"/>
  <c r="H30" i="7"/>
  <c r="J30" i="7" s="1"/>
  <c r="O29" i="7"/>
  <c r="P29" i="7" s="1"/>
  <c r="K29" i="7"/>
  <c r="J29" i="7"/>
  <c r="O28" i="7"/>
  <c r="Q28" i="7" s="1"/>
  <c r="K28" i="7"/>
  <c r="J28" i="7"/>
  <c r="N27" i="7"/>
  <c r="N26" i="7" s="1"/>
  <c r="N25" i="7" s="1"/>
  <c r="M27" i="7"/>
  <c r="M26" i="7" s="1"/>
  <c r="M25" i="7" s="1"/>
  <c r="L27" i="7"/>
  <c r="I27" i="7"/>
  <c r="H27" i="7"/>
  <c r="J27" i="7" s="1"/>
  <c r="I26" i="7"/>
  <c r="I25" i="7" s="1"/>
  <c r="H26" i="7"/>
  <c r="J26" i="7" s="1"/>
  <c r="O24" i="7"/>
  <c r="P24" i="7" s="1"/>
  <c r="K24" i="7"/>
  <c r="J24" i="7"/>
  <c r="O23" i="7"/>
  <c r="Q23" i="7" s="1"/>
  <c r="K23" i="7"/>
  <c r="J23" i="7"/>
  <c r="O22" i="7"/>
  <c r="P22" i="7" s="1"/>
  <c r="K22" i="7"/>
  <c r="J22" i="7"/>
  <c r="O21" i="7"/>
  <c r="Q21" i="7" s="1"/>
  <c r="K21" i="7"/>
  <c r="J21" i="7"/>
  <c r="O20" i="7"/>
  <c r="O19" i="7" s="1"/>
  <c r="N20" i="7"/>
  <c r="N19" i="7" s="1"/>
  <c r="N13" i="7" s="1"/>
  <c r="N10" i="7" s="1"/>
  <c r="N9" i="7" s="1"/>
  <c r="M20" i="7"/>
  <c r="M19" i="7" s="1"/>
  <c r="L20" i="7"/>
  <c r="P20" i="7" s="1"/>
  <c r="I20" i="7"/>
  <c r="I19" i="7" s="1"/>
  <c r="H20" i="7"/>
  <c r="J20" i="7" s="1"/>
  <c r="O18" i="7"/>
  <c r="P18" i="7" s="1"/>
  <c r="K18" i="7"/>
  <c r="J18" i="7"/>
  <c r="O17" i="7"/>
  <c r="Q17" i="7" s="1"/>
  <c r="K17" i="7"/>
  <c r="J17" i="7"/>
  <c r="O16" i="7"/>
  <c r="K16" i="7"/>
  <c r="J16" i="7"/>
  <c r="O15" i="7"/>
  <c r="P15" i="7" s="1"/>
  <c r="K15" i="7"/>
  <c r="J15" i="7"/>
  <c r="N14" i="7"/>
  <c r="M14" i="7"/>
  <c r="L14" i="7"/>
  <c r="I14" i="7"/>
  <c r="H14" i="7"/>
  <c r="J14" i="7" s="1"/>
  <c r="O12" i="7"/>
  <c r="P12" i="7" s="1"/>
  <c r="K12" i="7"/>
  <c r="J12" i="7"/>
  <c r="N11" i="7"/>
  <c r="M11" i="7"/>
  <c r="O11" i="7" s="1"/>
  <c r="L11" i="7"/>
  <c r="I11" i="7"/>
  <c r="H11" i="7"/>
  <c r="J11" i="7" s="1"/>
  <c r="M260" i="7" l="1"/>
  <c r="M259" i="7" s="1"/>
  <c r="M88" i="7"/>
  <c r="M73" i="7" s="1"/>
  <c r="M170" i="7"/>
  <c r="M90" i="7"/>
  <c r="M89" i="7" s="1"/>
  <c r="M415" i="7"/>
  <c r="M414" i="7" s="1"/>
  <c r="M449" i="7" s="1"/>
  <c r="M100" i="7"/>
  <c r="M99" i="7" s="1"/>
  <c r="L96" i="7"/>
  <c r="L75" i="7" s="1"/>
  <c r="L171" i="7"/>
  <c r="M168" i="7"/>
  <c r="M86" i="7"/>
  <c r="M71" i="7" s="1"/>
  <c r="N100" i="7"/>
  <c r="N99" i="7" s="1"/>
  <c r="N415" i="7"/>
  <c r="N414" i="7" s="1"/>
  <c r="Q416" i="8"/>
  <c r="O100" i="8"/>
  <c r="O415" i="8"/>
  <c r="O260" i="7"/>
  <c r="O90" i="7"/>
  <c r="N168" i="7"/>
  <c r="N86" i="7"/>
  <c r="N71" i="7" s="1"/>
  <c r="N166" i="7"/>
  <c r="N84" i="7"/>
  <c r="N111" i="7"/>
  <c r="N110" i="7" s="1"/>
  <c r="N452" i="7" s="1"/>
  <c r="O106" i="7"/>
  <c r="Q106" i="7" s="1"/>
  <c r="M167" i="7"/>
  <c r="M85" i="7"/>
  <c r="M70" i="7" s="1"/>
  <c r="M97" i="7"/>
  <c r="M76" i="7" s="1"/>
  <c r="M172" i="7"/>
  <c r="M13" i="7"/>
  <c r="M10" i="7" s="1"/>
  <c r="M9" i="7" s="1"/>
  <c r="N167" i="7"/>
  <c r="N85" i="7"/>
  <c r="N70" i="7" s="1"/>
  <c r="N98" i="7"/>
  <c r="N361" i="7"/>
  <c r="N105" i="7"/>
  <c r="N80" i="7" s="1"/>
  <c r="N79" i="7" s="1"/>
  <c r="Q112" i="8"/>
  <c r="P112" i="8"/>
  <c r="M261" i="7"/>
  <c r="I96" i="7"/>
  <c r="M384" i="7"/>
  <c r="M383" i="7" s="1"/>
  <c r="N384" i="7"/>
  <c r="N383" i="7" s="1"/>
  <c r="M175" i="7"/>
  <c r="M174" i="7" s="1"/>
  <c r="M104" i="7"/>
  <c r="L168" i="7"/>
  <c r="L86" i="7"/>
  <c r="L71" i="7" s="1"/>
  <c r="K81" i="7"/>
  <c r="I36" i="7"/>
  <c r="M263" i="7"/>
  <c r="M262" i="7" s="1"/>
  <c r="I105" i="7"/>
  <c r="I249" i="7"/>
  <c r="H98" i="7"/>
  <c r="H337" i="7"/>
  <c r="L84" i="7"/>
  <c r="N260" i="7"/>
  <c r="N259" i="7" s="1"/>
  <c r="N170" i="7"/>
  <c r="N88" i="7"/>
  <c r="N73" i="7" s="1"/>
  <c r="N90" i="7"/>
  <c r="N89" i="7" s="1"/>
  <c r="L105" i="7"/>
  <c r="L249" i="7"/>
  <c r="N450" i="8"/>
  <c r="N447" i="8" s="1"/>
  <c r="N381" i="8"/>
  <c r="N175" i="7"/>
  <c r="N174" i="7" s="1"/>
  <c r="N104" i="7"/>
  <c r="I110" i="7"/>
  <c r="I452" i="7" s="1"/>
  <c r="I455" i="7" s="1"/>
  <c r="M166" i="7"/>
  <c r="M111" i="7"/>
  <c r="M110" i="7" s="1"/>
  <c r="M452" i="7" s="1"/>
  <c r="M455" i="7" s="1"/>
  <c r="M84" i="7"/>
  <c r="O36" i="7"/>
  <c r="H166" i="7"/>
  <c r="O31" i="7"/>
  <c r="P50" i="7"/>
  <c r="O78" i="7"/>
  <c r="K90" i="7"/>
  <c r="K93" i="7"/>
  <c r="M102" i="7"/>
  <c r="M77" i="7" s="1"/>
  <c r="M171" i="7"/>
  <c r="I244" i="7"/>
  <c r="O363" i="7"/>
  <c r="J430" i="7"/>
  <c r="O249" i="8"/>
  <c r="Q102" i="8"/>
  <c r="O77" i="8"/>
  <c r="M337" i="8"/>
  <c r="M98" i="8"/>
  <c r="P102" i="8"/>
  <c r="H166" i="8"/>
  <c r="H84" i="8"/>
  <c r="H111" i="8"/>
  <c r="O179" i="8"/>
  <c r="O166" i="8" s="1"/>
  <c r="O448" i="7"/>
  <c r="H19" i="7"/>
  <c r="J19" i="7" s="1"/>
  <c r="H37" i="7"/>
  <c r="O140" i="7"/>
  <c r="O139" i="7" s="1"/>
  <c r="O180" i="7"/>
  <c r="P180" i="7" s="1"/>
  <c r="L244" i="7"/>
  <c r="Q244" i="7" s="1"/>
  <c r="N355" i="7"/>
  <c r="N337" i="7" s="1"/>
  <c r="O206" i="8"/>
  <c r="Q36" i="8"/>
  <c r="P90" i="8"/>
  <c r="L89" i="8"/>
  <c r="O27" i="7"/>
  <c r="J168" i="7"/>
  <c r="H172" i="7"/>
  <c r="O219" i="7"/>
  <c r="P219" i="7" s="1"/>
  <c r="J235" i="7"/>
  <c r="O355" i="7"/>
  <c r="Q355" i="7" s="1"/>
  <c r="H370" i="7"/>
  <c r="J392" i="7"/>
  <c r="J401" i="7"/>
  <c r="Q404" i="7"/>
  <c r="Q408" i="7"/>
  <c r="P430" i="7"/>
  <c r="I438" i="7"/>
  <c r="J438" i="7" s="1"/>
  <c r="J175" i="8"/>
  <c r="J80" i="8" s="1"/>
  <c r="J79" i="8" s="1"/>
  <c r="H174" i="8"/>
  <c r="Q31" i="8"/>
  <c r="O30" i="8"/>
  <c r="P251" i="8"/>
  <c r="K30" i="8"/>
  <c r="I25" i="8"/>
  <c r="P14" i="7"/>
  <c r="L37" i="7"/>
  <c r="Q37" i="7" s="1"/>
  <c r="N455" i="7"/>
  <c r="J361" i="7"/>
  <c r="K370" i="7"/>
  <c r="Q246" i="8"/>
  <c r="O244" i="8"/>
  <c r="K14" i="7"/>
  <c r="H62" i="7"/>
  <c r="J62" i="7" s="1"/>
  <c r="K103" i="7"/>
  <c r="P235" i="7"/>
  <c r="H250" i="7"/>
  <c r="L370" i="7"/>
  <c r="P392" i="7"/>
  <c r="H13" i="8"/>
  <c r="H260" i="8"/>
  <c r="H261" i="8" s="1"/>
  <c r="H90" i="8"/>
  <c r="H89" i="8" s="1"/>
  <c r="H170" i="8"/>
  <c r="H88" i="8"/>
  <c r="H73" i="8" s="1"/>
  <c r="L10" i="8"/>
  <c r="L9" i="8" s="1"/>
  <c r="K42" i="7"/>
  <c r="K52" i="7"/>
  <c r="P56" i="7"/>
  <c r="K87" i="7"/>
  <c r="Q93" i="7"/>
  <c r="P103" i="7"/>
  <c r="O109" i="7"/>
  <c r="O81" i="7" s="1"/>
  <c r="Q81" i="7" s="1"/>
  <c r="P130" i="7"/>
  <c r="P199" i="7"/>
  <c r="H240" i="7"/>
  <c r="P350" i="7"/>
  <c r="P356" i="7"/>
  <c r="J400" i="8"/>
  <c r="J96" i="8" s="1"/>
  <c r="J75" i="8" s="1"/>
  <c r="H96" i="8"/>
  <c r="H75" i="8" s="1"/>
  <c r="Q363" i="8"/>
  <c r="O362" i="8"/>
  <c r="O105" i="8" s="1"/>
  <c r="I89" i="8"/>
  <c r="K89" i="8" s="1"/>
  <c r="L19" i="7"/>
  <c r="P19" i="7" s="1"/>
  <c r="H25" i="7"/>
  <c r="J25" i="7" s="1"/>
  <c r="O14" i="7"/>
  <c r="P42" i="7"/>
  <c r="P52" i="7"/>
  <c r="K91" i="7"/>
  <c r="K173" i="7"/>
  <c r="P306" i="7"/>
  <c r="P313" i="7"/>
  <c r="P318" i="7"/>
  <c r="J410" i="7"/>
  <c r="P427" i="7"/>
  <c r="J37" i="8"/>
  <c r="H36" i="8"/>
  <c r="J36" i="8" s="1"/>
  <c r="P246" i="8"/>
  <c r="P113" i="7"/>
  <c r="J169" i="7"/>
  <c r="P240" i="7"/>
  <c r="J246" i="7"/>
  <c r="O265" i="7"/>
  <c r="J289" i="7"/>
  <c r="J297" i="7"/>
  <c r="K87" i="8"/>
  <c r="I72" i="8"/>
  <c r="K72" i="8" s="1"/>
  <c r="P109" i="8"/>
  <c r="M450" i="8"/>
  <c r="M447" i="8" s="1"/>
  <c r="M381" i="8"/>
  <c r="J289" i="8"/>
  <c r="L172" i="8"/>
  <c r="L165" i="8" s="1"/>
  <c r="P173" i="7"/>
  <c r="H375" i="7"/>
  <c r="N449" i="7"/>
  <c r="P397" i="7"/>
  <c r="K37" i="8"/>
  <c r="I36" i="8"/>
  <c r="P169" i="7"/>
  <c r="P300" i="7"/>
  <c r="P307" i="7"/>
  <c r="L375" i="7"/>
  <c r="K371" i="7"/>
  <c r="P385" i="7"/>
  <c r="K442" i="7"/>
  <c r="Q27" i="8"/>
  <c r="O26" i="8"/>
  <c r="Q169" i="8"/>
  <c r="P81" i="8"/>
  <c r="J362" i="8"/>
  <c r="H105" i="8"/>
  <c r="H80" i="8" s="1"/>
  <c r="H79" i="8" s="1"/>
  <c r="H361" i="8"/>
  <c r="N104" i="8"/>
  <c r="N175" i="8"/>
  <c r="N174" i="8" s="1"/>
  <c r="K63" i="7"/>
  <c r="K101" i="7"/>
  <c r="O113" i="7"/>
  <c r="H139" i="7"/>
  <c r="H179" i="7"/>
  <c r="H178" i="7" s="1"/>
  <c r="P294" i="7"/>
  <c r="M375" i="7"/>
  <c r="K362" i="7"/>
  <c r="K398" i="7"/>
  <c r="K19" i="8"/>
  <c r="K62" i="8"/>
  <c r="P54" i="8"/>
  <c r="L262" i="8"/>
  <c r="L380" i="8" s="1"/>
  <c r="L378" i="8" s="1"/>
  <c r="K38" i="7"/>
  <c r="L77" i="7"/>
  <c r="O173" i="7"/>
  <c r="Q173" i="7" s="1"/>
  <c r="N375" i="7"/>
  <c r="P393" i="7"/>
  <c r="P31" i="8"/>
  <c r="O448" i="8"/>
  <c r="P448" i="8" s="1"/>
  <c r="O385" i="8"/>
  <c r="H100" i="8"/>
  <c r="H99" i="8" s="1"/>
  <c r="H415" i="8"/>
  <c r="O260" i="8"/>
  <c r="P260" i="8" s="1"/>
  <c r="O90" i="8"/>
  <c r="P91" i="8"/>
  <c r="K48" i="7"/>
  <c r="M60" i="7"/>
  <c r="N60" i="7"/>
  <c r="P58" i="7"/>
  <c r="O94" i="7"/>
  <c r="Q94" i="7" s="1"/>
  <c r="J112" i="7"/>
  <c r="L139" i="7"/>
  <c r="O169" i="7"/>
  <c r="Q169" i="7" s="1"/>
  <c r="O207" i="7"/>
  <c r="P207" i="7" s="1"/>
  <c r="P216" i="7"/>
  <c r="Q246" i="7"/>
  <c r="P267" i="7"/>
  <c r="O289" i="7"/>
  <c r="Q289" i="7" s="1"/>
  <c r="P301" i="7"/>
  <c r="P314" i="7"/>
  <c r="K358" i="7"/>
  <c r="O385" i="7"/>
  <c r="Q385" i="7" s="1"/>
  <c r="H394" i="7"/>
  <c r="H416" i="7"/>
  <c r="P289" i="8"/>
  <c r="Q34" i="7"/>
  <c r="Q38" i="7"/>
  <c r="K108" i="7"/>
  <c r="H170" i="7"/>
  <c r="L237" i="7"/>
  <c r="Q241" i="7"/>
  <c r="O282" i="7"/>
  <c r="P282" i="7" s="1"/>
  <c r="P295" i="7"/>
  <c r="Q371" i="7"/>
  <c r="H448" i="7"/>
  <c r="I394" i="7"/>
  <c r="K407" i="7"/>
  <c r="J429" i="7"/>
  <c r="P362" i="8"/>
  <c r="L105" i="8"/>
  <c r="L361" i="8"/>
  <c r="L175" i="8"/>
  <c r="K400" i="8"/>
  <c r="I171" i="8"/>
  <c r="J171" i="8" s="1"/>
  <c r="J41" i="8"/>
  <c r="J105" i="8"/>
  <c r="J104" i="8" s="1"/>
  <c r="P101" i="8"/>
  <c r="N172" i="8"/>
  <c r="N97" i="8"/>
  <c r="N76" i="8" s="1"/>
  <c r="M69" i="8"/>
  <c r="K44" i="7"/>
  <c r="O58" i="7"/>
  <c r="Q58" i="7" s="1"/>
  <c r="I89" i="7"/>
  <c r="K89" i="7" s="1"/>
  <c r="O152" i="7"/>
  <c r="P152" i="7" s="1"/>
  <c r="O223" i="7"/>
  <c r="P223" i="7" s="1"/>
  <c r="H296" i="7"/>
  <c r="H263" i="7" s="1"/>
  <c r="P334" i="7"/>
  <c r="L416" i="7"/>
  <c r="M375" i="8"/>
  <c r="P416" i="8"/>
  <c r="L100" i="8"/>
  <c r="L415" i="8"/>
  <c r="N177" i="8"/>
  <c r="N261" i="8" s="1"/>
  <c r="P27" i="7"/>
  <c r="P355" i="7"/>
  <c r="K362" i="8"/>
  <c r="I175" i="8"/>
  <c r="I105" i="8"/>
  <c r="I361" i="8"/>
  <c r="I60" i="7"/>
  <c r="Q20" i="7"/>
  <c r="H13" i="7"/>
  <c r="P44" i="7"/>
  <c r="Q101" i="7"/>
  <c r="O251" i="7"/>
  <c r="O250" i="7" s="1"/>
  <c r="L263" i="7"/>
  <c r="P302" i="7"/>
  <c r="P390" i="7"/>
  <c r="P429" i="7"/>
  <c r="P237" i="8"/>
  <c r="I13" i="8"/>
  <c r="Q265" i="8"/>
  <c r="O264" i="8"/>
  <c r="P180" i="8"/>
  <c r="N263" i="8"/>
  <c r="N262" i="8" s="1"/>
  <c r="N380" i="8" s="1"/>
  <c r="N378" i="8" s="1"/>
  <c r="Q391" i="8"/>
  <c r="K30" i="7"/>
  <c r="K58" i="7"/>
  <c r="Q91" i="7"/>
  <c r="K26" i="7"/>
  <c r="L26" i="7"/>
  <c r="P53" i="7"/>
  <c r="I13" i="7"/>
  <c r="K31" i="7"/>
  <c r="I71" i="7"/>
  <c r="K71" i="7" s="1"/>
  <c r="I78" i="7"/>
  <c r="K78" i="7" s="1"/>
  <c r="H102" i="7"/>
  <c r="H77" i="7" s="1"/>
  <c r="P147" i="7"/>
  <c r="P290" i="7"/>
  <c r="P322" i="7"/>
  <c r="O358" i="7"/>
  <c r="K363" i="7"/>
  <c r="L448" i="7"/>
  <c r="H391" i="7"/>
  <c r="P400" i="8"/>
  <c r="K376" i="8"/>
  <c r="L259" i="8"/>
  <c r="P297" i="8"/>
  <c r="J391" i="8"/>
  <c r="P250" i="8"/>
  <c r="Q42" i="8"/>
  <c r="O41" i="8"/>
  <c r="P41" i="8" s="1"/>
  <c r="I96" i="8"/>
  <c r="K11" i="7"/>
  <c r="O61" i="7"/>
  <c r="L13" i="7"/>
  <c r="P17" i="7"/>
  <c r="P31" i="7"/>
  <c r="L78" i="7"/>
  <c r="P78" i="7" s="1"/>
  <c r="I102" i="7"/>
  <c r="O132" i="7"/>
  <c r="P132" i="7" s="1"/>
  <c r="O339" i="7"/>
  <c r="O338" i="7" s="1"/>
  <c r="H355" i="7"/>
  <c r="I369" i="7"/>
  <c r="M448" i="7"/>
  <c r="I391" i="7"/>
  <c r="K391" i="7" s="1"/>
  <c r="H400" i="7"/>
  <c r="I436" i="7"/>
  <c r="J436" i="7" s="1"/>
  <c r="J237" i="8"/>
  <c r="J90" i="8" s="1"/>
  <c r="J89" i="8" s="1"/>
  <c r="K334" i="8"/>
  <c r="I91" i="8"/>
  <c r="K91" i="8" s="1"/>
  <c r="I416" i="8"/>
  <c r="N69" i="8"/>
  <c r="N68" i="8" s="1"/>
  <c r="N67" i="8" s="1"/>
  <c r="N83" i="8"/>
  <c r="N82" i="8" s="1"/>
  <c r="N451" i="8" s="1"/>
  <c r="N454" i="8" s="1"/>
  <c r="O48" i="7"/>
  <c r="Q48" i="7" s="1"/>
  <c r="K92" i="7"/>
  <c r="K27" i="7"/>
  <c r="H41" i="7"/>
  <c r="J41" i="7" s="1"/>
  <c r="O44" i="7"/>
  <c r="Q44" i="7" s="1"/>
  <c r="L81" i="7"/>
  <c r="P140" i="7"/>
  <c r="I340" i="7"/>
  <c r="I355" i="7"/>
  <c r="K355" i="7" s="1"/>
  <c r="N448" i="7"/>
  <c r="L391" i="7"/>
  <c r="K395" i="7"/>
  <c r="I400" i="7"/>
  <c r="K400" i="7" s="1"/>
  <c r="J329" i="8"/>
  <c r="H86" i="8"/>
  <c r="H168" i="8"/>
  <c r="J168" i="8" s="1"/>
  <c r="J169" i="8"/>
  <c r="P179" i="8"/>
  <c r="L178" i="8"/>
  <c r="L177" i="8" s="1"/>
  <c r="L261" i="8" s="1"/>
  <c r="L84" i="8"/>
  <c r="P207" i="8"/>
  <c r="J30" i="8"/>
  <c r="Q14" i="8"/>
  <c r="O13" i="8"/>
  <c r="N165" i="8"/>
  <c r="N164" i="8" s="1"/>
  <c r="J337" i="8"/>
  <c r="J98" i="8"/>
  <c r="Q388" i="8"/>
  <c r="O87" i="8"/>
  <c r="Q371" i="8"/>
  <c r="O370" i="8"/>
  <c r="P398" i="8"/>
  <c r="P388" i="8"/>
  <c r="J376" i="8"/>
  <c r="J333" i="8"/>
  <c r="J91" i="8"/>
  <c r="O168" i="8"/>
  <c r="O86" i="8"/>
  <c r="J328" i="8"/>
  <c r="J322" i="8" s="1"/>
  <c r="K328" i="8"/>
  <c r="I322" i="8"/>
  <c r="K322" i="8" s="1"/>
  <c r="O296" i="8"/>
  <c r="Q322" i="8"/>
  <c r="J314" i="8"/>
  <c r="I313" i="8"/>
  <c r="K314" i="8"/>
  <c r="J307" i="8"/>
  <c r="K307" i="8"/>
  <c r="J306" i="8"/>
  <c r="K306" i="8"/>
  <c r="J305" i="8"/>
  <c r="K305" i="8"/>
  <c r="J280" i="8"/>
  <c r="J265" i="8" s="1"/>
  <c r="J264" i="8" s="1"/>
  <c r="K280" i="8"/>
  <c r="I265" i="8"/>
  <c r="O338" i="8"/>
  <c r="J339" i="8"/>
  <c r="P329" i="8"/>
  <c r="K210" i="8"/>
  <c r="J210" i="8"/>
  <c r="J207" i="8" s="1"/>
  <c r="J206" i="8" s="1"/>
  <c r="I207" i="8"/>
  <c r="I161" i="8"/>
  <c r="L161" i="8"/>
  <c r="J160" i="8"/>
  <c r="P219" i="8"/>
  <c r="H165" i="8"/>
  <c r="Q240" i="8"/>
  <c r="O171" i="8"/>
  <c r="O96" i="8"/>
  <c r="J178" i="8"/>
  <c r="J177" i="8" s="1"/>
  <c r="K171" i="8"/>
  <c r="J111" i="8"/>
  <c r="J110" i="8" s="1"/>
  <c r="K60" i="8"/>
  <c r="J60" i="8"/>
  <c r="Q395" i="8"/>
  <c r="O394" i="8"/>
  <c r="I448" i="8"/>
  <c r="K386" i="8"/>
  <c r="I385" i="8"/>
  <c r="P395" i="8"/>
  <c r="P371" i="8"/>
  <c r="P376" i="8"/>
  <c r="K338" i="8"/>
  <c r="I337" i="8"/>
  <c r="I98" i="8"/>
  <c r="K98" i="8" s="1"/>
  <c r="O375" i="8"/>
  <c r="Q333" i="8"/>
  <c r="O332" i="8"/>
  <c r="I375" i="8"/>
  <c r="K375" i="8" s="1"/>
  <c r="K333" i="8"/>
  <c r="I332" i="8"/>
  <c r="J302" i="8"/>
  <c r="K302" i="8"/>
  <c r="J301" i="8"/>
  <c r="K301" i="8"/>
  <c r="J300" i="8"/>
  <c r="I297" i="8"/>
  <c r="K300" i="8"/>
  <c r="P322" i="8"/>
  <c r="O178" i="8"/>
  <c r="Q206" i="8"/>
  <c r="P330" i="8"/>
  <c r="P160" i="8"/>
  <c r="O139" i="8"/>
  <c r="P241" i="8"/>
  <c r="P206" i="8"/>
  <c r="P147" i="8"/>
  <c r="Q61" i="8"/>
  <c r="Q11" i="7"/>
  <c r="P11" i="7"/>
  <c r="Q61" i="7"/>
  <c r="Q12" i="7"/>
  <c r="Q16" i="7"/>
  <c r="Q18" i="7"/>
  <c r="K20" i="7"/>
  <c r="P21" i="7"/>
  <c r="Q22" i="7"/>
  <c r="P23" i="7"/>
  <c r="Q24" i="7"/>
  <c r="P28" i="7"/>
  <c r="Q29" i="7"/>
  <c r="P32" i="7"/>
  <c r="Q33" i="7"/>
  <c r="J34" i="7"/>
  <c r="Q35" i="7"/>
  <c r="P39" i="7"/>
  <c r="Q43" i="7"/>
  <c r="P45" i="7"/>
  <c r="Q46" i="7"/>
  <c r="P47" i="7"/>
  <c r="Q49" i="7"/>
  <c r="Q51" i="7"/>
  <c r="Q55" i="7"/>
  <c r="Q57" i="7"/>
  <c r="L60" i="7"/>
  <c r="J61" i="7"/>
  <c r="P61" i="7"/>
  <c r="Q65" i="7"/>
  <c r="Q15" i="7"/>
  <c r="P16" i="7"/>
  <c r="O54" i="7"/>
  <c r="Q54" i="7" s="1"/>
  <c r="K61" i="7"/>
  <c r="O63" i="7"/>
  <c r="Q162" i="7"/>
  <c r="J173" i="7"/>
  <c r="P162" i="7"/>
  <c r="J179" i="7"/>
  <c r="J139" i="7"/>
  <c r="P155" i="7"/>
  <c r="P157" i="7"/>
  <c r="Q158" i="7"/>
  <c r="H160" i="7"/>
  <c r="L160" i="7"/>
  <c r="N160" i="7"/>
  <c r="N163" i="7"/>
  <c r="N161" i="7" s="1"/>
  <c r="L166" i="7"/>
  <c r="O197" i="7"/>
  <c r="K260" i="7"/>
  <c r="I259" i="7"/>
  <c r="O259" i="7"/>
  <c r="P241" i="7"/>
  <c r="J332" i="7"/>
  <c r="K157" i="7"/>
  <c r="Q157" i="7"/>
  <c r="I160" i="7"/>
  <c r="M160" i="7"/>
  <c r="O160" i="7"/>
  <c r="I163" i="7"/>
  <c r="J260" i="7"/>
  <c r="H259" i="7"/>
  <c r="Q210" i="7"/>
  <c r="K215" i="7"/>
  <c r="P215" i="7"/>
  <c r="K216" i="7"/>
  <c r="K217" i="7"/>
  <c r="P217" i="7"/>
  <c r="P236" i="7"/>
  <c r="J237" i="7"/>
  <c r="Q242" i="7"/>
  <c r="Q243" i="7"/>
  <c r="Q248" i="7"/>
  <c r="Q266" i="7"/>
  <c r="Q276" i="7"/>
  <c r="P277" i="7"/>
  <c r="I280" i="7"/>
  <c r="P280" i="7"/>
  <c r="Q281" i="7"/>
  <c r="Q288" i="7"/>
  <c r="Q291" i="7"/>
  <c r="Q293" i="7"/>
  <c r="K295" i="7"/>
  <c r="Q298" i="7"/>
  <c r="K300" i="7"/>
  <c r="K301" i="7"/>
  <c r="K302" i="7"/>
  <c r="Q303" i="7"/>
  <c r="K305" i="7"/>
  <c r="K306" i="7"/>
  <c r="K307" i="7"/>
  <c r="Q308" i="7"/>
  <c r="K314" i="7"/>
  <c r="Q325" i="7"/>
  <c r="Q379" i="7"/>
  <c r="Q326" i="7"/>
  <c r="Q328" i="7"/>
  <c r="K334" i="7"/>
  <c r="I376" i="7"/>
  <c r="Q377" i="7"/>
  <c r="O376" i="7"/>
  <c r="Q376" i="7" s="1"/>
  <c r="P379" i="7"/>
  <c r="I210" i="7"/>
  <c r="O229" i="7"/>
  <c r="P237" i="7"/>
  <c r="I266" i="7"/>
  <c r="I276" i="7"/>
  <c r="I297" i="7"/>
  <c r="O297" i="7"/>
  <c r="P297" i="7" s="1"/>
  <c r="O309" i="7"/>
  <c r="P309" i="7" s="1"/>
  <c r="I313" i="7"/>
  <c r="K313" i="7" s="1"/>
  <c r="I325" i="7"/>
  <c r="I326" i="7"/>
  <c r="P326" i="7"/>
  <c r="O330" i="7"/>
  <c r="O329" i="7" s="1"/>
  <c r="I333" i="7"/>
  <c r="O333" i="7"/>
  <c r="K356" i="7"/>
  <c r="Q356" i="7"/>
  <c r="Q357" i="7"/>
  <c r="P359" i="7"/>
  <c r="Q360" i="7"/>
  <c r="P364" i="7"/>
  <c r="Q365" i="7"/>
  <c r="P366" i="7"/>
  <c r="Q367" i="7"/>
  <c r="P368" i="7"/>
  <c r="Q372" i="7"/>
  <c r="H377" i="7"/>
  <c r="L377" i="7"/>
  <c r="P448" i="7"/>
  <c r="P386" i="7"/>
  <c r="K388" i="7"/>
  <c r="O388" i="7"/>
  <c r="P389" i="7"/>
  <c r="K386" i="7"/>
  <c r="Q386" i="7"/>
  <c r="J388" i="7"/>
  <c r="P388" i="7"/>
  <c r="Q392" i="7"/>
  <c r="Q410" i="7"/>
  <c r="O400" i="7"/>
  <c r="Q396" i="7"/>
  <c r="Q399" i="7"/>
  <c r="P441" i="7"/>
  <c r="O395" i="7"/>
  <c r="O398" i="7"/>
  <c r="Q398" i="7" s="1"/>
  <c r="O431" i="7"/>
  <c r="O416" i="7" s="1"/>
  <c r="P446" i="6"/>
  <c r="J446" i="6"/>
  <c r="O445" i="6"/>
  <c r="P445" i="6" s="1"/>
  <c r="J445" i="6"/>
  <c r="O444" i="6"/>
  <c r="J444" i="6"/>
  <c r="O443" i="6"/>
  <c r="O442" i="6" s="1"/>
  <c r="J443" i="6"/>
  <c r="P442" i="6"/>
  <c r="N442" i="6"/>
  <c r="N382" i="6" s="1"/>
  <c r="M442" i="6"/>
  <c r="L442" i="6"/>
  <c r="L103" i="6" s="1"/>
  <c r="I442" i="6"/>
  <c r="H442" i="6"/>
  <c r="J442" i="6" s="1"/>
  <c r="O441" i="6"/>
  <c r="Q441" i="6" s="1"/>
  <c r="J441" i="6"/>
  <c r="O440" i="6"/>
  <c r="P440" i="6" s="1"/>
  <c r="J440" i="6"/>
  <c r="O438" i="6"/>
  <c r="P438" i="6" s="1"/>
  <c r="I438" i="6"/>
  <c r="J438" i="6" s="1"/>
  <c r="O437" i="6"/>
  <c r="P437" i="6" s="1"/>
  <c r="O436" i="6"/>
  <c r="P436" i="6" s="1"/>
  <c r="I436" i="6"/>
  <c r="J436" i="6" s="1"/>
  <c r="P435" i="6"/>
  <c r="O435" i="6"/>
  <c r="J435" i="6"/>
  <c r="O434" i="6"/>
  <c r="P434" i="6" s="1"/>
  <c r="J434" i="6"/>
  <c r="O433" i="6"/>
  <c r="P433" i="6" s="1"/>
  <c r="J433" i="6"/>
  <c r="O432" i="6"/>
  <c r="P432" i="6" s="1"/>
  <c r="J432" i="6"/>
  <c r="N431" i="6"/>
  <c r="M431" i="6"/>
  <c r="L431" i="6"/>
  <c r="I431" i="6"/>
  <c r="H431" i="6"/>
  <c r="J431" i="6" s="1"/>
  <c r="P430" i="6"/>
  <c r="O430" i="6"/>
  <c r="J430" i="6"/>
  <c r="I430" i="6"/>
  <c r="O429" i="6"/>
  <c r="N429" i="6"/>
  <c r="M429" i="6"/>
  <c r="L429" i="6"/>
  <c r="P429" i="6" s="1"/>
  <c r="I429" i="6"/>
  <c r="H429" i="6"/>
  <c r="J429" i="6" s="1"/>
  <c r="O428" i="6"/>
  <c r="P428" i="6" s="1"/>
  <c r="J428" i="6"/>
  <c r="O427" i="6"/>
  <c r="N427" i="6"/>
  <c r="M427" i="6"/>
  <c r="L427" i="6"/>
  <c r="I427" i="6"/>
  <c r="H427" i="6"/>
  <c r="J427" i="6" s="1"/>
  <c r="O426" i="6"/>
  <c r="P426" i="6" s="1"/>
  <c r="J426" i="6"/>
  <c r="O425" i="6"/>
  <c r="P425" i="6" s="1"/>
  <c r="J425" i="6"/>
  <c r="O424" i="6"/>
  <c r="P424" i="6" s="1"/>
  <c r="J424" i="6"/>
  <c r="N423" i="6"/>
  <c r="M423" i="6"/>
  <c r="O423" i="6" s="1"/>
  <c r="L423" i="6"/>
  <c r="I423" i="6"/>
  <c r="H423" i="6"/>
  <c r="P422" i="6"/>
  <c r="O422" i="6"/>
  <c r="J422" i="6"/>
  <c r="O421" i="6"/>
  <c r="P421" i="6" s="1"/>
  <c r="J421" i="6"/>
  <c r="P420" i="6"/>
  <c r="O420" i="6"/>
  <c r="J420" i="6"/>
  <c r="O419" i="6"/>
  <c r="P419" i="6" s="1"/>
  <c r="J419" i="6"/>
  <c r="O418" i="6"/>
  <c r="P418" i="6" s="1"/>
  <c r="J418" i="6"/>
  <c r="N417" i="6"/>
  <c r="N416" i="6" s="1"/>
  <c r="M417" i="6"/>
  <c r="L417" i="6"/>
  <c r="L416" i="6" s="1"/>
  <c r="I417" i="6"/>
  <c r="H417" i="6"/>
  <c r="J417" i="6" s="1"/>
  <c r="M416" i="6"/>
  <c r="M415" i="6" s="1"/>
  <c r="M414" i="6" s="1"/>
  <c r="O413" i="6"/>
  <c r="Q413" i="6" s="1"/>
  <c r="K413" i="6"/>
  <c r="J413" i="6"/>
  <c r="O412" i="6"/>
  <c r="Q412" i="6" s="1"/>
  <c r="K412" i="6"/>
  <c r="J412" i="6"/>
  <c r="O411" i="6"/>
  <c r="Q411" i="6" s="1"/>
  <c r="K411" i="6"/>
  <c r="J411" i="6"/>
  <c r="N410" i="6"/>
  <c r="M410" i="6"/>
  <c r="L410" i="6"/>
  <c r="I410" i="6"/>
  <c r="K410" i="6" s="1"/>
  <c r="H410" i="6"/>
  <c r="O409" i="6"/>
  <c r="Q409" i="6" s="1"/>
  <c r="K409" i="6"/>
  <c r="J409" i="6"/>
  <c r="O408" i="6"/>
  <c r="Q408" i="6" s="1"/>
  <c r="K408" i="6"/>
  <c r="J408" i="6"/>
  <c r="P407" i="6"/>
  <c r="N407" i="6"/>
  <c r="M407" i="6"/>
  <c r="L407" i="6"/>
  <c r="I407" i="6"/>
  <c r="K407" i="6" s="1"/>
  <c r="H407" i="6"/>
  <c r="Q406" i="6"/>
  <c r="O406" i="6"/>
  <c r="K406" i="6"/>
  <c r="J406" i="6"/>
  <c r="Q405" i="6"/>
  <c r="O405" i="6"/>
  <c r="K405" i="6"/>
  <c r="J405" i="6"/>
  <c r="P404" i="6"/>
  <c r="O404" i="6"/>
  <c r="N404" i="6"/>
  <c r="M404" i="6"/>
  <c r="L404" i="6"/>
  <c r="L400" i="6" s="1"/>
  <c r="I404" i="6"/>
  <c r="K404" i="6" s="1"/>
  <c r="H404" i="6"/>
  <c r="Q403" i="6"/>
  <c r="O403" i="6"/>
  <c r="K403" i="6"/>
  <c r="J403" i="6"/>
  <c r="Q402" i="6"/>
  <c r="O402" i="6"/>
  <c r="O401" i="6" s="1"/>
  <c r="Q401" i="6" s="1"/>
  <c r="K402" i="6"/>
  <c r="J402" i="6"/>
  <c r="P401" i="6"/>
  <c r="N401" i="6"/>
  <c r="M401" i="6"/>
  <c r="L401" i="6"/>
  <c r="I401" i="6"/>
  <c r="H401" i="6"/>
  <c r="H400" i="6" s="1"/>
  <c r="N400" i="6"/>
  <c r="O399" i="6"/>
  <c r="Q399" i="6" s="1"/>
  <c r="K399" i="6"/>
  <c r="J399" i="6"/>
  <c r="N398" i="6"/>
  <c r="M398" i="6"/>
  <c r="L398" i="6"/>
  <c r="I398" i="6"/>
  <c r="H398" i="6"/>
  <c r="J398" i="6" s="1"/>
  <c r="P397" i="6"/>
  <c r="O397" i="6"/>
  <c r="Q397" i="6" s="1"/>
  <c r="K397" i="6"/>
  <c r="J397" i="6"/>
  <c r="O396" i="6"/>
  <c r="K396" i="6"/>
  <c r="J396" i="6"/>
  <c r="N395" i="6"/>
  <c r="N394" i="6" s="1"/>
  <c r="N95" i="6" s="1"/>
  <c r="N74" i="6" s="1"/>
  <c r="M395" i="6"/>
  <c r="L395" i="6"/>
  <c r="I395" i="6"/>
  <c r="K395" i="6" s="1"/>
  <c r="H395" i="6"/>
  <c r="M394" i="6"/>
  <c r="M95" i="6" s="1"/>
  <c r="M74" i="6" s="1"/>
  <c r="H394" i="6"/>
  <c r="O393" i="6"/>
  <c r="Q393" i="6" s="1"/>
  <c r="K393" i="6"/>
  <c r="J393" i="6"/>
  <c r="O392" i="6"/>
  <c r="N392" i="6"/>
  <c r="N391" i="6" s="1"/>
  <c r="M392" i="6"/>
  <c r="M391" i="6" s="1"/>
  <c r="L392" i="6"/>
  <c r="I392" i="6"/>
  <c r="H392" i="6"/>
  <c r="L391" i="6"/>
  <c r="I391" i="6"/>
  <c r="H391" i="6"/>
  <c r="J391" i="6" s="1"/>
  <c r="O390" i="6"/>
  <c r="Q390" i="6" s="1"/>
  <c r="K390" i="6"/>
  <c r="J390" i="6"/>
  <c r="O389" i="6"/>
  <c r="Q389" i="6" s="1"/>
  <c r="K389" i="6"/>
  <c r="J389" i="6"/>
  <c r="N388" i="6"/>
  <c r="M388" i="6"/>
  <c r="L388" i="6"/>
  <c r="I388" i="6"/>
  <c r="H388" i="6"/>
  <c r="O387" i="6"/>
  <c r="Q387" i="6" s="1"/>
  <c r="K387" i="6"/>
  <c r="J387" i="6"/>
  <c r="J386" i="6" s="1"/>
  <c r="J385" i="6" s="1"/>
  <c r="O386" i="6"/>
  <c r="N386" i="6"/>
  <c r="N385" i="6" s="1"/>
  <c r="M386" i="6"/>
  <c r="L386" i="6"/>
  <c r="I386" i="6"/>
  <c r="H386" i="6"/>
  <c r="H385" i="6" s="1"/>
  <c r="L385" i="6"/>
  <c r="M382" i="6"/>
  <c r="L382" i="6"/>
  <c r="N379" i="6"/>
  <c r="M379" i="6"/>
  <c r="L379" i="6"/>
  <c r="H379" i="6"/>
  <c r="I376" i="6"/>
  <c r="P374" i="6"/>
  <c r="J374" i="6"/>
  <c r="P373" i="6"/>
  <c r="O373" i="6"/>
  <c r="J373" i="6"/>
  <c r="J109" i="6" s="1"/>
  <c r="J81" i="6" s="1"/>
  <c r="O372" i="6"/>
  <c r="Q372" i="6" s="1"/>
  <c r="K372" i="6"/>
  <c r="J372" i="6"/>
  <c r="N371" i="6"/>
  <c r="N370" i="6" s="1"/>
  <c r="N369" i="6" s="1"/>
  <c r="M371" i="6"/>
  <c r="M370" i="6" s="1"/>
  <c r="M369" i="6" s="1"/>
  <c r="L371" i="6"/>
  <c r="L370" i="6" s="1"/>
  <c r="L369" i="6" s="1"/>
  <c r="K371" i="6"/>
  <c r="I371" i="6"/>
  <c r="H371" i="6"/>
  <c r="J371" i="6" s="1"/>
  <c r="I370" i="6"/>
  <c r="I369" i="6" s="1"/>
  <c r="H370" i="6"/>
  <c r="J370" i="6" s="1"/>
  <c r="P368" i="6"/>
  <c r="O368" i="6"/>
  <c r="Q368" i="6" s="1"/>
  <c r="K368" i="6"/>
  <c r="J368" i="6"/>
  <c r="Q367" i="6"/>
  <c r="O367" i="6"/>
  <c r="P367" i="6" s="1"/>
  <c r="K367" i="6"/>
  <c r="J367" i="6"/>
  <c r="P366" i="6"/>
  <c r="O366" i="6"/>
  <c r="Q366" i="6" s="1"/>
  <c r="K366" i="6"/>
  <c r="J366" i="6"/>
  <c r="O365" i="6"/>
  <c r="P365" i="6" s="1"/>
  <c r="K365" i="6"/>
  <c r="J365" i="6"/>
  <c r="P364" i="6"/>
  <c r="O364" i="6"/>
  <c r="Q364" i="6" s="1"/>
  <c r="K364" i="6"/>
  <c r="J364" i="6"/>
  <c r="N363" i="6"/>
  <c r="N362" i="6" s="1"/>
  <c r="N361" i="6" s="1"/>
  <c r="M363" i="6"/>
  <c r="M362" i="6" s="1"/>
  <c r="M361" i="6" s="1"/>
  <c r="L363" i="6"/>
  <c r="I363" i="6"/>
  <c r="K363" i="6" s="1"/>
  <c r="H363" i="6"/>
  <c r="H362" i="6"/>
  <c r="H361" i="6" s="1"/>
  <c r="Q360" i="6"/>
  <c r="O360" i="6"/>
  <c r="P360" i="6" s="1"/>
  <c r="K360" i="6"/>
  <c r="J360" i="6"/>
  <c r="P359" i="6"/>
  <c r="O359" i="6"/>
  <c r="Q359" i="6" s="1"/>
  <c r="K359" i="6"/>
  <c r="J359" i="6"/>
  <c r="N358" i="6"/>
  <c r="M358" i="6"/>
  <c r="L358" i="6"/>
  <c r="I358" i="6"/>
  <c r="I173" i="6" s="1"/>
  <c r="H358" i="6"/>
  <c r="O357" i="6"/>
  <c r="P357" i="6" s="1"/>
  <c r="J357" i="6"/>
  <c r="N356" i="6"/>
  <c r="N377" i="6" s="1"/>
  <c r="N376" i="6" s="1"/>
  <c r="M356" i="6"/>
  <c r="M377" i="6" s="1"/>
  <c r="M376" i="6" s="1"/>
  <c r="L356" i="6"/>
  <c r="L377" i="6" s="1"/>
  <c r="K356" i="6"/>
  <c r="I356" i="6"/>
  <c r="I377" i="6" s="1"/>
  <c r="H356" i="6"/>
  <c r="H377" i="6" s="1"/>
  <c r="N355" i="6"/>
  <c r="L355" i="6"/>
  <c r="O354" i="6"/>
  <c r="P354" i="6" s="1"/>
  <c r="J354" i="6"/>
  <c r="O353" i="6"/>
  <c r="P353" i="6" s="1"/>
  <c r="J353" i="6"/>
  <c r="O352" i="6"/>
  <c r="P352" i="6" s="1"/>
  <c r="J352" i="6"/>
  <c r="O351" i="6"/>
  <c r="J351" i="6"/>
  <c r="N350" i="6"/>
  <c r="M350" i="6"/>
  <c r="L350" i="6"/>
  <c r="I350" i="6"/>
  <c r="H350" i="6"/>
  <c r="O349" i="6"/>
  <c r="I349" i="6" s="1"/>
  <c r="J349" i="6" s="1"/>
  <c r="O348" i="6"/>
  <c r="P348" i="6" s="1"/>
  <c r="I348" i="6"/>
  <c r="J348" i="6" s="1"/>
  <c r="O347" i="6"/>
  <c r="P347" i="6" s="1"/>
  <c r="J347" i="6"/>
  <c r="O346" i="6"/>
  <c r="P346" i="6" s="1"/>
  <c r="J346" i="6"/>
  <c r="P345" i="6"/>
  <c r="O345" i="6"/>
  <c r="J345" i="6"/>
  <c r="O344" i="6"/>
  <c r="P344" i="6" s="1"/>
  <c r="J344" i="6"/>
  <c r="P343" i="6"/>
  <c r="O343" i="6"/>
  <c r="J343" i="6"/>
  <c r="O342" i="6"/>
  <c r="J342" i="6"/>
  <c r="O341" i="6"/>
  <c r="P341" i="6" s="1"/>
  <c r="J341" i="6"/>
  <c r="O340" i="6"/>
  <c r="P340" i="6" s="1"/>
  <c r="I340" i="6"/>
  <c r="N339" i="6"/>
  <c r="N338" i="6" s="1"/>
  <c r="M339" i="6"/>
  <c r="M338" i="6" s="1"/>
  <c r="M98" i="6" s="1"/>
  <c r="L339" i="6"/>
  <c r="H339" i="6"/>
  <c r="O336" i="6"/>
  <c r="J336" i="6"/>
  <c r="P335" i="6"/>
  <c r="O335" i="6"/>
  <c r="J335" i="6"/>
  <c r="P334" i="6"/>
  <c r="O334" i="6"/>
  <c r="Q334" i="6" s="1"/>
  <c r="I334" i="6"/>
  <c r="I91" i="6" s="1"/>
  <c r="K91" i="6" s="1"/>
  <c r="N333" i="6"/>
  <c r="M333" i="6"/>
  <c r="L333" i="6"/>
  <c r="H333" i="6"/>
  <c r="N332" i="6"/>
  <c r="M332" i="6"/>
  <c r="L332" i="6"/>
  <c r="H332" i="6"/>
  <c r="H88" i="6" s="1"/>
  <c r="H73" i="6" s="1"/>
  <c r="O331" i="6"/>
  <c r="J331" i="6"/>
  <c r="N330" i="6"/>
  <c r="M330" i="6"/>
  <c r="M329" i="6" s="1"/>
  <c r="L330" i="6"/>
  <c r="L329" i="6" s="1"/>
  <c r="I330" i="6"/>
  <c r="I329" i="6" s="1"/>
  <c r="H330" i="6"/>
  <c r="N329" i="6"/>
  <c r="H329" i="6"/>
  <c r="H168" i="6" s="1"/>
  <c r="Q328" i="6"/>
  <c r="O328" i="6"/>
  <c r="P328" i="6" s="1"/>
  <c r="K328" i="6"/>
  <c r="J328" i="6"/>
  <c r="O327" i="6"/>
  <c r="P327" i="6" s="1"/>
  <c r="J327" i="6"/>
  <c r="O326" i="6"/>
  <c r="Q326" i="6" s="1"/>
  <c r="O325" i="6"/>
  <c r="P324" i="6"/>
  <c r="O324" i="6"/>
  <c r="J324" i="6"/>
  <c r="O323" i="6"/>
  <c r="P323" i="6" s="1"/>
  <c r="J323" i="6"/>
  <c r="N322" i="6"/>
  <c r="M322" i="6"/>
  <c r="H322" i="6"/>
  <c r="O321" i="6"/>
  <c r="P321" i="6" s="1"/>
  <c r="J321" i="6"/>
  <c r="P320" i="6"/>
  <c r="O320" i="6"/>
  <c r="J320" i="6"/>
  <c r="O319" i="6"/>
  <c r="P319" i="6" s="1"/>
  <c r="J319" i="6"/>
  <c r="O318" i="6"/>
  <c r="P318" i="6" s="1"/>
  <c r="K318" i="6"/>
  <c r="J318" i="6"/>
  <c r="O317" i="6"/>
  <c r="P317" i="6" s="1"/>
  <c r="J317" i="6"/>
  <c r="O316" i="6"/>
  <c r="P316" i="6" s="1"/>
  <c r="K316" i="6"/>
  <c r="J316" i="6"/>
  <c r="O315" i="6"/>
  <c r="P315" i="6" s="1"/>
  <c r="J315" i="6"/>
  <c r="Q314" i="6"/>
  <c r="O314" i="6"/>
  <c r="N313" i="6"/>
  <c r="M313" i="6"/>
  <c r="M296" i="6" s="1"/>
  <c r="L313" i="6"/>
  <c r="H313" i="6"/>
  <c r="O312" i="6"/>
  <c r="P312" i="6" s="1"/>
  <c r="J312" i="6"/>
  <c r="O311" i="6"/>
  <c r="J311" i="6"/>
  <c r="P310" i="6"/>
  <c r="O310" i="6"/>
  <c r="J310" i="6"/>
  <c r="N309" i="6"/>
  <c r="M309" i="6"/>
  <c r="L309" i="6"/>
  <c r="I309" i="6"/>
  <c r="H309" i="6"/>
  <c r="P308" i="6"/>
  <c r="O308" i="6"/>
  <c r="Q308" i="6" s="1"/>
  <c r="K308" i="6"/>
  <c r="J308" i="6"/>
  <c r="Q307" i="6"/>
  <c r="O307" i="6"/>
  <c r="O306" i="6"/>
  <c r="O305" i="6"/>
  <c r="Q305" i="6" s="1"/>
  <c r="O304" i="6"/>
  <c r="P304" i="6" s="1"/>
  <c r="J304" i="6"/>
  <c r="P303" i="6"/>
  <c r="O303" i="6"/>
  <c r="Q303" i="6" s="1"/>
  <c r="K303" i="6"/>
  <c r="J303" i="6"/>
  <c r="Q302" i="6"/>
  <c r="O302" i="6"/>
  <c r="O301" i="6"/>
  <c r="O300" i="6"/>
  <c r="Q300" i="6" s="1"/>
  <c r="P299" i="6"/>
  <c r="O299" i="6"/>
  <c r="J299" i="6"/>
  <c r="P298" i="6"/>
  <c r="O298" i="6"/>
  <c r="Q298" i="6" s="1"/>
  <c r="K298" i="6"/>
  <c r="J298" i="6"/>
  <c r="N297" i="6"/>
  <c r="M297" i="6"/>
  <c r="L297" i="6"/>
  <c r="L296" i="6" s="1"/>
  <c r="H297" i="6"/>
  <c r="N296" i="6"/>
  <c r="O295" i="6"/>
  <c r="O294" i="6"/>
  <c r="P294" i="6" s="1"/>
  <c r="K294" i="6"/>
  <c r="J294" i="6"/>
  <c r="O293" i="6"/>
  <c r="Q293" i="6" s="1"/>
  <c r="K293" i="6"/>
  <c r="J293" i="6"/>
  <c r="O292" i="6"/>
  <c r="P292" i="6" s="1"/>
  <c r="K292" i="6"/>
  <c r="J292" i="6"/>
  <c r="O291" i="6"/>
  <c r="Q291" i="6" s="1"/>
  <c r="K291" i="6"/>
  <c r="J291" i="6"/>
  <c r="O290" i="6"/>
  <c r="Q290" i="6" s="1"/>
  <c r="K290" i="6"/>
  <c r="J290" i="6"/>
  <c r="N289" i="6"/>
  <c r="M289" i="6"/>
  <c r="L289" i="6"/>
  <c r="H289" i="6"/>
  <c r="O288" i="6"/>
  <c r="Q288" i="6" s="1"/>
  <c r="K288" i="6"/>
  <c r="J288" i="6"/>
  <c r="O287" i="6"/>
  <c r="O282" i="6" s="1"/>
  <c r="J287" i="6"/>
  <c r="O286" i="6"/>
  <c r="P286" i="6" s="1"/>
  <c r="J286" i="6"/>
  <c r="O285" i="6"/>
  <c r="P285" i="6" s="1"/>
  <c r="J285" i="6"/>
  <c r="O284" i="6"/>
  <c r="P284" i="6" s="1"/>
  <c r="J284" i="6"/>
  <c r="O283" i="6"/>
  <c r="P283" i="6" s="1"/>
  <c r="J283" i="6"/>
  <c r="N282" i="6"/>
  <c r="M282" i="6"/>
  <c r="M264" i="6" s="1"/>
  <c r="L282" i="6"/>
  <c r="I282" i="6"/>
  <c r="H282" i="6"/>
  <c r="O281" i="6"/>
  <c r="Q281" i="6" s="1"/>
  <c r="K281" i="6"/>
  <c r="J281" i="6"/>
  <c r="O280" i="6"/>
  <c r="Q280" i="6" s="1"/>
  <c r="O279" i="6"/>
  <c r="P279" i="6" s="1"/>
  <c r="J279" i="6"/>
  <c r="O278" i="6"/>
  <c r="P278" i="6" s="1"/>
  <c r="J278" i="6"/>
  <c r="O277" i="6"/>
  <c r="P277" i="6" s="1"/>
  <c r="K277" i="6"/>
  <c r="J277" i="6"/>
  <c r="O276" i="6"/>
  <c r="Q276" i="6" s="1"/>
  <c r="O275" i="6"/>
  <c r="P275" i="6" s="1"/>
  <c r="J275" i="6"/>
  <c r="O274" i="6"/>
  <c r="P274" i="6" s="1"/>
  <c r="J274" i="6"/>
  <c r="O273" i="6"/>
  <c r="P273" i="6" s="1"/>
  <c r="J273" i="6"/>
  <c r="O272" i="6"/>
  <c r="P272" i="6" s="1"/>
  <c r="J272" i="6"/>
  <c r="O271" i="6"/>
  <c r="P271" i="6" s="1"/>
  <c r="J271" i="6"/>
  <c r="O270" i="6"/>
  <c r="P270" i="6" s="1"/>
  <c r="J270" i="6"/>
  <c r="O269" i="6"/>
  <c r="P269" i="6" s="1"/>
  <c r="O268" i="6"/>
  <c r="P268" i="6" s="1"/>
  <c r="J268" i="6"/>
  <c r="O267" i="6"/>
  <c r="Q267" i="6" s="1"/>
  <c r="K267" i="6"/>
  <c r="J267" i="6"/>
  <c r="O266" i="6"/>
  <c r="Q266" i="6" s="1"/>
  <c r="N265" i="6"/>
  <c r="M265" i="6"/>
  <c r="L265" i="6"/>
  <c r="H265" i="6"/>
  <c r="H264" i="6" s="1"/>
  <c r="N264" i="6"/>
  <c r="L264" i="6"/>
  <c r="H260" i="6"/>
  <c r="J260" i="6" s="1"/>
  <c r="P258" i="6"/>
  <c r="J258" i="6"/>
  <c r="O257" i="6"/>
  <c r="J257" i="6"/>
  <c r="P256" i="6"/>
  <c r="O256" i="6"/>
  <c r="J256" i="6"/>
  <c r="O255" i="6"/>
  <c r="P255" i="6" s="1"/>
  <c r="J255" i="6"/>
  <c r="O254" i="6"/>
  <c r="P254" i="6" s="1"/>
  <c r="J254" i="6"/>
  <c r="O253" i="6"/>
  <c r="P253" i="6" s="1"/>
  <c r="J253" i="6"/>
  <c r="O252" i="6"/>
  <c r="P252" i="6" s="1"/>
  <c r="J252" i="6"/>
  <c r="N251" i="6"/>
  <c r="N250" i="6" s="1"/>
  <c r="M251" i="6"/>
  <c r="L251" i="6"/>
  <c r="L250" i="6" s="1"/>
  <c r="I251" i="6"/>
  <c r="I250" i="6" s="1"/>
  <c r="H251" i="6"/>
  <c r="J251" i="6" s="1"/>
  <c r="M250" i="6"/>
  <c r="O248" i="6"/>
  <c r="Q248" i="6" s="1"/>
  <c r="K248" i="6"/>
  <c r="J248" i="6"/>
  <c r="J101" i="6" s="1"/>
  <c r="O247" i="6"/>
  <c r="P247" i="6" s="1"/>
  <c r="J247" i="6"/>
  <c r="N246" i="6"/>
  <c r="M246" i="6"/>
  <c r="L246" i="6"/>
  <c r="I246" i="6"/>
  <c r="I244" i="6" s="1"/>
  <c r="H246" i="6"/>
  <c r="P245" i="6"/>
  <c r="J245" i="6"/>
  <c r="N244" i="6"/>
  <c r="M244" i="6"/>
  <c r="O243" i="6"/>
  <c r="Q243" i="6" s="1"/>
  <c r="J243" i="6"/>
  <c r="O242" i="6"/>
  <c r="Q242" i="6" s="1"/>
  <c r="J242" i="6"/>
  <c r="N241" i="6"/>
  <c r="N240" i="6" s="1"/>
  <c r="M241" i="6"/>
  <c r="L241" i="6"/>
  <c r="L240" i="6" s="1"/>
  <c r="I241" i="6"/>
  <c r="I240" i="6" s="1"/>
  <c r="H241" i="6"/>
  <c r="J241" i="6" s="1"/>
  <c r="M240" i="6"/>
  <c r="O240" i="6" s="1"/>
  <c r="Q240" i="6" s="1"/>
  <c r="O239" i="6"/>
  <c r="J239" i="6"/>
  <c r="N238" i="6"/>
  <c r="M238" i="6"/>
  <c r="L238" i="6"/>
  <c r="I238" i="6"/>
  <c r="H238" i="6"/>
  <c r="N237" i="6"/>
  <c r="N170" i="6" s="1"/>
  <c r="M237" i="6"/>
  <c r="M260" i="6" s="1"/>
  <c r="M259" i="6" s="1"/>
  <c r="L237" i="6"/>
  <c r="L170" i="6" s="1"/>
  <c r="I237" i="6"/>
  <c r="I260" i="6" s="1"/>
  <c r="H237" i="6"/>
  <c r="H170" i="6" s="1"/>
  <c r="O236" i="6"/>
  <c r="Q236" i="6" s="1"/>
  <c r="K236" i="6"/>
  <c r="J236" i="6"/>
  <c r="N235" i="6"/>
  <c r="N169" i="6" s="1"/>
  <c r="M235" i="6"/>
  <c r="M169" i="6" s="1"/>
  <c r="L235" i="6"/>
  <c r="L169" i="6" s="1"/>
  <c r="I235" i="6"/>
  <c r="I169" i="6" s="1"/>
  <c r="K169" i="6" s="1"/>
  <c r="H235" i="6"/>
  <c r="H169" i="6" s="1"/>
  <c r="O234" i="6"/>
  <c r="P234" i="6" s="1"/>
  <c r="J234" i="6"/>
  <c r="O233" i="6"/>
  <c r="P233" i="6" s="1"/>
  <c r="J233" i="6"/>
  <c r="O232" i="6"/>
  <c r="P232" i="6" s="1"/>
  <c r="J232" i="6"/>
  <c r="O230" i="6"/>
  <c r="P230" i="6" s="1"/>
  <c r="J230" i="6"/>
  <c r="N229" i="6"/>
  <c r="M229" i="6"/>
  <c r="L229" i="6"/>
  <c r="I229" i="6"/>
  <c r="H229" i="6"/>
  <c r="J229" i="6" s="1"/>
  <c r="O228" i="6"/>
  <c r="P228" i="6" s="1"/>
  <c r="J228" i="6"/>
  <c r="P227" i="6"/>
  <c r="O227" i="6"/>
  <c r="J227" i="6"/>
  <c r="O226" i="6"/>
  <c r="P226" i="6" s="1"/>
  <c r="J226" i="6"/>
  <c r="O225" i="6"/>
  <c r="P225" i="6" s="1"/>
  <c r="J225" i="6"/>
  <c r="O224" i="6"/>
  <c r="J224" i="6"/>
  <c r="N223" i="6"/>
  <c r="M223" i="6"/>
  <c r="L223" i="6"/>
  <c r="I223" i="6"/>
  <c r="H223" i="6"/>
  <c r="P222" i="6"/>
  <c r="O222" i="6"/>
  <c r="J222" i="6"/>
  <c r="O221" i="6"/>
  <c r="P221" i="6" s="1"/>
  <c r="J221" i="6"/>
  <c r="P220" i="6"/>
  <c r="O220" i="6"/>
  <c r="J220" i="6"/>
  <c r="O219" i="6"/>
  <c r="N219" i="6"/>
  <c r="M219" i="6"/>
  <c r="L219" i="6"/>
  <c r="I219" i="6"/>
  <c r="H219" i="6"/>
  <c r="J219" i="6" s="1"/>
  <c r="O218" i="6"/>
  <c r="P218" i="6" s="1"/>
  <c r="J218" i="6"/>
  <c r="O217" i="6"/>
  <c r="Q217" i="6" s="1"/>
  <c r="O216" i="6"/>
  <c r="Q216" i="6" s="1"/>
  <c r="O215" i="6"/>
  <c r="Q215" i="6" s="1"/>
  <c r="P214" i="6"/>
  <c r="O214" i="6"/>
  <c r="J214" i="6"/>
  <c r="O213" i="6"/>
  <c r="P213" i="6" s="1"/>
  <c r="J213" i="6"/>
  <c r="P212" i="6"/>
  <c r="O212" i="6"/>
  <c r="J212" i="6"/>
  <c r="O211" i="6"/>
  <c r="P211" i="6" s="1"/>
  <c r="P210" i="6"/>
  <c r="O210" i="6"/>
  <c r="Q210" i="6" s="1"/>
  <c r="I210" i="6"/>
  <c r="K210" i="6" s="1"/>
  <c r="O209" i="6"/>
  <c r="J209" i="6"/>
  <c r="O208" i="6"/>
  <c r="P208" i="6" s="1"/>
  <c r="J208" i="6"/>
  <c r="N207" i="6"/>
  <c r="M207" i="6"/>
  <c r="L207" i="6"/>
  <c r="H207" i="6"/>
  <c r="N206" i="6"/>
  <c r="O205" i="6"/>
  <c r="P205" i="6" s="1"/>
  <c r="J205" i="6"/>
  <c r="P204" i="6"/>
  <c r="O204" i="6"/>
  <c r="J204" i="6"/>
  <c r="O203" i="6"/>
  <c r="P203" i="6" s="1"/>
  <c r="J203" i="6"/>
  <c r="O202" i="6"/>
  <c r="P202" i="6" s="1"/>
  <c r="J202" i="6"/>
  <c r="O201" i="6"/>
  <c r="P201" i="6" s="1"/>
  <c r="J201" i="6"/>
  <c r="O200" i="6"/>
  <c r="P200" i="6" s="1"/>
  <c r="J200" i="6"/>
  <c r="N199" i="6"/>
  <c r="M199" i="6"/>
  <c r="L199" i="6"/>
  <c r="L179" i="6" s="1"/>
  <c r="I199" i="6"/>
  <c r="H199" i="6"/>
  <c r="H179" i="6" s="1"/>
  <c r="O198" i="6"/>
  <c r="J198" i="6"/>
  <c r="N197" i="6"/>
  <c r="M197" i="6"/>
  <c r="L197" i="6"/>
  <c r="I197" i="6"/>
  <c r="H197" i="6"/>
  <c r="O196" i="6"/>
  <c r="P196" i="6" s="1"/>
  <c r="J196" i="6"/>
  <c r="O195" i="6"/>
  <c r="P195" i="6" s="1"/>
  <c r="J195" i="6"/>
  <c r="O194" i="6"/>
  <c r="P194" i="6" s="1"/>
  <c r="J194" i="6"/>
  <c r="O193" i="6"/>
  <c r="P193" i="6" s="1"/>
  <c r="J193" i="6"/>
  <c r="P192" i="6"/>
  <c r="O192" i="6"/>
  <c r="J192" i="6"/>
  <c r="O191" i="6"/>
  <c r="P191" i="6" s="1"/>
  <c r="J191" i="6"/>
  <c r="P190" i="6"/>
  <c r="O190" i="6"/>
  <c r="J190" i="6"/>
  <c r="O189" i="6"/>
  <c r="P189" i="6" s="1"/>
  <c r="J189" i="6"/>
  <c r="O188" i="6"/>
  <c r="P188" i="6" s="1"/>
  <c r="J188" i="6"/>
  <c r="O187" i="6"/>
  <c r="P187" i="6" s="1"/>
  <c r="J187" i="6"/>
  <c r="O186" i="6"/>
  <c r="P186" i="6" s="1"/>
  <c r="J186" i="6"/>
  <c r="O185" i="6"/>
  <c r="P185" i="6" s="1"/>
  <c r="J185" i="6"/>
  <c r="P184" i="6"/>
  <c r="O184" i="6"/>
  <c r="J184" i="6"/>
  <c r="O183" i="6"/>
  <c r="P183" i="6" s="1"/>
  <c r="J183" i="6"/>
  <c r="P182" i="6"/>
  <c r="O182" i="6"/>
  <c r="J182" i="6"/>
  <c r="O181" i="6"/>
  <c r="J181" i="6"/>
  <c r="N180" i="6"/>
  <c r="M180" i="6"/>
  <c r="L180" i="6"/>
  <c r="I180" i="6"/>
  <c r="H180" i="6"/>
  <c r="N179" i="6"/>
  <c r="P176" i="6"/>
  <c r="J176" i="6"/>
  <c r="M173" i="6"/>
  <c r="M170" i="6"/>
  <c r="N168" i="6"/>
  <c r="N162" i="6"/>
  <c r="M162" i="6"/>
  <c r="L162" i="6"/>
  <c r="K162" i="6"/>
  <c r="I162" i="6"/>
  <c r="H162" i="6"/>
  <c r="J162" i="6" s="1"/>
  <c r="M160" i="6"/>
  <c r="O159" i="6"/>
  <c r="P159" i="6" s="1"/>
  <c r="J159" i="6"/>
  <c r="O158" i="6"/>
  <c r="Q158" i="6" s="1"/>
  <c r="K158" i="6"/>
  <c r="J158" i="6"/>
  <c r="J157" i="6" s="1"/>
  <c r="O157" i="6"/>
  <c r="N157" i="6"/>
  <c r="N173" i="6" s="1"/>
  <c r="M157" i="6"/>
  <c r="L157" i="6"/>
  <c r="L173" i="6" s="1"/>
  <c r="I157" i="6"/>
  <c r="K157" i="6" s="1"/>
  <c r="H157" i="6"/>
  <c r="H102" i="6" s="1"/>
  <c r="H77" i="6" s="1"/>
  <c r="P156" i="6"/>
  <c r="O156" i="6"/>
  <c r="J156" i="6"/>
  <c r="O155" i="6"/>
  <c r="P155" i="6" s="1"/>
  <c r="J155" i="6"/>
  <c r="O154" i="6"/>
  <c r="P154" i="6" s="1"/>
  <c r="J154" i="6"/>
  <c r="O153" i="6"/>
  <c r="J153" i="6"/>
  <c r="N152" i="6"/>
  <c r="M152" i="6"/>
  <c r="L152" i="6"/>
  <c r="I152" i="6"/>
  <c r="I139" i="6" s="1"/>
  <c r="H152" i="6"/>
  <c r="J152" i="6" s="1"/>
  <c r="O151" i="6"/>
  <c r="P151" i="6" s="1"/>
  <c r="J151" i="6"/>
  <c r="O150" i="6"/>
  <c r="P150" i="6" s="1"/>
  <c r="J150" i="6"/>
  <c r="P149" i="6"/>
  <c r="O149" i="6"/>
  <c r="J149" i="6"/>
  <c r="O148" i="6"/>
  <c r="J148" i="6"/>
  <c r="N147" i="6"/>
  <c r="M147" i="6"/>
  <c r="L147" i="6"/>
  <c r="I147" i="6"/>
  <c r="H147" i="6"/>
  <c r="J147" i="6" s="1"/>
  <c r="O146" i="6"/>
  <c r="P146" i="6" s="1"/>
  <c r="J146" i="6"/>
  <c r="O145" i="6"/>
  <c r="P145" i="6" s="1"/>
  <c r="J145" i="6"/>
  <c r="O144" i="6"/>
  <c r="P144" i="6" s="1"/>
  <c r="J144" i="6"/>
  <c r="O143" i="6"/>
  <c r="P143" i="6" s="1"/>
  <c r="J143" i="6"/>
  <c r="P142" i="6"/>
  <c r="O142" i="6"/>
  <c r="J142" i="6"/>
  <c r="O141" i="6"/>
  <c r="J141" i="6"/>
  <c r="N140" i="6"/>
  <c r="M140" i="6"/>
  <c r="M139" i="6" s="1"/>
  <c r="L140" i="6"/>
  <c r="I140" i="6"/>
  <c r="H140" i="6"/>
  <c r="O138" i="6"/>
  <c r="P138" i="6" s="1"/>
  <c r="J138" i="6"/>
  <c r="O137" i="6"/>
  <c r="P137" i="6" s="1"/>
  <c r="J137" i="6"/>
  <c r="P136" i="6"/>
  <c r="O136" i="6"/>
  <c r="J136" i="6"/>
  <c r="O135" i="6"/>
  <c r="P135" i="6" s="1"/>
  <c r="J135" i="6"/>
  <c r="P134" i="6"/>
  <c r="O134" i="6"/>
  <c r="J134" i="6"/>
  <c r="O133" i="6"/>
  <c r="J133" i="6"/>
  <c r="N132" i="6"/>
  <c r="M132" i="6"/>
  <c r="L132" i="6"/>
  <c r="I132" i="6"/>
  <c r="H132" i="6"/>
  <c r="J132" i="6" s="1"/>
  <c r="O131" i="6"/>
  <c r="P131" i="6" s="1"/>
  <c r="J131" i="6"/>
  <c r="N130" i="6"/>
  <c r="M130" i="6"/>
  <c r="L130" i="6"/>
  <c r="I130" i="6"/>
  <c r="H130" i="6"/>
  <c r="O129" i="6"/>
  <c r="P129" i="6" s="1"/>
  <c r="J129" i="6"/>
  <c r="O128" i="6"/>
  <c r="P128" i="6" s="1"/>
  <c r="J128" i="6"/>
  <c r="O127" i="6"/>
  <c r="P127" i="6" s="1"/>
  <c r="J127" i="6"/>
  <c r="P126" i="6"/>
  <c r="O126" i="6"/>
  <c r="J126" i="6"/>
  <c r="O125" i="6"/>
  <c r="P125" i="6" s="1"/>
  <c r="J125" i="6"/>
  <c r="P124" i="6"/>
  <c r="O124" i="6"/>
  <c r="J124" i="6"/>
  <c r="O123" i="6"/>
  <c r="P123" i="6" s="1"/>
  <c r="J123" i="6"/>
  <c r="O122" i="6"/>
  <c r="P122" i="6" s="1"/>
  <c r="J122" i="6"/>
  <c r="O121" i="6"/>
  <c r="P121" i="6" s="1"/>
  <c r="J121" i="6"/>
  <c r="O120" i="6"/>
  <c r="P120" i="6" s="1"/>
  <c r="J120" i="6"/>
  <c r="O119" i="6"/>
  <c r="P119" i="6" s="1"/>
  <c r="J119" i="6"/>
  <c r="P118" i="6"/>
  <c r="O118" i="6"/>
  <c r="J118" i="6"/>
  <c r="O117" i="6"/>
  <c r="P117" i="6" s="1"/>
  <c r="J117" i="6"/>
  <c r="P116" i="6"/>
  <c r="O116" i="6"/>
  <c r="J116" i="6"/>
  <c r="O115" i="6"/>
  <c r="P115" i="6" s="1"/>
  <c r="J115" i="6"/>
  <c r="O114" i="6"/>
  <c r="P114" i="6" s="1"/>
  <c r="J114" i="6"/>
  <c r="N113" i="6"/>
  <c r="M113" i="6"/>
  <c r="L113" i="6"/>
  <c r="L112" i="6" s="1"/>
  <c r="L84" i="6" s="1"/>
  <c r="L69" i="6" s="1"/>
  <c r="I113" i="6"/>
  <c r="I112" i="6" s="1"/>
  <c r="H113" i="6"/>
  <c r="N109" i="6"/>
  <c r="M109" i="6"/>
  <c r="L109" i="6"/>
  <c r="I109" i="6"/>
  <c r="I81" i="6" s="1"/>
  <c r="H109" i="6"/>
  <c r="H81" i="6" s="1"/>
  <c r="N108" i="6"/>
  <c r="M108" i="6"/>
  <c r="L108" i="6"/>
  <c r="J108" i="6"/>
  <c r="J106" i="6" s="1"/>
  <c r="I108" i="6"/>
  <c r="I106" i="6" s="1"/>
  <c r="H108" i="6"/>
  <c r="H106" i="6" s="1"/>
  <c r="P107" i="6"/>
  <c r="K107" i="6"/>
  <c r="N106" i="6"/>
  <c r="M106" i="6"/>
  <c r="N103" i="6"/>
  <c r="M103" i="6"/>
  <c r="M78" i="6" s="1"/>
  <c r="I103" i="6"/>
  <c r="I78" i="6" s="1"/>
  <c r="M102" i="6"/>
  <c r="M77" i="6" s="1"/>
  <c r="O101" i="6"/>
  <c r="Q101" i="6" s="1"/>
  <c r="N101" i="6"/>
  <c r="M101" i="6"/>
  <c r="L101" i="6"/>
  <c r="I101" i="6"/>
  <c r="H101" i="6"/>
  <c r="O94" i="6"/>
  <c r="Q94" i="6" s="1"/>
  <c r="N94" i="6"/>
  <c r="M94" i="6"/>
  <c r="L94" i="6"/>
  <c r="J94" i="6"/>
  <c r="I94" i="6"/>
  <c r="H94" i="6"/>
  <c r="O93" i="6"/>
  <c r="Q93" i="6" s="1"/>
  <c r="N93" i="6"/>
  <c r="M93" i="6"/>
  <c r="L93" i="6"/>
  <c r="J93" i="6"/>
  <c r="I93" i="6"/>
  <c r="K93" i="6" s="1"/>
  <c r="H93" i="6"/>
  <c r="N92" i="6"/>
  <c r="M92" i="6"/>
  <c r="L92" i="6"/>
  <c r="J92" i="6"/>
  <c r="I92" i="6"/>
  <c r="H92" i="6"/>
  <c r="O91" i="6"/>
  <c r="N91" i="6"/>
  <c r="M91" i="6"/>
  <c r="L91" i="6"/>
  <c r="P91" i="6" s="1"/>
  <c r="H91" i="6"/>
  <c r="M90" i="6"/>
  <c r="M89" i="6" s="1"/>
  <c r="I90" i="6"/>
  <c r="H90" i="6"/>
  <c r="H89" i="6" s="1"/>
  <c r="M88" i="6"/>
  <c r="M73" i="6" s="1"/>
  <c r="N87" i="6"/>
  <c r="L87" i="6"/>
  <c r="L72" i="6" s="1"/>
  <c r="N86" i="6"/>
  <c r="J86" i="6"/>
  <c r="N81" i="6"/>
  <c r="M81" i="6"/>
  <c r="L81" i="6"/>
  <c r="N78" i="6"/>
  <c r="J74" i="6"/>
  <c r="N72" i="6"/>
  <c r="N71" i="6"/>
  <c r="J71" i="6"/>
  <c r="P65" i="6"/>
  <c r="O65" i="6"/>
  <c r="Q65" i="6" s="1"/>
  <c r="K65" i="6"/>
  <c r="J65" i="6"/>
  <c r="O64" i="6"/>
  <c r="O63" i="6" s="1"/>
  <c r="J64" i="6"/>
  <c r="N63" i="6"/>
  <c r="N62" i="6" s="1"/>
  <c r="M63" i="6"/>
  <c r="L63" i="6"/>
  <c r="L62" i="6" s="1"/>
  <c r="I63" i="6"/>
  <c r="H63" i="6"/>
  <c r="H62" i="6" s="1"/>
  <c r="M62" i="6"/>
  <c r="I62" i="6"/>
  <c r="N61" i="6"/>
  <c r="M61" i="6"/>
  <c r="L61" i="6"/>
  <c r="I61" i="6"/>
  <c r="H61" i="6"/>
  <c r="O59" i="6"/>
  <c r="K59" i="6"/>
  <c r="J59" i="6"/>
  <c r="N58" i="6"/>
  <c r="M58" i="6"/>
  <c r="L58" i="6"/>
  <c r="I58" i="6"/>
  <c r="H58" i="6"/>
  <c r="J58" i="6" s="1"/>
  <c r="O57" i="6"/>
  <c r="Q57" i="6" s="1"/>
  <c r="K57" i="6"/>
  <c r="J57" i="6"/>
  <c r="O56" i="6"/>
  <c r="P56" i="6" s="1"/>
  <c r="K56" i="6"/>
  <c r="J56" i="6"/>
  <c r="P55" i="6"/>
  <c r="O55" i="6"/>
  <c r="Q55" i="6" s="1"/>
  <c r="K55" i="6"/>
  <c r="J55" i="6"/>
  <c r="N54" i="6"/>
  <c r="M54" i="6"/>
  <c r="L54" i="6"/>
  <c r="I54" i="6"/>
  <c r="H54" i="6"/>
  <c r="J54" i="6" s="1"/>
  <c r="P53" i="6"/>
  <c r="O53" i="6"/>
  <c r="Q53" i="6" s="1"/>
  <c r="K53" i="6"/>
  <c r="J53" i="6"/>
  <c r="O52" i="6"/>
  <c r="Q52" i="6" s="1"/>
  <c r="N52" i="6"/>
  <c r="M52" i="6"/>
  <c r="L52" i="6"/>
  <c r="I52" i="6"/>
  <c r="K52" i="6" s="1"/>
  <c r="H52" i="6"/>
  <c r="O51" i="6"/>
  <c r="P51" i="6" s="1"/>
  <c r="K51" i="6"/>
  <c r="J51" i="6"/>
  <c r="P50" i="6"/>
  <c r="O50" i="6"/>
  <c r="Q50" i="6" s="1"/>
  <c r="K50" i="6"/>
  <c r="J50" i="6"/>
  <c r="O49" i="6"/>
  <c r="P49" i="6" s="1"/>
  <c r="K49" i="6"/>
  <c r="J49" i="6"/>
  <c r="N48" i="6"/>
  <c r="M48" i="6"/>
  <c r="L48" i="6"/>
  <c r="I48" i="6"/>
  <c r="H48" i="6"/>
  <c r="J48" i="6" s="1"/>
  <c r="O47" i="6"/>
  <c r="Q47" i="6" s="1"/>
  <c r="K47" i="6"/>
  <c r="J47" i="6"/>
  <c r="O46" i="6"/>
  <c r="P46" i="6" s="1"/>
  <c r="K46" i="6"/>
  <c r="J46" i="6"/>
  <c r="P45" i="6"/>
  <c r="O45" i="6"/>
  <c r="Q45" i="6" s="1"/>
  <c r="K45" i="6"/>
  <c r="J45" i="6"/>
  <c r="N44" i="6"/>
  <c r="M44" i="6"/>
  <c r="L44" i="6"/>
  <c r="I44" i="6"/>
  <c r="I41" i="6" s="1"/>
  <c r="H44" i="6"/>
  <c r="O43" i="6"/>
  <c r="P43" i="6" s="1"/>
  <c r="K43" i="6"/>
  <c r="J43" i="6"/>
  <c r="N42" i="6"/>
  <c r="N41" i="6" s="1"/>
  <c r="M42" i="6"/>
  <c r="L42" i="6"/>
  <c r="L41" i="6" s="1"/>
  <c r="I42" i="6"/>
  <c r="K42" i="6" s="1"/>
  <c r="H42" i="6"/>
  <c r="H41" i="6"/>
  <c r="J41" i="6" s="1"/>
  <c r="O40" i="6"/>
  <c r="J40" i="6"/>
  <c r="O39" i="6"/>
  <c r="Q39" i="6" s="1"/>
  <c r="K39" i="6"/>
  <c r="J39" i="6"/>
  <c r="O38" i="6"/>
  <c r="Q38" i="6" s="1"/>
  <c r="N38" i="6"/>
  <c r="M38" i="6"/>
  <c r="L38" i="6"/>
  <c r="L37" i="6" s="1"/>
  <c r="I38" i="6"/>
  <c r="H38" i="6"/>
  <c r="J38" i="6" s="1"/>
  <c r="N37" i="6"/>
  <c r="N36" i="6" s="1"/>
  <c r="M37" i="6"/>
  <c r="M36" i="6" s="1"/>
  <c r="I37" i="6"/>
  <c r="O35" i="6"/>
  <c r="P35" i="6" s="1"/>
  <c r="K35" i="6"/>
  <c r="J35" i="6"/>
  <c r="N34" i="6"/>
  <c r="M34" i="6"/>
  <c r="L34" i="6"/>
  <c r="I34" i="6"/>
  <c r="H34" i="6"/>
  <c r="J34" i="6" s="1"/>
  <c r="O33" i="6"/>
  <c r="Q33" i="6" s="1"/>
  <c r="K33" i="6"/>
  <c r="J33" i="6"/>
  <c r="O32" i="6"/>
  <c r="P32" i="6" s="1"/>
  <c r="K32" i="6"/>
  <c r="J32" i="6"/>
  <c r="N31" i="6"/>
  <c r="N30" i="6" s="1"/>
  <c r="M31" i="6"/>
  <c r="L31" i="6"/>
  <c r="I31" i="6"/>
  <c r="K31" i="6" s="1"/>
  <c r="H31" i="6"/>
  <c r="J31" i="6" s="1"/>
  <c r="M30" i="6"/>
  <c r="L30" i="6"/>
  <c r="I30" i="6"/>
  <c r="K30" i="6" s="1"/>
  <c r="H30" i="6"/>
  <c r="P29" i="6"/>
  <c r="O29" i="6"/>
  <c r="Q29" i="6" s="1"/>
  <c r="K29" i="6"/>
  <c r="J29" i="6"/>
  <c r="O28" i="6"/>
  <c r="P28" i="6" s="1"/>
  <c r="K28" i="6"/>
  <c r="J28" i="6"/>
  <c r="N27" i="6"/>
  <c r="N26" i="6" s="1"/>
  <c r="M27" i="6"/>
  <c r="M26" i="6" s="1"/>
  <c r="M25" i="6" s="1"/>
  <c r="L27" i="6"/>
  <c r="L26" i="6" s="1"/>
  <c r="L25" i="6" s="1"/>
  <c r="I27" i="6"/>
  <c r="K27" i="6" s="1"/>
  <c r="H27" i="6"/>
  <c r="H26" i="6"/>
  <c r="H25" i="6"/>
  <c r="O24" i="6"/>
  <c r="Q24" i="6" s="1"/>
  <c r="K24" i="6"/>
  <c r="J24" i="6"/>
  <c r="O23" i="6"/>
  <c r="P23" i="6" s="1"/>
  <c r="K23" i="6"/>
  <c r="J23" i="6"/>
  <c r="O22" i="6"/>
  <c r="Q22" i="6" s="1"/>
  <c r="K22" i="6"/>
  <c r="J22" i="6"/>
  <c r="O21" i="6"/>
  <c r="P21" i="6" s="1"/>
  <c r="K21" i="6"/>
  <c r="J21" i="6"/>
  <c r="N20" i="6"/>
  <c r="M20" i="6"/>
  <c r="M19" i="6" s="1"/>
  <c r="L20" i="6"/>
  <c r="I20" i="6"/>
  <c r="K20" i="6" s="1"/>
  <c r="H20" i="6"/>
  <c r="N19" i="6"/>
  <c r="L19" i="6"/>
  <c r="L13" i="6" s="1"/>
  <c r="H19" i="6"/>
  <c r="O18" i="6"/>
  <c r="Q18" i="6" s="1"/>
  <c r="K18" i="6"/>
  <c r="J18" i="6"/>
  <c r="O17" i="6"/>
  <c r="Q17" i="6" s="1"/>
  <c r="K17" i="6"/>
  <c r="J17" i="6"/>
  <c r="O16" i="6"/>
  <c r="K16" i="6"/>
  <c r="J16" i="6"/>
  <c r="O15" i="6"/>
  <c r="K15" i="6"/>
  <c r="J15" i="6"/>
  <c r="N14" i="6"/>
  <c r="M14" i="6"/>
  <c r="M13" i="6" s="1"/>
  <c r="L14" i="6"/>
  <c r="I14" i="6"/>
  <c r="K14" i="6" s="1"/>
  <c r="H14" i="6"/>
  <c r="H13" i="6" s="1"/>
  <c r="N13" i="6"/>
  <c r="O12" i="6"/>
  <c r="Q12" i="6" s="1"/>
  <c r="K12" i="6"/>
  <c r="J12" i="6"/>
  <c r="N11" i="6"/>
  <c r="M11" i="6"/>
  <c r="O11" i="6" s="1"/>
  <c r="L11" i="6"/>
  <c r="I11" i="6"/>
  <c r="H11" i="6"/>
  <c r="J11" i="6" s="1"/>
  <c r="N337" i="6" l="1"/>
  <c r="N98" i="6"/>
  <c r="L100" i="6"/>
  <c r="L99" i="6" s="1"/>
  <c r="L415" i="6"/>
  <c r="L414" i="6" s="1"/>
  <c r="I111" i="6"/>
  <c r="N100" i="6"/>
  <c r="N99" i="6" s="1"/>
  <c r="N415" i="6"/>
  <c r="N414" i="6" s="1"/>
  <c r="Q105" i="8"/>
  <c r="O80" i="8"/>
  <c r="N97" i="7"/>
  <c r="N76" i="7" s="1"/>
  <c r="N172" i="7"/>
  <c r="N263" i="7"/>
  <c r="N262" i="7" s="1"/>
  <c r="N380" i="7" s="1"/>
  <c r="N378" i="7" s="1"/>
  <c r="P103" i="6"/>
  <c r="L78" i="6"/>
  <c r="P166" i="8"/>
  <c r="Q166" i="8"/>
  <c r="L96" i="6"/>
  <c r="L75" i="6" s="1"/>
  <c r="N105" i="6"/>
  <c r="N80" i="6" s="1"/>
  <c r="N79" i="6" s="1"/>
  <c r="N249" i="6"/>
  <c r="K81" i="6"/>
  <c r="O103" i="6"/>
  <c r="O382" i="6"/>
  <c r="P382" i="6" s="1"/>
  <c r="P37" i="6"/>
  <c r="L36" i="6"/>
  <c r="I168" i="6"/>
  <c r="K168" i="6" s="1"/>
  <c r="I86" i="6"/>
  <c r="I71" i="6" s="1"/>
  <c r="I249" i="6"/>
  <c r="L168" i="6"/>
  <c r="L86" i="6"/>
  <c r="L71" i="6" s="1"/>
  <c r="N25" i="6"/>
  <c r="L249" i="6"/>
  <c r="N263" i="6"/>
  <c r="N262" i="6" s="1"/>
  <c r="M168" i="6"/>
  <c r="M86" i="6"/>
  <c r="M71" i="6" s="1"/>
  <c r="Q77" i="8"/>
  <c r="P77" i="8"/>
  <c r="N139" i="6"/>
  <c r="N85" i="6" s="1"/>
  <c r="N70" i="6" s="1"/>
  <c r="J169" i="6"/>
  <c r="H250" i="6"/>
  <c r="J250" i="6" s="1"/>
  <c r="P266" i="6"/>
  <c r="P287" i="6"/>
  <c r="Q292" i="6"/>
  <c r="K334" i="6"/>
  <c r="P349" i="6"/>
  <c r="M355" i="6"/>
  <c r="M163" i="7"/>
  <c r="M161" i="7" s="1"/>
  <c r="P81" i="7"/>
  <c r="P94" i="7"/>
  <c r="N10" i="6"/>
  <c r="N9" i="6" s="1"/>
  <c r="Q338" i="7"/>
  <c r="O98" i="7"/>
  <c r="O337" i="7"/>
  <c r="P22" i="6"/>
  <c r="H37" i="6"/>
  <c r="K90" i="6"/>
  <c r="P93" i="6"/>
  <c r="I160" i="6"/>
  <c r="H240" i="6"/>
  <c r="P281" i="6"/>
  <c r="J350" i="6"/>
  <c r="M449" i="6"/>
  <c r="O410" i="6"/>
  <c r="Q410" i="6" s="1"/>
  <c r="Q13" i="8"/>
  <c r="P13" i="8"/>
  <c r="K102" i="7"/>
  <c r="I77" i="7"/>
  <c r="K77" i="7" s="1"/>
  <c r="Q358" i="7"/>
  <c r="O102" i="7"/>
  <c r="Q264" i="8"/>
  <c r="P264" i="8"/>
  <c r="L260" i="7"/>
  <c r="L170" i="7"/>
  <c r="L88" i="7"/>
  <c r="L73" i="7" s="1"/>
  <c r="L90" i="7"/>
  <c r="P139" i="7"/>
  <c r="L85" i="7"/>
  <c r="L70" i="7" s="1"/>
  <c r="K36" i="8"/>
  <c r="Q265" i="7"/>
  <c r="O264" i="7"/>
  <c r="Q19" i="7"/>
  <c r="K62" i="7"/>
  <c r="O89" i="7"/>
  <c r="P12" i="6"/>
  <c r="I13" i="6"/>
  <c r="K13" i="6" s="1"/>
  <c r="J42" i="6"/>
  <c r="J52" i="6"/>
  <c r="H86" i="6"/>
  <c r="H71" i="6" s="1"/>
  <c r="L90" i="6"/>
  <c r="L89" i="6" s="1"/>
  <c r="L102" i="6"/>
  <c r="J282" i="6"/>
  <c r="O371" i="6"/>
  <c r="P427" i="6"/>
  <c r="Q160" i="7"/>
  <c r="Q14" i="7"/>
  <c r="O13" i="7"/>
  <c r="O175" i="8"/>
  <c r="P249" i="8"/>
  <c r="K25" i="7"/>
  <c r="I416" i="7"/>
  <c r="L178" i="7"/>
  <c r="L177" i="7" s="1"/>
  <c r="K62" i="6"/>
  <c r="M105" i="6"/>
  <c r="M80" i="6" s="1"/>
  <c r="M79" i="6" s="1"/>
  <c r="I276" i="6"/>
  <c r="K13" i="8"/>
  <c r="I10" i="8"/>
  <c r="P415" i="8"/>
  <c r="L414" i="8"/>
  <c r="K168" i="8"/>
  <c r="P244" i="7"/>
  <c r="L172" i="7"/>
  <c r="N450" i="7"/>
  <c r="N447" i="7" s="1"/>
  <c r="N381" i="7"/>
  <c r="Q415" i="8"/>
  <c r="O414" i="8"/>
  <c r="P18" i="6"/>
  <c r="P52" i="6"/>
  <c r="N90" i="6"/>
  <c r="N89" i="6" s="1"/>
  <c r="N102" i="6"/>
  <c r="N77" i="6" s="1"/>
  <c r="J113" i="6"/>
  <c r="J130" i="6"/>
  <c r="J246" i="6"/>
  <c r="P282" i="6"/>
  <c r="P288" i="6"/>
  <c r="P293" i="6"/>
  <c r="K377" i="6"/>
  <c r="P393" i="6"/>
  <c r="H416" i="6"/>
  <c r="K160" i="7"/>
  <c r="P100" i="8"/>
  <c r="L99" i="8"/>
  <c r="P99" i="8" s="1"/>
  <c r="J361" i="8"/>
  <c r="H104" i="8"/>
  <c r="N453" i="8"/>
  <c r="M83" i="7"/>
  <c r="M82" i="7" s="1"/>
  <c r="M451" i="7" s="1"/>
  <c r="M454" i="7" s="1"/>
  <c r="M69" i="7"/>
  <c r="M68" i="7" s="1"/>
  <c r="M67" i="7" s="1"/>
  <c r="L111" i="7"/>
  <c r="M450" i="7"/>
  <c r="M447" i="7" s="1"/>
  <c r="M381" i="7"/>
  <c r="Q100" i="8"/>
  <c r="O99" i="8"/>
  <c r="L69" i="8"/>
  <c r="P13" i="7"/>
  <c r="P48" i="7"/>
  <c r="L69" i="7"/>
  <c r="I75" i="7"/>
  <c r="J394" i="6"/>
  <c r="P338" i="7"/>
  <c r="J14" i="6"/>
  <c r="I19" i="6"/>
  <c r="K19" i="6" s="1"/>
  <c r="P33" i="6"/>
  <c r="O37" i="6"/>
  <c r="P47" i="6"/>
  <c r="Q56" i="6"/>
  <c r="K94" i="6"/>
  <c r="H103" i="6"/>
  <c r="H173" i="6"/>
  <c r="J173" i="6" s="1"/>
  <c r="H206" i="6"/>
  <c r="I269" i="6"/>
  <c r="J269" i="6" s="1"/>
  <c r="P276" i="6"/>
  <c r="O363" i="6"/>
  <c r="P372" i="6"/>
  <c r="I394" i="6"/>
  <c r="I95" i="6" s="1"/>
  <c r="K442" i="6"/>
  <c r="K90" i="8"/>
  <c r="O41" i="7"/>
  <c r="Q244" i="8"/>
  <c r="P244" i="8"/>
  <c r="Q363" i="7"/>
  <c r="O362" i="7"/>
  <c r="M165" i="7"/>
  <c r="M164" i="7" s="1"/>
  <c r="I171" i="7"/>
  <c r="L415" i="7"/>
  <c r="L414" i="7" s="1"/>
  <c r="L449" i="7" s="1"/>
  <c r="L100" i="7"/>
  <c r="L99" i="7" s="1"/>
  <c r="J37" i="7"/>
  <c r="H36" i="7"/>
  <c r="J36" i="7" s="1"/>
  <c r="K244" i="7"/>
  <c r="J416" i="7"/>
  <c r="H415" i="7"/>
  <c r="H100" i="7"/>
  <c r="H99" i="7" s="1"/>
  <c r="P24" i="6"/>
  <c r="K34" i="6"/>
  <c r="K38" i="6"/>
  <c r="K48" i="6"/>
  <c r="I87" i="6"/>
  <c r="P94" i="6"/>
  <c r="H100" i="6"/>
  <c r="H99" i="6" s="1"/>
  <c r="M179" i="6"/>
  <c r="L260" i="6"/>
  <c r="L259" i="6" s="1"/>
  <c r="Q294" i="6"/>
  <c r="Q316" i="6"/>
  <c r="H369" i="6"/>
  <c r="J369" i="6" s="1"/>
  <c r="J395" i="6"/>
  <c r="J404" i="6"/>
  <c r="J423" i="6"/>
  <c r="K416" i="8"/>
  <c r="I100" i="8"/>
  <c r="I415" i="8"/>
  <c r="L262" i="7"/>
  <c r="I448" i="7"/>
  <c r="L174" i="8"/>
  <c r="J394" i="7"/>
  <c r="H95" i="7"/>
  <c r="H74" i="7" s="1"/>
  <c r="Q362" i="8"/>
  <c r="O361" i="8"/>
  <c r="Q361" i="8" s="1"/>
  <c r="J370" i="7"/>
  <c r="H369" i="7"/>
  <c r="J369" i="7" s="1"/>
  <c r="J19" i="6"/>
  <c r="N171" i="6"/>
  <c r="O246" i="6"/>
  <c r="O356" i="6"/>
  <c r="O407" i="6"/>
  <c r="Q407" i="6" s="1"/>
  <c r="K96" i="8"/>
  <c r="I75" i="8"/>
  <c r="K75" i="8" s="1"/>
  <c r="K13" i="7"/>
  <c r="I10" i="7"/>
  <c r="O249" i="7"/>
  <c r="P339" i="7"/>
  <c r="L104" i="8"/>
  <c r="Q26" i="8"/>
  <c r="O25" i="8"/>
  <c r="P26" i="8"/>
  <c r="P38" i="6"/>
  <c r="O108" i="6"/>
  <c r="P108" i="6" s="1"/>
  <c r="O130" i="6"/>
  <c r="P130" i="6" s="1"/>
  <c r="H60" i="6"/>
  <c r="J30" i="6"/>
  <c r="J44" i="6"/>
  <c r="P57" i="6"/>
  <c r="K63" i="6"/>
  <c r="M87" i="6"/>
  <c r="M72" i="6" s="1"/>
  <c r="Q91" i="6"/>
  <c r="Q277" i="6"/>
  <c r="P390" i="6"/>
  <c r="H60" i="7"/>
  <c r="H71" i="8"/>
  <c r="K71" i="8" s="1"/>
  <c r="K86" i="8"/>
  <c r="Q41" i="8"/>
  <c r="O60" i="8"/>
  <c r="P105" i="8"/>
  <c r="L80" i="8"/>
  <c r="Q90" i="8"/>
  <c r="O89" i="8"/>
  <c r="Q89" i="8" s="1"/>
  <c r="K19" i="7"/>
  <c r="P417" i="6"/>
  <c r="H164" i="8"/>
  <c r="L25" i="7"/>
  <c r="Q260" i="8"/>
  <c r="O259" i="8"/>
  <c r="Q259" i="8" s="1"/>
  <c r="H259" i="8"/>
  <c r="J260" i="8"/>
  <c r="K260" i="8"/>
  <c r="P37" i="7"/>
  <c r="L36" i="7"/>
  <c r="P36" i="7" s="1"/>
  <c r="H262" i="8"/>
  <c r="H380" i="8" s="1"/>
  <c r="H378" i="8" s="1"/>
  <c r="I175" i="7"/>
  <c r="I104" i="7"/>
  <c r="P242" i="6"/>
  <c r="Q357" i="6"/>
  <c r="K391" i="6"/>
  <c r="M400" i="6"/>
  <c r="J13" i="7"/>
  <c r="H10" i="7"/>
  <c r="H414" i="8"/>
  <c r="J13" i="8"/>
  <c r="H10" i="8"/>
  <c r="Q78" i="7"/>
  <c r="K105" i="7"/>
  <c r="I80" i="7"/>
  <c r="O84" i="8"/>
  <c r="Q157" i="6"/>
  <c r="O206" i="7"/>
  <c r="J400" i="7"/>
  <c r="J96" i="7" s="1"/>
  <c r="J75" i="7" s="1"/>
  <c r="K41" i="7"/>
  <c r="H110" i="8"/>
  <c r="K111" i="8"/>
  <c r="M380" i="7"/>
  <c r="M378" i="7" s="1"/>
  <c r="M100" i="6"/>
  <c r="M99" i="6" s="1"/>
  <c r="N88" i="6"/>
  <c r="N73" i="6" s="1"/>
  <c r="Q318" i="6"/>
  <c r="K358" i="6"/>
  <c r="O417" i="6"/>
  <c r="P391" i="7"/>
  <c r="K394" i="7"/>
  <c r="I95" i="7"/>
  <c r="J416" i="8"/>
  <c r="J100" i="8" s="1"/>
  <c r="J99" i="8" s="1"/>
  <c r="K25" i="8"/>
  <c r="J25" i="8"/>
  <c r="P109" i="7"/>
  <c r="H69" i="8"/>
  <c r="K92" i="6"/>
  <c r="K11" i="6"/>
  <c r="N60" i="6"/>
  <c r="Q11" i="6"/>
  <c r="O44" i="6"/>
  <c r="Q44" i="6" s="1"/>
  <c r="K101" i="6"/>
  <c r="P243" i="6"/>
  <c r="I362" i="6"/>
  <c r="K362" i="6" s="1"/>
  <c r="Q365" i="6"/>
  <c r="J392" i="6"/>
  <c r="J297" i="8"/>
  <c r="P259" i="8"/>
  <c r="Q385" i="8"/>
  <c r="P385" i="8"/>
  <c r="P370" i="7"/>
  <c r="L369" i="7"/>
  <c r="Q31" i="7"/>
  <c r="O30" i="7"/>
  <c r="K37" i="7"/>
  <c r="N69" i="7"/>
  <c r="N68" i="7" s="1"/>
  <c r="N67" i="7" s="1"/>
  <c r="N83" i="7"/>
  <c r="N82" i="7" s="1"/>
  <c r="K58" i="6"/>
  <c r="P92" i="6"/>
  <c r="I179" i="6"/>
  <c r="O61" i="6"/>
  <c r="Q61" i="6" s="1"/>
  <c r="I36" i="6"/>
  <c r="P39" i="6"/>
  <c r="I89" i="6"/>
  <c r="K89" i="6" s="1"/>
  <c r="H244" i="6"/>
  <c r="P248" i="6"/>
  <c r="P291" i="6"/>
  <c r="H355" i="6"/>
  <c r="L362" i="6"/>
  <c r="Q207" i="7"/>
  <c r="K369" i="7"/>
  <c r="K361" i="8"/>
  <c r="I104" i="8"/>
  <c r="K104" i="8" s="1"/>
  <c r="P251" i="7"/>
  <c r="J240" i="7"/>
  <c r="H96" i="7"/>
  <c r="H75" i="7" s="1"/>
  <c r="H171" i="7"/>
  <c r="J171" i="7" s="1"/>
  <c r="P265" i="7"/>
  <c r="Q27" i="7"/>
  <c r="O26" i="7"/>
  <c r="P26" i="7" s="1"/>
  <c r="L175" i="7"/>
  <c r="L104" i="7"/>
  <c r="N165" i="7"/>
  <c r="N164" i="7" s="1"/>
  <c r="L60" i="6"/>
  <c r="H95" i="6"/>
  <c r="H74" i="6" s="1"/>
  <c r="K54" i="6"/>
  <c r="H139" i="6"/>
  <c r="I26" i="6"/>
  <c r="J26" i="6" s="1"/>
  <c r="P16" i="6"/>
  <c r="O54" i="6"/>
  <c r="Q54" i="6" s="1"/>
  <c r="O92" i="6"/>
  <c r="Q92" i="6" s="1"/>
  <c r="P101" i="6"/>
  <c r="N112" i="6"/>
  <c r="P158" i="6"/>
  <c r="M206" i="6"/>
  <c r="M167" i="6" s="1"/>
  <c r="M375" i="6"/>
  <c r="I355" i="6"/>
  <c r="K355" i="6" s="1"/>
  <c r="H382" i="6"/>
  <c r="J382" i="6" s="1"/>
  <c r="P387" i="6"/>
  <c r="I437" i="6"/>
  <c r="J259" i="7"/>
  <c r="O179" i="7"/>
  <c r="J340" i="7"/>
  <c r="I339" i="7"/>
  <c r="P363" i="7"/>
  <c r="K105" i="8"/>
  <c r="I80" i="8"/>
  <c r="P358" i="7"/>
  <c r="H167" i="7"/>
  <c r="H165" i="7" s="1"/>
  <c r="H85" i="7"/>
  <c r="H70" i="7" s="1"/>
  <c r="P289" i="7"/>
  <c r="J250" i="7"/>
  <c r="J105" i="7" s="1"/>
  <c r="J104" i="7" s="1"/>
  <c r="H249" i="7"/>
  <c r="H105" i="7"/>
  <c r="H80" i="7" s="1"/>
  <c r="H79" i="7" s="1"/>
  <c r="Q30" i="8"/>
  <c r="P30" i="8"/>
  <c r="J244" i="7"/>
  <c r="H84" i="7"/>
  <c r="L80" i="7"/>
  <c r="N261" i="7"/>
  <c r="M41" i="6"/>
  <c r="J27" i="6"/>
  <c r="N96" i="6"/>
  <c r="N75" i="6" s="1"/>
  <c r="L106" i="6"/>
  <c r="L244" i="6"/>
  <c r="I266" i="6"/>
  <c r="K266" i="6" s="1"/>
  <c r="O358" i="6"/>
  <c r="O173" i="6" s="1"/>
  <c r="I382" i="6"/>
  <c r="J410" i="6"/>
  <c r="L167" i="7"/>
  <c r="J355" i="7"/>
  <c r="J391" i="7"/>
  <c r="K175" i="8"/>
  <c r="I174" i="8"/>
  <c r="K174" i="8" s="1"/>
  <c r="O112" i="7"/>
  <c r="Q370" i="7"/>
  <c r="P106" i="7"/>
  <c r="P89" i="8"/>
  <c r="M263" i="8"/>
  <c r="M262" i="8" s="1"/>
  <c r="M380" i="8" s="1"/>
  <c r="M378" i="8" s="1"/>
  <c r="M172" i="8"/>
  <c r="M165" i="8" s="1"/>
  <c r="M164" i="8" s="1"/>
  <c r="M97" i="8"/>
  <c r="H111" i="7"/>
  <c r="P250" i="7"/>
  <c r="Q391" i="7"/>
  <c r="H88" i="7"/>
  <c r="H73" i="7" s="1"/>
  <c r="J84" i="8"/>
  <c r="Q178" i="8"/>
  <c r="O177" i="8"/>
  <c r="P178" i="8"/>
  <c r="K332" i="8"/>
  <c r="I170" i="8"/>
  <c r="I88" i="8"/>
  <c r="K385" i="8"/>
  <c r="J448" i="8"/>
  <c r="Q96" i="8"/>
  <c r="O75" i="8"/>
  <c r="P96" i="8"/>
  <c r="K207" i="8"/>
  <c r="I206" i="8"/>
  <c r="Q296" i="8"/>
  <c r="P296" i="8"/>
  <c r="O71" i="8"/>
  <c r="Q86" i="8"/>
  <c r="P86" i="8"/>
  <c r="Q370" i="8"/>
  <c r="O369" i="8"/>
  <c r="P370" i="8"/>
  <c r="O72" i="8"/>
  <c r="Q87" i="8"/>
  <c r="P87" i="8"/>
  <c r="O111" i="8"/>
  <c r="O85" i="8"/>
  <c r="P139" i="8"/>
  <c r="O167" i="8"/>
  <c r="K297" i="8"/>
  <c r="I296" i="8"/>
  <c r="K296" i="8" s="1"/>
  <c r="Q332" i="8"/>
  <c r="O170" i="8"/>
  <c r="O88" i="8"/>
  <c r="P332" i="8"/>
  <c r="Q375" i="8"/>
  <c r="P375" i="8"/>
  <c r="K337" i="8"/>
  <c r="I172" i="8"/>
  <c r="Q394" i="8"/>
  <c r="O95" i="8"/>
  <c r="P394" i="8"/>
  <c r="Q171" i="8"/>
  <c r="P171" i="8"/>
  <c r="L164" i="8"/>
  <c r="Q338" i="8"/>
  <c r="O337" i="8"/>
  <c r="O98" i="8"/>
  <c r="P338" i="8"/>
  <c r="K265" i="8"/>
  <c r="I264" i="8"/>
  <c r="K313" i="8"/>
  <c r="J313" i="8"/>
  <c r="J296" i="8" s="1"/>
  <c r="Q168" i="8"/>
  <c r="P168" i="8"/>
  <c r="J375" i="8"/>
  <c r="J332" i="8"/>
  <c r="J88" i="8" s="1"/>
  <c r="J73" i="8" s="1"/>
  <c r="O384" i="8"/>
  <c r="Q416" i="7"/>
  <c r="O415" i="7"/>
  <c r="O100" i="7"/>
  <c r="Q395" i="7"/>
  <c r="O394" i="7"/>
  <c r="P431" i="7"/>
  <c r="Q400" i="7"/>
  <c r="O171" i="7"/>
  <c r="O96" i="7"/>
  <c r="P400" i="7"/>
  <c r="P395" i="7"/>
  <c r="P416" i="7"/>
  <c r="Q388" i="7"/>
  <c r="O87" i="7"/>
  <c r="J377" i="7"/>
  <c r="H376" i="7"/>
  <c r="K376" i="7" s="1"/>
  <c r="K333" i="7"/>
  <c r="I332" i="7"/>
  <c r="K325" i="7"/>
  <c r="J325" i="7"/>
  <c r="I322" i="7"/>
  <c r="K322" i="7" s="1"/>
  <c r="K297" i="7"/>
  <c r="K266" i="7"/>
  <c r="J266" i="7"/>
  <c r="I265" i="7"/>
  <c r="K210" i="7"/>
  <c r="J210" i="7"/>
  <c r="J207" i="7" s="1"/>
  <c r="J206" i="7" s="1"/>
  <c r="J178" i="7" s="1"/>
  <c r="I207" i="7"/>
  <c r="J280" i="7"/>
  <c r="K280" i="7"/>
  <c r="P330" i="7"/>
  <c r="K259" i="7"/>
  <c r="P229" i="7"/>
  <c r="O178" i="7"/>
  <c r="O166" i="7"/>
  <c r="P166" i="7" s="1"/>
  <c r="P160" i="7"/>
  <c r="P197" i="7"/>
  <c r="O60" i="7"/>
  <c r="P60" i="7" s="1"/>
  <c r="P398" i="7"/>
  <c r="J87" i="7"/>
  <c r="J72" i="7" s="1"/>
  <c r="P377" i="7"/>
  <c r="L376" i="7"/>
  <c r="O375" i="7"/>
  <c r="Q333" i="7"/>
  <c r="O332" i="7"/>
  <c r="O168" i="7"/>
  <c r="O86" i="7"/>
  <c r="I379" i="7"/>
  <c r="K326" i="7"/>
  <c r="J326" i="7"/>
  <c r="Q297" i="7"/>
  <c r="O296" i="7"/>
  <c r="O167" i="7" s="1"/>
  <c r="Q167" i="7" s="1"/>
  <c r="K276" i="7"/>
  <c r="J276" i="7"/>
  <c r="Q206" i="7"/>
  <c r="K377" i="7"/>
  <c r="P333" i="7"/>
  <c r="J90" i="7"/>
  <c r="J89" i="7" s="1"/>
  <c r="J88" i="7"/>
  <c r="J73" i="7" s="1"/>
  <c r="J313" i="7"/>
  <c r="I161" i="7"/>
  <c r="P329" i="7"/>
  <c r="L165" i="7"/>
  <c r="J160" i="7"/>
  <c r="P206" i="7"/>
  <c r="Q63" i="7"/>
  <c r="O62" i="7"/>
  <c r="P179" i="7"/>
  <c r="J111" i="7"/>
  <c r="J110" i="7" s="1"/>
  <c r="P63" i="7"/>
  <c r="P54" i="7"/>
  <c r="P11" i="6"/>
  <c r="K41" i="6"/>
  <c r="I60" i="6"/>
  <c r="J60" i="6" s="1"/>
  <c r="M60" i="6"/>
  <c r="M10" i="6"/>
  <c r="M9" i="6" s="1"/>
  <c r="O62" i="6"/>
  <c r="Q62" i="6" s="1"/>
  <c r="Q63" i="6"/>
  <c r="J13" i="6"/>
  <c r="Q15" i="6"/>
  <c r="J20" i="6"/>
  <c r="Q21" i="6"/>
  <c r="Q23" i="6"/>
  <c r="Q28" i="6"/>
  <c r="Q32" i="6"/>
  <c r="Q35" i="6"/>
  <c r="Q43" i="6"/>
  <c r="K44" i="6"/>
  <c r="Q46" i="6"/>
  <c r="Q49" i="6"/>
  <c r="Q51" i="6"/>
  <c r="P59" i="6"/>
  <c r="O58" i="6"/>
  <c r="Q58" i="6" s="1"/>
  <c r="P63" i="6"/>
  <c r="N111" i="6"/>
  <c r="N110" i="6" s="1"/>
  <c r="N84" i="6"/>
  <c r="O14" i="6"/>
  <c r="P15" i="6"/>
  <c r="Q16" i="6"/>
  <c r="P17" i="6"/>
  <c r="O20" i="6"/>
  <c r="P20" i="6" s="1"/>
  <c r="O27" i="6"/>
  <c r="O31" i="6"/>
  <c r="O34" i="6"/>
  <c r="Q34" i="6" s="1"/>
  <c r="O42" i="6"/>
  <c r="O48" i="6"/>
  <c r="Q48" i="6" s="1"/>
  <c r="Q59" i="6"/>
  <c r="K61" i="6"/>
  <c r="J62" i="6"/>
  <c r="J63" i="6"/>
  <c r="K71" i="6"/>
  <c r="K86" i="6"/>
  <c r="J61" i="6"/>
  <c r="P61" i="6"/>
  <c r="I72" i="6"/>
  <c r="I74" i="6"/>
  <c r="K74" i="6" s="1"/>
  <c r="H87" i="6"/>
  <c r="H72" i="6" s="1"/>
  <c r="L88" i="6"/>
  <c r="I102" i="6"/>
  <c r="H105" i="6"/>
  <c r="H80" i="6" s="1"/>
  <c r="K108" i="6"/>
  <c r="I110" i="6"/>
  <c r="H112" i="6"/>
  <c r="M112" i="6"/>
  <c r="O113" i="6"/>
  <c r="P113" i="6" s="1"/>
  <c r="P133" i="6"/>
  <c r="O132" i="6"/>
  <c r="P132" i="6" s="1"/>
  <c r="J139" i="6"/>
  <c r="L139" i="6"/>
  <c r="L111" i="6" s="1"/>
  <c r="J140" i="6"/>
  <c r="P148" i="6"/>
  <c r="O147" i="6"/>
  <c r="P147" i="6" s="1"/>
  <c r="P153" i="6"/>
  <c r="O152" i="6"/>
  <c r="P152" i="6" s="1"/>
  <c r="O160" i="6"/>
  <c r="J168" i="6"/>
  <c r="N178" i="6"/>
  <c r="N177" i="6" s="1"/>
  <c r="N166" i="6"/>
  <c r="J180" i="6"/>
  <c r="J197" i="6"/>
  <c r="H178" i="6"/>
  <c r="H166" i="6"/>
  <c r="J199" i="6"/>
  <c r="O199" i="6"/>
  <c r="P199" i="6" s="1"/>
  <c r="L206" i="6"/>
  <c r="J210" i="6"/>
  <c r="I211" i="6"/>
  <c r="J211" i="6" s="1"/>
  <c r="P216" i="6"/>
  <c r="I216" i="6"/>
  <c r="P219" i="6"/>
  <c r="J223" i="6"/>
  <c r="O229" i="6"/>
  <c r="P229" i="6" s="1"/>
  <c r="K235" i="6"/>
  <c r="P236" i="6"/>
  <c r="O235" i="6"/>
  <c r="J237" i="6"/>
  <c r="J238" i="6"/>
  <c r="O241" i="6"/>
  <c r="Q241" i="6" s="1"/>
  <c r="K244" i="6"/>
  <c r="N172" i="6"/>
  <c r="K246" i="6"/>
  <c r="H249" i="6"/>
  <c r="M249" i="6"/>
  <c r="O251" i="6"/>
  <c r="O250" i="6" s="1"/>
  <c r="H259" i="6"/>
  <c r="N260" i="6"/>
  <c r="N259" i="6" s="1"/>
  <c r="P280" i="6"/>
  <c r="I280" i="6"/>
  <c r="P301" i="6"/>
  <c r="I301" i="6"/>
  <c r="Q301" i="6"/>
  <c r="O297" i="6"/>
  <c r="P306" i="6"/>
  <c r="I306" i="6"/>
  <c r="Q306" i="6"/>
  <c r="O313" i="6"/>
  <c r="Q313" i="6" s="1"/>
  <c r="O322" i="6"/>
  <c r="P325" i="6"/>
  <c r="I325" i="6"/>
  <c r="Q325" i="6"/>
  <c r="H338" i="6"/>
  <c r="H375" i="6" s="1"/>
  <c r="J340" i="6"/>
  <c r="I339" i="6"/>
  <c r="I338" i="6" s="1"/>
  <c r="P342" i="6"/>
  <c r="O339" i="6"/>
  <c r="L338" i="6"/>
  <c r="L375" i="6" s="1"/>
  <c r="I361" i="6"/>
  <c r="J361" i="6" s="1"/>
  <c r="O377" i="6"/>
  <c r="K106" i="6"/>
  <c r="P141" i="6"/>
  <c r="O140" i="6"/>
  <c r="O162" i="6"/>
  <c r="L178" i="6"/>
  <c r="L166" i="6"/>
  <c r="P181" i="6"/>
  <c r="O180" i="6"/>
  <c r="P198" i="6"/>
  <c r="O197" i="6"/>
  <c r="P197" i="6" s="1"/>
  <c r="N167" i="6"/>
  <c r="P209" i="6"/>
  <c r="O207" i="6"/>
  <c r="P207" i="6" s="1"/>
  <c r="P215" i="6"/>
  <c r="I215" i="6"/>
  <c r="P217" i="6"/>
  <c r="I217" i="6"/>
  <c r="P224" i="6"/>
  <c r="O223" i="6"/>
  <c r="P223" i="6" s="1"/>
  <c r="J235" i="6"/>
  <c r="K260" i="6"/>
  <c r="I259" i="6"/>
  <c r="K259" i="6" s="1"/>
  <c r="P239" i="6"/>
  <c r="O238" i="6"/>
  <c r="P240" i="6"/>
  <c r="L171" i="6"/>
  <c r="J244" i="6"/>
  <c r="P251" i="6"/>
  <c r="P257" i="6"/>
  <c r="O109" i="6"/>
  <c r="P267" i="6"/>
  <c r="O265" i="6"/>
  <c r="P295" i="6"/>
  <c r="I295" i="6"/>
  <c r="Q295" i="6"/>
  <c r="P311" i="6"/>
  <c r="O309" i="6"/>
  <c r="P309" i="6" s="1"/>
  <c r="P331" i="6"/>
  <c r="O330" i="6"/>
  <c r="P339" i="6"/>
  <c r="Q371" i="6"/>
  <c r="O370" i="6"/>
  <c r="P370" i="6" s="1"/>
  <c r="I448" i="6"/>
  <c r="I385" i="6"/>
  <c r="K386" i="6"/>
  <c r="M448" i="6"/>
  <c r="M385" i="6"/>
  <c r="Q386" i="6"/>
  <c r="O385" i="6"/>
  <c r="K401" i="6"/>
  <c r="I400" i="6"/>
  <c r="J400" i="6" s="1"/>
  <c r="J96" i="6" s="1"/>
  <c r="J75" i="6" s="1"/>
  <c r="Q404" i="6"/>
  <c r="P157" i="6"/>
  <c r="H160" i="6"/>
  <c r="J160" i="6" s="1"/>
  <c r="L160" i="6"/>
  <c r="P160" i="6" s="1"/>
  <c r="N160" i="6"/>
  <c r="P290" i="6"/>
  <c r="O289" i="6"/>
  <c r="P300" i="6"/>
  <c r="I300" i="6"/>
  <c r="P302" i="6"/>
  <c r="I302" i="6"/>
  <c r="P305" i="6"/>
  <c r="I305" i="6"/>
  <c r="P307" i="6"/>
  <c r="I307" i="6"/>
  <c r="H296" i="6"/>
  <c r="H167" i="6" s="1"/>
  <c r="J309" i="6"/>
  <c r="P314" i="6"/>
  <c r="I314" i="6"/>
  <c r="O379" i="6"/>
  <c r="P326" i="6"/>
  <c r="I326" i="6"/>
  <c r="J329" i="6"/>
  <c r="J330" i="6"/>
  <c r="N375" i="6"/>
  <c r="N380" i="6" s="1"/>
  <c r="N378" i="6" s="1"/>
  <c r="J334" i="6"/>
  <c r="I333" i="6"/>
  <c r="P336" i="6"/>
  <c r="O333" i="6"/>
  <c r="M337" i="6"/>
  <c r="P351" i="6"/>
  <c r="O350" i="6"/>
  <c r="P350" i="6" s="1"/>
  <c r="J358" i="6"/>
  <c r="J102" i="6" s="1"/>
  <c r="J77" i="6" s="1"/>
  <c r="J362" i="6"/>
  <c r="J105" i="6" s="1"/>
  <c r="J104" i="6" s="1"/>
  <c r="J363" i="6"/>
  <c r="K370" i="6"/>
  <c r="J388" i="6"/>
  <c r="P396" i="6"/>
  <c r="O395" i="6"/>
  <c r="P395" i="6" s="1"/>
  <c r="Q396" i="6"/>
  <c r="J377" i="6"/>
  <c r="H376" i="6"/>
  <c r="J376" i="6" s="1"/>
  <c r="J356" i="6"/>
  <c r="P377" i="6"/>
  <c r="L376" i="6"/>
  <c r="P356" i="6"/>
  <c r="P371" i="6"/>
  <c r="L449" i="6"/>
  <c r="N449" i="6"/>
  <c r="N384" i="6"/>
  <c r="N383" i="6" s="1"/>
  <c r="P389" i="6"/>
  <c r="O388" i="6"/>
  <c r="K392" i="6"/>
  <c r="Q392" i="6"/>
  <c r="O391" i="6"/>
  <c r="Q391" i="6" s="1"/>
  <c r="L394" i="6"/>
  <c r="L384" i="6" s="1"/>
  <c r="H448" i="6"/>
  <c r="L448" i="6"/>
  <c r="N448" i="6"/>
  <c r="P386" i="6"/>
  <c r="K388" i="6"/>
  <c r="P392" i="6"/>
  <c r="K394" i="6"/>
  <c r="K398" i="6"/>
  <c r="P399" i="6"/>
  <c r="O398" i="6"/>
  <c r="J401" i="6"/>
  <c r="J407" i="6"/>
  <c r="P423" i="6"/>
  <c r="P441" i="6"/>
  <c r="O431" i="6"/>
  <c r="O416" i="6" s="1"/>
  <c r="P416" i="6" s="1"/>
  <c r="Q173" i="6" l="1"/>
  <c r="P173" i="6"/>
  <c r="O104" i="7"/>
  <c r="Q104" i="7" s="1"/>
  <c r="O175" i="7"/>
  <c r="M453" i="7"/>
  <c r="P241" i="6"/>
  <c r="K80" i="8"/>
  <c r="I79" i="8"/>
  <c r="K79" i="8" s="1"/>
  <c r="Q84" i="8"/>
  <c r="O69" i="8"/>
  <c r="Q69" i="8" s="1"/>
  <c r="K10" i="7"/>
  <c r="I9" i="7"/>
  <c r="H414" i="7"/>
  <c r="Q414" i="8"/>
  <c r="O449" i="8"/>
  <c r="L361" i="6"/>
  <c r="K80" i="7"/>
  <c r="I79" i="7"/>
  <c r="K79" i="7" s="1"/>
  <c r="K415" i="8"/>
  <c r="I414" i="8"/>
  <c r="Q175" i="8"/>
  <c r="O174" i="8"/>
  <c r="Q174" i="8" s="1"/>
  <c r="Q264" i="7"/>
  <c r="P264" i="7"/>
  <c r="I105" i="6"/>
  <c r="J355" i="6"/>
  <c r="K100" i="8"/>
  <c r="I99" i="8"/>
  <c r="K99" i="8" s="1"/>
  <c r="K95" i="6"/>
  <c r="K75" i="7"/>
  <c r="O104" i="8"/>
  <c r="Q104" i="8" s="1"/>
  <c r="I175" i="6"/>
  <c r="I174" i="6" s="1"/>
  <c r="O85" i="7"/>
  <c r="Q85" i="7" s="1"/>
  <c r="I338" i="7"/>
  <c r="J339" i="7"/>
  <c r="K95" i="7"/>
  <c r="I74" i="7"/>
  <c r="K74" i="7" s="1"/>
  <c r="K259" i="8"/>
  <c r="J259" i="8"/>
  <c r="K96" i="7"/>
  <c r="Q13" i="7"/>
  <c r="H171" i="6"/>
  <c r="H96" i="6"/>
  <c r="H75" i="6" s="1"/>
  <c r="J240" i="6"/>
  <c r="H262" i="7"/>
  <c r="J448" i="7"/>
  <c r="Q363" i="6"/>
  <c r="O362" i="6"/>
  <c r="P172" i="7"/>
  <c r="K173" i="6"/>
  <c r="L384" i="7"/>
  <c r="L383" i="7" s="1"/>
  <c r="J10" i="8"/>
  <c r="H9" i="8"/>
  <c r="L97" i="7"/>
  <c r="H110" i="7"/>
  <c r="K111" i="7"/>
  <c r="M76" i="8"/>
  <c r="M68" i="8" s="1"/>
  <c r="M67" i="8" s="1"/>
  <c r="M83" i="8"/>
  <c r="M82" i="8" s="1"/>
  <c r="K60" i="7"/>
  <c r="P44" i="6"/>
  <c r="P104" i="7"/>
  <c r="P25" i="7"/>
  <c r="Q356" i="6"/>
  <c r="O355" i="6"/>
  <c r="P90" i="7"/>
  <c r="L89" i="7"/>
  <c r="P89" i="7" s="1"/>
  <c r="K26" i="6"/>
  <c r="I25" i="6"/>
  <c r="L79" i="7"/>
  <c r="J437" i="6"/>
  <c r="I416" i="6"/>
  <c r="L174" i="7"/>
  <c r="P358" i="6"/>
  <c r="J414" i="8"/>
  <c r="H97" i="8"/>
  <c r="H449" i="8"/>
  <c r="H384" i="8"/>
  <c r="H383" i="8" s="1"/>
  <c r="Q246" i="6"/>
  <c r="O244" i="6"/>
  <c r="P246" i="6"/>
  <c r="J416" i="6"/>
  <c r="H415" i="6"/>
  <c r="J37" i="6"/>
  <c r="H36" i="6"/>
  <c r="Q112" i="7"/>
  <c r="O111" i="7"/>
  <c r="P112" i="7"/>
  <c r="P249" i="7"/>
  <c r="O400" i="6"/>
  <c r="J415" i="8"/>
  <c r="L10" i="7"/>
  <c r="P414" i="8"/>
  <c r="L384" i="8"/>
  <c r="L383" i="8" s="1"/>
  <c r="L449" i="8"/>
  <c r="L97" i="8"/>
  <c r="Q80" i="8"/>
  <c r="O79" i="8"/>
  <c r="J60" i="7"/>
  <c r="H69" i="7"/>
  <c r="Q26" i="7"/>
  <c r="O25" i="7"/>
  <c r="Q25" i="7" s="1"/>
  <c r="J10" i="7"/>
  <c r="H9" i="7"/>
  <c r="L77" i="6"/>
  <c r="P260" i="7"/>
  <c r="L259" i="7"/>
  <c r="Q260" i="7"/>
  <c r="Q337" i="7"/>
  <c r="P337" i="7"/>
  <c r="O172" i="7"/>
  <c r="Q172" i="7" s="1"/>
  <c r="Q103" i="6"/>
  <c r="O78" i="6"/>
  <c r="Q78" i="6" s="1"/>
  <c r="Q98" i="7"/>
  <c r="P98" i="7"/>
  <c r="K369" i="6"/>
  <c r="P313" i="6"/>
  <c r="J266" i="6"/>
  <c r="M96" i="6"/>
  <c r="M75" i="6" s="1"/>
  <c r="M171" i="6"/>
  <c r="M178" i="6"/>
  <c r="M177" i="6" s="1"/>
  <c r="M261" i="6" s="1"/>
  <c r="K171" i="7"/>
  <c r="K103" i="6"/>
  <c r="H78" i="6"/>
  <c r="K78" i="6" s="1"/>
  <c r="P69" i="8"/>
  <c r="J174" i="8"/>
  <c r="P62" i="6"/>
  <c r="I296" i="7"/>
  <c r="K296" i="7" s="1"/>
  <c r="P54" i="6"/>
  <c r="P84" i="8"/>
  <c r="P363" i="6"/>
  <c r="Q102" i="7"/>
  <c r="O77" i="7"/>
  <c r="P102" i="7"/>
  <c r="N104" i="6"/>
  <c r="N175" i="6"/>
  <c r="N174" i="6" s="1"/>
  <c r="K10" i="8"/>
  <c r="I9" i="8"/>
  <c r="J100" i="7"/>
  <c r="J99" i="7" s="1"/>
  <c r="N451" i="7"/>
  <c r="N454" i="7" s="1"/>
  <c r="N453" i="7"/>
  <c r="P80" i="8"/>
  <c r="L79" i="8"/>
  <c r="P79" i="8" s="1"/>
  <c r="Q25" i="8"/>
  <c r="P25" i="8"/>
  <c r="Q362" i="7"/>
  <c r="O361" i="7"/>
  <c r="P362" i="7"/>
  <c r="Q99" i="8"/>
  <c r="J276" i="6"/>
  <c r="K276" i="6"/>
  <c r="J249" i="7"/>
  <c r="J177" i="7" s="1"/>
  <c r="H175" i="7"/>
  <c r="H104" i="7"/>
  <c r="K37" i="6"/>
  <c r="Q36" i="7"/>
  <c r="P104" i="8"/>
  <c r="Q37" i="6"/>
  <c r="O36" i="6"/>
  <c r="Q36" i="6" s="1"/>
  <c r="J112" i="6"/>
  <c r="L105" i="6"/>
  <c r="L80" i="6" s="1"/>
  <c r="I265" i="6"/>
  <c r="H177" i="7"/>
  <c r="H261" i="7" s="1"/>
  <c r="H452" i="8"/>
  <c r="K110" i="8"/>
  <c r="H163" i="8"/>
  <c r="P60" i="8"/>
  <c r="Q60" i="8"/>
  <c r="O84" i="7"/>
  <c r="Q30" i="7"/>
  <c r="P30" i="7"/>
  <c r="K36" i="7"/>
  <c r="K104" i="7"/>
  <c r="P361" i="8"/>
  <c r="L104" i="6"/>
  <c r="L175" i="6"/>
  <c r="L174" i="6" s="1"/>
  <c r="L10" i="6"/>
  <c r="L9" i="6" s="1"/>
  <c r="K175" i="7"/>
  <c r="I174" i="7"/>
  <c r="P174" i="8"/>
  <c r="Q41" i="7"/>
  <c r="P41" i="7"/>
  <c r="L110" i="7"/>
  <c r="L261" i="7"/>
  <c r="O10" i="8"/>
  <c r="O102" i="6"/>
  <c r="P102" i="6" s="1"/>
  <c r="Q358" i="6"/>
  <c r="P369" i="7"/>
  <c r="Q369" i="7"/>
  <c r="O105" i="7"/>
  <c r="P175" i="8"/>
  <c r="K416" i="7"/>
  <c r="I415" i="7"/>
  <c r="J415" i="7" s="1"/>
  <c r="I100" i="7"/>
  <c r="Q90" i="7"/>
  <c r="N97" i="6"/>
  <c r="N76" i="6" s="1"/>
  <c r="J85" i="8"/>
  <c r="J70" i="8" s="1"/>
  <c r="J263" i="8"/>
  <c r="J262" i="8" s="1"/>
  <c r="K264" i="8"/>
  <c r="I263" i="8"/>
  <c r="I166" i="8"/>
  <c r="I84" i="8"/>
  <c r="Q337" i="8"/>
  <c r="O172" i="8"/>
  <c r="O97" i="8"/>
  <c r="P337" i="8"/>
  <c r="O73" i="8"/>
  <c r="Q88" i="8"/>
  <c r="P88" i="8"/>
  <c r="Q111" i="8"/>
  <c r="O110" i="8"/>
  <c r="P111" i="8"/>
  <c r="Q72" i="8"/>
  <c r="P72" i="8"/>
  <c r="Q369" i="8"/>
  <c r="O106" i="8"/>
  <c r="P369" i="8"/>
  <c r="Q71" i="8"/>
  <c r="P71" i="8"/>
  <c r="O263" i="8"/>
  <c r="I178" i="8"/>
  <c r="I167" i="8"/>
  <c r="K206" i="8"/>
  <c r="I85" i="8"/>
  <c r="Q75" i="8"/>
  <c r="P75" i="8"/>
  <c r="K170" i="8"/>
  <c r="J170" i="8"/>
  <c r="O261" i="8"/>
  <c r="Q177" i="8"/>
  <c r="P177" i="8"/>
  <c r="J69" i="8"/>
  <c r="Q384" i="8"/>
  <c r="O383" i="8"/>
  <c r="P384" i="8"/>
  <c r="Q98" i="8"/>
  <c r="P98" i="8"/>
  <c r="Q95" i="8"/>
  <c r="O74" i="8"/>
  <c r="P95" i="8"/>
  <c r="K172" i="8"/>
  <c r="J172" i="8"/>
  <c r="Q170" i="8"/>
  <c r="P170" i="8"/>
  <c r="Q167" i="8"/>
  <c r="O165" i="8"/>
  <c r="P167" i="8"/>
  <c r="O70" i="8"/>
  <c r="Q85" i="8"/>
  <c r="O83" i="8"/>
  <c r="P85" i="8"/>
  <c r="I73" i="8"/>
  <c r="K73" i="8" s="1"/>
  <c r="K88" i="8"/>
  <c r="Q62" i="7"/>
  <c r="P62" i="7"/>
  <c r="L164" i="7"/>
  <c r="Q86" i="7"/>
  <c r="O71" i="7"/>
  <c r="P86" i="7"/>
  <c r="Q332" i="7"/>
  <c r="O170" i="7"/>
  <c r="O165" i="7" s="1"/>
  <c r="P165" i="7" s="1"/>
  <c r="O88" i="7"/>
  <c r="P332" i="7"/>
  <c r="Q375" i="7"/>
  <c r="P375" i="7"/>
  <c r="Q60" i="7"/>
  <c r="Q84" i="7"/>
  <c r="O69" i="7"/>
  <c r="P84" i="7"/>
  <c r="Q178" i="7"/>
  <c r="O177" i="7"/>
  <c r="P178" i="7"/>
  <c r="K207" i="7"/>
  <c r="I206" i="7"/>
  <c r="J265" i="7"/>
  <c r="J264" i="7" s="1"/>
  <c r="J376" i="7"/>
  <c r="H380" i="7"/>
  <c r="Q87" i="7"/>
  <c r="O72" i="7"/>
  <c r="P87" i="7"/>
  <c r="Q171" i="7"/>
  <c r="P171" i="7"/>
  <c r="Q415" i="7"/>
  <c r="O414" i="7"/>
  <c r="P415" i="7"/>
  <c r="Q296" i="7"/>
  <c r="O263" i="7"/>
  <c r="P296" i="7"/>
  <c r="K379" i="7"/>
  <c r="J379" i="7"/>
  <c r="Q168" i="7"/>
  <c r="P168" i="7"/>
  <c r="P376" i="7"/>
  <c r="L380" i="7"/>
  <c r="P167" i="7"/>
  <c r="Q166" i="7"/>
  <c r="K265" i="7"/>
  <c r="I264" i="7"/>
  <c r="J322" i="7"/>
  <c r="J296" i="7" s="1"/>
  <c r="J85" i="7" s="1"/>
  <c r="J70" i="7" s="1"/>
  <c r="K332" i="7"/>
  <c r="I170" i="7"/>
  <c r="I88" i="7"/>
  <c r="Q96" i="7"/>
  <c r="O75" i="7"/>
  <c r="P96" i="7"/>
  <c r="Q394" i="7"/>
  <c r="O95" i="7"/>
  <c r="P394" i="7"/>
  <c r="Q100" i="7"/>
  <c r="O99" i="7"/>
  <c r="P100" i="7"/>
  <c r="L383" i="6"/>
  <c r="J448" i="6"/>
  <c r="Q388" i="6"/>
  <c r="P388" i="6"/>
  <c r="N450" i="6"/>
  <c r="N447" i="6" s="1"/>
  <c r="N381" i="6"/>
  <c r="M172" i="6"/>
  <c r="M97" i="6"/>
  <c r="M76" i="6" s="1"/>
  <c r="J333" i="6"/>
  <c r="J91" i="6"/>
  <c r="K326" i="6"/>
  <c r="I379" i="6"/>
  <c r="J326" i="6"/>
  <c r="Q379" i="6"/>
  <c r="K307" i="6"/>
  <c r="J307" i="6"/>
  <c r="K305" i="6"/>
  <c r="J305" i="6"/>
  <c r="K302" i="6"/>
  <c r="J302" i="6"/>
  <c r="K300" i="6"/>
  <c r="J300" i="6"/>
  <c r="I297" i="6"/>
  <c r="K400" i="6"/>
  <c r="I171" i="6"/>
  <c r="I96" i="6"/>
  <c r="Q385" i="6"/>
  <c r="O448" i="6"/>
  <c r="K385" i="6"/>
  <c r="P385" i="6"/>
  <c r="Q370" i="6"/>
  <c r="O369" i="6"/>
  <c r="Q377" i="6"/>
  <c r="O376" i="6"/>
  <c r="Q376" i="6" s="1"/>
  <c r="K361" i="6"/>
  <c r="I104" i="6"/>
  <c r="J339" i="6"/>
  <c r="K325" i="6"/>
  <c r="I322" i="6"/>
  <c r="K322" i="6" s="1"/>
  <c r="J325" i="6"/>
  <c r="J322" i="6" s="1"/>
  <c r="P322" i="6"/>
  <c r="Q322" i="6"/>
  <c r="M263" i="6"/>
  <c r="M262" i="6" s="1"/>
  <c r="M380" i="6" s="1"/>
  <c r="M378" i="6" s="1"/>
  <c r="K280" i="6"/>
  <c r="J280" i="6"/>
  <c r="J265" i="6" s="1"/>
  <c r="O105" i="6"/>
  <c r="O249" i="6"/>
  <c r="M104" i="6"/>
  <c r="M175" i="6"/>
  <c r="M174" i="6" s="1"/>
  <c r="J90" i="6"/>
  <c r="K216" i="6"/>
  <c r="J216" i="6"/>
  <c r="N165" i="6"/>
  <c r="N164" i="6" s="1"/>
  <c r="Q160" i="6"/>
  <c r="L85" i="6"/>
  <c r="M111" i="6"/>
  <c r="M110" i="6" s="1"/>
  <c r="M166" i="6"/>
  <c r="M84" i="6"/>
  <c r="I452" i="6"/>
  <c r="I455" i="6" s="1"/>
  <c r="I163" i="6"/>
  <c r="H79" i="6"/>
  <c r="H85" i="6"/>
  <c r="H70" i="6" s="1"/>
  <c r="K87" i="6"/>
  <c r="Q27" i="6"/>
  <c r="O26" i="6"/>
  <c r="P391" i="6"/>
  <c r="N452" i="6"/>
  <c r="N455" i="6" s="1"/>
  <c r="N163" i="6"/>
  <c r="N161" i="6" s="1"/>
  <c r="P48" i="6"/>
  <c r="P34" i="6"/>
  <c r="P27" i="6"/>
  <c r="Q416" i="6"/>
  <c r="O415" i="6"/>
  <c r="O100" i="6"/>
  <c r="Q398" i="6"/>
  <c r="P398" i="6"/>
  <c r="L95" i="6"/>
  <c r="P376" i="6"/>
  <c r="Q395" i="6"/>
  <c r="O394" i="6"/>
  <c r="Q333" i="6"/>
  <c r="O332" i="6"/>
  <c r="P333" i="6"/>
  <c r="I375" i="6"/>
  <c r="K375" i="6" s="1"/>
  <c r="K333" i="6"/>
  <c r="I332" i="6"/>
  <c r="K314" i="6"/>
  <c r="I313" i="6"/>
  <c r="J314" i="6"/>
  <c r="Q289" i="6"/>
  <c r="P289" i="6"/>
  <c r="P431" i="6"/>
  <c r="M384" i="6"/>
  <c r="M383" i="6" s="1"/>
  <c r="M85" i="6"/>
  <c r="M70" i="6" s="1"/>
  <c r="P379" i="6"/>
  <c r="O329" i="6"/>
  <c r="P330" i="6"/>
  <c r="K295" i="6"/>
  <c r="I289" i="6"/>
  <c r="J295" i="6"/>
  <c r="Q265" i="6"/>
  <c r="O264" i="6"/>
  <c r="K265" i="6"/>
  <c r="I264" i="6"/>
  <c r="P109" i="6"/>
  <c r="O81" i="6"/>
  <c r="O237" i="6"/>
  <c r="P238" i="6"/>
  <c r="J87" i="6"/>
  <c r="J72" i="6" s="1"/>
  <c r="K217" i="6"/>
  <c r="J217" i="6"/>
  <c r="K215" i="6"/>
  <c r="J215" i="6"/>
  <c r="Q207" i="6"/>
  <c r="O206" i="6"/>
  <c r="P206" i="6" s="1"/>
  <c r="O179" i="6"/>
  <c r="P180" i="6"/>
  <c r="L177" i="6"/>
  <c r="Q162" i="6"/>
  <c r="O139" i="6"/>
  <c r="P140" i="6"/>
  <c r="L110" i="6"/>
  <c r="K376" i="6"/>
  <c r="P338" i="6"/>
  <c r="L98" i="6"/>
  <c r="L337" i="6"/>
  <c r="O338" i="6"/>
  <c r="K338" i="6"/>
  <c r="I337" i="6"/>
  <c r="I98" i="6"/>
  <c r="H337" i="6"/>
  <c r="H98" i="6"/>
  <c r="J338" i="6"/>
  <c r="K306" i="6"/>
  <c r="J306" i="6"/>
  <c r="O296" i="6"/>
  <c r="Q297" i="6"/>
  <c r="K301" i="6"/>
  <c r="J301" i="6"/>
  <c r="P297" i="6"/>
  <c r="J259" i="6"/>
  <c r="P250" i="6"/>
  <c r="H175" i="6"/>
  <c r="J249" i="6"/>
  <c r="H104" i="6"/>
  <c r="Q235" i="6"/>
  <c r="P235" i="6"/>
  <c r="O169" i="6"/>
  <c r="O87" i="6"/>
  <c r="I207" i="6"/>
  <c r="L167" i="6"/>
  <c r="H177" i="6"/>
  <c r="H261" i="6" s="1"/>
  <c r="J179" i="6"/>
  <c r="N261" i="6"/>
  <c r="P162" i="6"/>
  <c r="O112" i="6"/>
  <c r="H111" i="6"/>
  <c r="H84" i="6"/>
  <c r="K102" i="6"/>
  <c r="I77" i="6"/>
  <c r="K77" i="6" s="1"/>
  <c r="L73" i="6"/>
  <c r="L79" i="6"/>
  <c r="K72" i="6"/>
  <c r="J111" i="6"/>
  <c r="J110" i="6" s="1"/>
  <c r="Q42" i="6"/>
  <c r="O41" i="6"/>
  <c r="Q31" i="6"/>
  <c r="O30" i="6"/>
  <c r="Q20" i="6"/>
  <c r="O19" i="6"/>
  <c r="Q14" i="6"/>
  <c r="O13" i="6"/>
  <c r="P265" i="6"/>
  <c r="K160" i="6"/>
  <c r="N69" i="6"/>
  <c r="P58" i="6"/>
  <c r="K60" i="6"/>
  <c r="P31" i="6"/>
  <c r="P42" i="6"/>
  <c r="P14" i="6"/>
  <c r="O60" i="6"/>
  <c r="Q111" i="7" l="1"/>
  <c r="O110" i="7"/>
  <c r="K25" i="6"/>
  <c r="I10" i="6"/>
  <c r="J25" i="6"/>
  <c r="J414" i="7"/>
  <c r="J384" i="7" s="1"/>
  <c r="J383" i="7" s="1"/>
  <c r="H449" i="7"/>
  <c r="H97" i="7"/>
  <c r="H384" i="7"/>
  <c r="H383" i="7" s="1"/>
  <c r="J36" i="6"/>
  <c r="H10" i="6"/>
  <c r="H9" i="6" s="1"/>
  <c r="P36" i="6"/>
  <c r="O361" i="6"/>
  <c r="Q361" i="6" s="1"/>
  <c r="Q362" i="6"/>
  <c r="J89" i="6"/>
  <c r="K415" i="7"/>
  <c r="I414" i="7"/>
  <c r="H414" i="6"/>
  <c r="K100" i="7"/>
  <c r="I99" i="7"/>
  <c r="K99" i="7" s="1"/>
  <c r="Q355" i="6"/>
  <c r="P355" i="6"/>
  <c r="J100" i="6"/>
  <c r="J99" i="6" s="1"/>
  <c r="P78" i="6"/>
  <c r="Q79" i="8"/>
  <c r="I80" i="6"/>
  <c r="K105" i="6"/>
  <c r="Q105" i="7"/>
  <c r="O80" i="7"/>
  <c r="P105" i="7"/>
  <c r="Q244" i="6"/>
  <c r="P244" i="6"/>
  <c r="N68" i="6"/>
  <c r="N67" i="6" s="1"/>
  <c r="N83" i="6"/>
  <c r="N82" i="6" s="1"/>
  <c r="J175" i="7"/>
  <c r="J80" i="7" s="1"/>
  <c r="J79" i="7" s="1"/>
  <c r="H174" i="7"/>
  <c r="H450" i="8"/>
  <c r="H381" i="8"/>
  <c r="L450" i="7"/>
  <c r="L447" i="7" s="1"/>
  <c r="L381" i="7"/>
  <c r="Q77" i="7"/>
  <c r="P77" i="7"/>
  <c r="L76" i="8"/>
  <c r="L68" i="8" s="1"/>
  <c r="L67" i="8" s="1"/>
  <c r="L83" i="8"/>
  <c r="L82" i="8" s="1"/>
  <c r="H447" i="8"/>
  <c r="J449" i="8"/>
  <c r="P449" i="8"/>
  <c r="O10" i="7"/>
  <c r="Q175" i="7"/>
  <c r="O174" i="7"/>
  <c r="Q174" i="7" s="1"/>
  <c r="Q102" i="6"/>
  <c r="O77" i="6"/>
  <c r="Q77" i="6" s="1"/>
  <c r="P85" i="7"/>
  <c r="O9" i="8"/>
  <c r="Q10" i="8"/>
  <c r="P10" i="8"/>
  <c r="P9" i="8" s="1"/>
  <c r="L450" i="8"/>
  <c r="L381" i="8"/>
  <c r="J97" i="8"/>
  <c r="J76" i="8" s="1"/>
  <c r="J68" i="8" s="1"/>
  <c r="J67" i="8" s="1"/>
  <c r="J384" i="8"/>
  <c r="J383" i="8" s="1"/>
  <c r="O70" i="7"/>
  <c r="K414" i="8"/>
  <c r="I449" i="8"/>
  <c r="I97" i="8"/>
  <c r="I384" i="8"/>
  <c r="L447" i="8"/>
  <c r="M451" i="8"/>
  <c r="M454" i="8" s="1"/>
  <c r="M453" i="8"/>
  <c r="Q89" i="7"/>
  <c r="M165" i="6"/>
  <c r="M164" i="6" s="1"/>
  <c r="L9" i="7"/>
  <c r="L453" i="7" s="1"/>
  <c r="P10" i="7"/>
  <c r="P9" i="7" s="1"/>
  <c r="P174" i="7"/>
  <c r="H452" i="7"/>
  <c r="K110" i="7"/>
  <c r="H163" i="7"/>
  <c r="L452" i="7"/>
  <c r="L455" i="7" s="1"/>
  <c r="P110" i="7"/>
  <c r="L163" i="7"/>
  <c r="P175" i="7"/>
  <c r="L76" i="7"/>
  <c r="L68" i="7" s="1"/>
  <c r="L67" i="7" s="1"/>
  <c r="L83" i="7"/>
  <c r="L82" i="7" s="1"/>
  <c r="L451" i="7" s="1"/>
  <c r="L454" i="7" s="1"/>
  <c r="P111" i="7"/>
  <c r="J163" i="8"/>
  <c r="H161" i="8"/>
  <c r="K163" i="8"/>
  <c r="Q361" i="7"/>
  <c r="P361" i="7"/>
  <c r="Q400" i="6"/>
  <c r="P400" i="6"/>
  <c r="O96" i="6"/>
  <c r="O171" i="6"/>
  <c r="K416" i="6"/>
  <c r="I100" i="6"/>
  <c r="I415" i="6"/>
  <c r="H76" i="8"/>
  <c r="H68" i="8" s="1"/>
  <c r="H67" i="8" s="1"/>
  <c r="H83" i="8"/>
  <c r="H82" i="8" s="1"/>
  <c r="H451" i="8" s="1"/>
  <c r="H454" i="8" s="1"/>
  <c r="J207" i="6"/>
  <c r="J206" i="6" s="1"/>
  <c r="P259" i="7"/>
  <c r="Q259" i="7"/>
  <c r="K36" i="6"/>
  <c r="H453" i="8"/>
  <c r="P361" i="6"/>
  <c r="H455" i="8"/>
  <c r="J455" i="8" s="1"/>
  <c r="J452" i="8"/>
  <c r="K338" i="7"/>
  <c r="I98" i="7"/>
  <c r="K98" i="7" s="1"/>
  <c r="I337" i="7"/>
  <c r="I263" i="7" s="1"/>
  <c r="J338" i="7"/>
  <c r="I375" i="7"/>
  <c r="K375" i="7" s="1"/>
  <c r="P362" i="6"/>
  <c r="O82" i="8"/>
  <c r="Q70" i="8"/>
  <c r="P70" i="8"/>
  <c r="Q165" i="8"/>
  <c r="O164" i="8"/>
  <c r="P165" i="8"/>
  <c r="O450" i="8"/>
  <c r="Q383" i="8"/>
  <c r="O381" i="8"/>
  <c r="P383" i="8"/>
  <c r="Q261" i="8"/>
  <c r="P261" i="8"/>
  <c r="K178" i="8"/>
  <c r="I177" i="8"/>
  <c r="O452" i="8"/>
  <c r="O163" i="8"/>
  <c r="Q110" i="8"/>
  <c r="P110" i="8"/>
  <c r="Q73" i="8"/>
  <c r="P73" i="8"/>
  <c r="Q172" i="8"/>
  <c r="P172" i="8"/>
  <c r="I69" i="8"/>
  <c r="K84" i="8"/>
  <c r="K263" i="8"/>
  <c r="I262" i="8"/>
  <c r="Q74" i="8"/>
  <c r="P74" i="8"/>
  <c r="I70" i="8"/>
  <c r="K70" i="8" s="1"/>
  <c r="K85" i="8"/>
  <c r="K167" i="8"/>
  <c r="J167" i="8"/>
  <c r="Q263" i="8"/>
  <c r="O262" i="8"/>
  <c r="P263" i="8"/>
  <c r="Q106" i="8"/>
  <c r="P106" i="8"/>
  <c r="Q97" i="8"/>
  <c r="O76" i="8"/>
  <c r="P97" i="8"/>
  <c r="K166" i="8"/>
  <c r="I165" i="8"/>
  <c r="J166" i="8"/>
  <c r="Q95" i="7"/>
  <c r="O74" i="7"/>
  <c r="P95" i="7"/>
  <c r="K170" i="7"/>
  <c r="J170" i="7"/>
  <c r="Q72" i="7"/>
  <c r="P72" i="7"/>
  <c r="H378" i="7"/>
  <c r="J84" i="7"/>
  <c r="O261" i="7"/>
  <c r="Q177" i="7"/>
  <c r="P177" i="7"/>
  <c r="Q88" i="7"/>
  <c r="O73" i="7"/>
  <c r="P88" i="7"/>
  <c r="Q71" i="7"/>
  <c r="P71" i="7"/>
  <c r="Q99" i="7"/>
  <c r="P99" i="7"/>
  <c r="Q75" i="7"/>
  <c r="P75" i="7"/>
  <c r="K88" i="7"/>
  <c r="I73" i="7"/>
  <c r="K73" i="7" s="1"/>
  <c r="K264" i="7"/>
  <c r="I166" i="7"/>
  <c r="I84" i="7"/>
  <c r="Q165" i="7"/>
  <c r="O164" i="7"/>
  <c r="Q164" i="7" s="1"/>
  <c r="L378" i="7"/>
  <c r="Q263" i="7"/>
  <c r="O262" i="7"/>
  <c r="P263" i="7"/>
  <c r="Q414" i="7"/>
  <c r="O97" i="7"/>
  <c r="P414" i="7"/>
  <c r="O449" i="7"/>
  <c r="O384" i="7"/>
  <c r="I178" i="7"/>
  <c r="I167" i="7"/>
  <c r="K206" i="7"/>
  <c r="I85" i="7"/>
  <c r="Q69" i="7"/>
  <c r="P69" i="7"/>
  <c r="Q170" i="7"/>
  <c r="P170" i="7"/>
  <c r="Q70" i="7"/>
  <c r="P70" i="7"/>
  <c r="P164" i="7"/>
  <c r="Q60" i="6"/>
  <c r="P60" i="6"/>
  <c r="N451" i="6"/>
  <c r="N454" i="6" s="1"/>
  <c r="N453" i="6"/>
  <c r="H110" i="6"/>
  <c r="K111" i="6"/>
  <c r="J178" i="6"/>
  <c r="J177" i="6" s="1"/>
  <c r="K207" i="6"/>
  <c r="I206" i="6"/>
  <c r="Q169" i="6"/>
  <c r="P169" i="6"/>
  <c r="Q296" i="6"/>
  <c r="P296" i="6"/>
  <c r="K98" i="6"/>
  <c r="L97" i="6"/>
  <c r="L172" i="6"/>
  <c r="L263" i="6"/>
  <c r="L452" i="6"/>
  <c r="L455" i="6" s="1"/>
  <c r="L163" i="6"/>
  <c r="L261" i="6"/>
  <c r="Q206" i="6"/>
  <c r="O167" i="6"/>
  <c r="Q167" i="6" s="1"/>
  <c r="O260" i="6"/>
  <c r="P237" i="6"/>
  <c r="O170" i="6"/>
  <c r="O90" i="6"/>
  <c r="O88" i="6"/>
  <c r="Q81" i="6"/>
  <c r="P81" i="6"/>
  <c r="K264" i="6"/>
  <c r="I84" i="6"/>
  <c r="I166" i="6"/>
  <c r="Q264" i="6"/>
  <c r="P264" i="6"/>
  <c r="P329" i="6"/>
  <c r="O86" i="6"/>
  <c r="O168" i="6"/>
  <c r="M450" i="6"/>
  <c r="M447" i="6" s="1"/>
  <c r="M381" i="6"/>
  <c r="Q332" i="6"/>
  <c r="P332" i="6"/>
  <c r="L74" i="6"/>
  <c r="Q415" i="6"/>
  <c r="O414" i="6"/>
  <c r="P415" i="6"/>
  <c r="Q26" i="6"/>
  <c r="O25" i="6"/>
  <c r="P26" i="6"/>
  <c r="L70" i="6"/>
  <c r="L83" i="6"/>
  <c r="Q105" i="6"/>
  <c r="O80" i="6"/>
  <c r="P105" i="6"/>
  <c r="Q369" i="6"/>
  <c r="O106" i="6"/>
  <c r="P369" i="6"/>
  <c r="K171" i="6"/>
  <c r="J171" i="6"/>
  <c r="K297" i="6"/>
  <c r="I296" i="6"/>
  <c r="K296" i="6" s="1"/>
  <c r="K379" i="6"/>
  <c r="J379" i="6"/>
  <c r="J375" i="6"/>
  <c r="J332" i="6"/>
  <c r="J88" i="6" s="1"/>
  <c r="J73" i="6" s="1"/>
  <c r="P448" i="6"/>
  <c r="L450" i="6"/>
  <c r="L447" i="6" s="1"/>
  <c r="L381" i="6"/>
  <c r="Q13" i="6"/>
  <c r="O10" i="6"/>
  <c r="P13" i="6"/>
  <c r="Q19" i="6"/>
  <c r="P19" i="6"/>
  <c r="Q30" i="6"/>
  <c r="P30" i="6"/>
  <c r="Q41" i="6"/>
  <c r="P41" i="6"/>
  <c r="H69" i="6"/>
  <c r="Q112" i="6"/>
  <c r="O111" i="6"/>
  <c r="O84" i="6"/>
  <c r="P112" i="6"/>
  <c r="P167" i="6"/>
  <c r="Q87" i="6"/>
  <c r="O72" i="6"/>
  <c r="P87" i="6"/>
  <c r="J175" i="6"/>
  <c r="J80" i="6" s="1"/>
  <c r="J79" i="6" s="1"/>
  <c r="H174" i="6"/>
  <c r="K175" i="6"/>
  <c r="J337" i="6"/>
  <c r="J98" i="6"/>
  <c r="H97" i="6"/>
  <c r="H76" i="6" s="1"/>
  <c r="H172" i="6"/>
  <c r="K337" i="6"/>
  <c r="I172" i="6"/>
  <c r="K172" i="6" s="1"/>
  <c r="Q338" i="6"/>
  <c r="O337" i="6"/>
  <c r="O98" i="6"/>
  <c r="Q98" i="6" s="1"/>
  <c r="O85" i="6"/>
  <c r="O166" i="6"/>
  <c r="O178" i="6"/>
  <c r="P179" i="6"/>
  <c r="K289" i="6"/>
  <c r="J289" i="6"/>
  <c r="J264" i="6" s="1"/>
  <c r="K313" i="6"/>
  <c r="J313" i="6"/>
  <c r="K332" i="6"/>
  <c r="I88" i="6"/>
  <c r="I170" i="6"/>
  <c r="O375" i="6"/>
  <c r="Q394" i="6"/>
  <c r="O95" i="6"/>
  <c r="P394" i="6"/>
  <c r="Q100" i="6"/>
  <c r="O99" i="6"/>
  <c r="P100" i="6"/>
  <c r="H263" i="6"/>
  <c r="H262" i="6" s="1"/>
  <c r="H380" i="6" s="1"/>
  <c r="I161" i="6"/>
  <c r="M69" i="6"/>
  <c r="M68" i="6" s="1"/>
  <c r="M67" i="6" s="1"/>
  <c r="M83" i="6"/>
  <c r="M82" i="6" s="1"/>
  <c r="M452" i="6"/>
  <c r="M455" i="6" s="1"/>
  <c r="M163" i="6"/>
  <c r="M161" i="6" s="1"/>
  <c r="P139" i="6"/>
  <c r="O104" i="6"/>
  <c r="O175" i="6"/>
  <c r="P249" i="6"/>
  <c r="K104" i="6"/>
  <c r="L165" i="6"/>
  <c r="K96" i="6"/>
  <c r="I75" i="6"/>
  <c r="K75" i="6" s="1"/>
  <c r="J297" i="6"/>
  <c r="J296" i="6" s="1"/>
  <c r="J85" i="6" s="1"/>
  <c r="J70" i="6" s="1"/>
  <c r="J337" i="7" l="1"/>
  <c r="J98" i="7"/>
  <c r="J375" i="7"/>
  <c r="O75" i="6"/>
  <c r="P96" i="6"/>
  <c r="Q96" i="6"/>
  <c r="P77" i="6"/>
  <c r="Q80" i="7"/>
  <c r="O79" i="7"/>
  <c r="P80" i="7"/>
  <c r="Q10" i="7"/>
  <c r="O9" i="7"/>
  <c r="K337" i="7"/>
  <c r="I97" i="7"/>
  <c r="I172" i="7"/>
  <c r="I79" i="6"/>
  <c r="K79" i="6" s="1"/>
  <c r="K80" i="6"/>
  <c r="J161" i="8"/>
  <c r="K161" i="8"/>
  <c r="K384" i="8"/>
  <c r="I383" i="8"/>
  <c r="H450" i="7"/>
  <c r="H381" i="7"/>
  <c r="Q171" i="6"/>
  <c r="P171" i="6"/>
  <c r="H76" i="7"/>
  <c r="H68" i="7" s="1"/>
  <c r="H67" i="7" s="1"/>
  <c r="H83" i="7"/>
  <c r="H82" i="7" s="1"/>
  <c r="J165" i="8"/>
  <c r="J449" i="7"/>
  <c r="H447" i="7"/>
  <c r="L451" i="8"/>
  <c r="L454" i="8" s="1"/>
  <c r="L453" i="8"/>
  <c r="J83" i="8"/>
  <c r="J82" i="8" s="1"/>
  <c r="J10" i="6"/>
  <c r="K10" i="6"/>
  <c r="I9" i="6"/>
  <c r="J163" i="7"/>
  <c r="H161" i="7"/>
  <c r="K163" i="7"/>
  <c r="J174" i="7"/>
  <c r="H164" i="7"/>
  <c r="H449" i="6"/>
  <c r="H384" i="6"/>
  <c r="H383" i="6" s="1"/>
  <c r="O452" i="7"/>
  <c r="O455" i="7" s="1"/>
  <c r="Q110" i="7"/>
  <c r="O163" i="7"/>
  <c r="P163" i="7" s="1"/>
  <c r="K97" i="8"/>
  <c r="I76" i="8"/>
  <c r="K76" i="8" s="1"/>
  <c r="I83" i="8"/>
  <c r="L161" i="7"/>
  <c r="P83" i="8"/>
  <c r="K415" i="6"/>
  <c r="I414" i="6"/>
  <c r="J415" i="6"/>
  <c r="P98" i="6"/>
  <c r="Q83" i="8"/>
  <c r="K100" i="6"/>
  <c r="I99" i="6"/>
  <c r="K99" i="6" s="1"/>
  <c r="J452" i="7"/>
  <c r="H455" i="7"/>
  <c r="K414" i="7"/>
  <c r="I449" i="7"/>
  <c r="I384" i="7"/>
  <c r="K174" i="7"/>
  <c r="Q76" i="8"/>
  <c r="P76" i="8"/>
  <c r="I380" i="8"/>
  <c r="K262" i="8"/>
  <c r="K83" i="8"/>
  <c r="I82" i="8"/>
  <c r="K69" i="8"/>
  <c r="I68" i="8"/>
  <c r="P452" i="8"/>
  <c r="O455" i="8"/>
  <c r="P455" i="8" s="1"/>
  <c r="Q381" i="8"/>
  <c r="P381" i="8"/>
  <c r="P450" i="8"/>
  <c r="O447" i="8"/>
  <c r="P447" i="8" s="1"/>
  <c r="Q164" i="8"/>
  <c r="P164" i="8"/>
  <c r="O451" i="8"/>
  <c r="Q82" i="8"/>
  <c r="P82" i="8"/>
  <c r="O453" i="8"/>
  <c r="P453" i="8" s="1"/>
  <c r="K165" i="8"/>
  <c r="I164" i="8"/>
  <c r="O380" i="8"/>
  <c r="Q262" i="8"/>
  <c r="P262" i="8"/>
  <c r="Q163" i="8"/>
  <c r="O161" i="8"/>
  <c r="P163" i="8"/>
  <c r="I261" i="8"/>
  <c r="K177" i="8"/>
  <c r="O68" i="8"/>
  <c r="K85" i="7"/>
  <c r="I70" i="7"/>
  <c r="K70" i="7" s="1"/>
  <c r="K167" i="7"/>
  <c r="J167" i="7"/>
  <c r="Q384" i="7"/>
  <c r="O383" i="7"/>
  <c r="P384" i="7"/>
  <c r="O380" i="7"/>
  <c r="Q262" i="7"/>
  <c r="P262" i="7"/>
  <c r="K84" i="7"/>
  <c r="I83" i="7"/>
  <c r="I69" i="7"/>
  <c r="K263" i="7"/>
  <c r="I262" i="7"/>
  <c r="Q261" i="7"/>
  <c r="P261" i="7"/>
  <c r="Q74" i="7"/>
  <c r="P74" i="7"/>
  <c r="K178" i="7"/>
  <c r="I177" i="7"/>
  <c r="P449" i="7"/>
  <c r="Q97" i="7"/>
  <c r="O76" i="7"/>
  <c r="P97" i="7"/>
  <c r="K166" i="7"/>
  <c r="I165" i="7"/>
  <c r="J166" i="7"/>
  <c r="Q73" i="7"/>
  <c r="P73" i="7"/>
  <c r="O83" i="7"/>
  <c r="J69" i="7"/>
  <c r="J263" i="6"/>
  <c r="J262" i="6" s="1"/>
  <c r="J84" i="6"/>
  <c r="Q175" i="6"/>
  <c r="O174" i="6"/>
  <c r="P175" i="6"/>
  <c r="Q95" i="6"/>
  <c r="O74" i="6"/>
  <c r="Q74" i="6" s="1"/>
  <c r="Q375" i="6"/>
  <c r="P375" i="6"/>
  <c r="K88" i="6"/>
  <c r="I73" i="6"/>
  <c r="K73" i="6" s="1"/>
  <c r="Q166" i="6"/>
  <c r="P166" i="6"/>
  <c r="Q337" i="6"/>
  <c r="O172" i="6"/>
  <c r="Q172" i="6" s="1"/>
  <c r="O97" i="6"/>
  <c r="O83" i="6" s="1"/>
  <c r="P83" i="6" s="1"/>
  <c r="J174" i="6"/>
  <c r="K174" i="6"/>
  <c r="O69" i="6"/>
  <c r="Q84" i="6"/>
  <c r="P84" i="6"/>
  <c r="H83" i="6"/>
  <c r="H82" i="6" s="1"/>
  <c r="Q10" i="6"/>
  <c r="O9" i="6"/>
  <c r="P10" i="6"/>
  <c r="P9" i="6" s="1"/>
  <c r="Q106" i="6"/>
  <c r="P106" i="6"/>
  <c r="Q414" i="6"/>
  <c r="P414" i="6"/>
  <c r="O449" i="6"/>
  <c r="P74" i="6"/>
  <c r="Q168" i="6"/>
  <c r="P168" i="6"/>
  <c r="O263" i="6"/>
  <c r="P263" i="6" s="1"/>
  <c r="K166" i="6"/>
  <c r="J166" i="6"/>
  <c r="I263" i="6"/>
  <c r="Q88" i="6"/>
  <c r="O73" i="6"/>
  <c r="P88" i="6"/>
  <c r="Q170" i="6"/>
  <c r="P170" i="6"/>
  <c r="Q260" i="6"/>
  <c r="O259" i="6"/>
  <c r="P260" i="6"/>
  <c r="L161" i="6"/>
  <c r="L262" i="6"/>
  <c r="L76" i="6"/>
  <c r="H452" i="6"/>
  <c r="H163" i="6"/>
  <c r="K110" i="6"/>
  <c r="L164" i="6"/>
  <c r="Q104" i="6"/>
  <c r="P104" i="6"/>
  <c r="M451" i="6"/>
  <c r="M454" i="6" s="1"/>
  <c r="M453" i="6"/>
  <c r="H378" i="6"/>
  <c r="Q99" i="6"/>
  <c r="P99" i="6"/>
  <c r="K170" i="6"/>
  <c r="J170" i="6"/>
  <c r="Q178" i="6"/>
  <c r="O177" i="6"/>
  <c r="P178" i="6"/>
  <c r="O70" i="6"/>
  <c r="Q70" i="6" s="1"/>
  <c r="Q85" i="6"/>
  <c r="J172" i="6"/>
  <c r="H165" i="6"/>
  <c r="H164" i="6" s="1"/>
  <c r="Q72" i="6"/>
  <c r="P72" i="6"/>
  <c r="Q111" i="6"/>
  <c r="O110" i="6"/>
  <c r="P111" i="6"/>
  <c r="H68" i="6"/>
  <c r="H67" i="6" s="1"/>
  <c r="O79" i="6"/>
  <c r="Q80" i="6"/>
  <c r="P80" i="6"/>
  <c r="L82" i="6"/>
  <c r="P85" i="6"/>
  <c r="Q25" i="6"/>
  <c r="P25" i="6"/>
  <c r="P95" i="6"/>
  <c r="Q86" i="6"/>
  <c r="O71" i="6"/>
  <c r="P86" i="6"/>
  <c r="I69" i="6"/>
  <c r="K84" i="6"/>
  <c r="Q90" i="6"/>
  <c r="O89" i="6"/>
  <c r="P90" i="6"/>
  <c r="P172" i="6"/>
  <c r="P337" i="6"/>
  <c r="K206" i="6"/>
  <c r="I167" i="6"/>
  <c r="I85" i="6"/>
  <c r="I178" i="6"/>
  <c r="O384" i="6"/>
  <c r="J161" i="7" l="1"/>
  <c r="K161" i="7"/>
  <c r="K172" i="7"/>
  <c r="J172" i="7"/>
  <c r="K97" i="7"/>
  <c r="I76" i="7"/>
  <c r="K76" i="7" s="1"/>
  <c r="P161" i="7"/>
  <c r="O165" i="6"/>
  <c r="P165" i="6" s="1"/>
  <c r="J165" i="7"/>
  <c r="Q79" i="7"/>
  <c r="P79" i="7"/>
  <c r="P97" i="6"/>
  <c r="H451" i="7"/>
  <c r="H454" i="7" s="1"/>
  <c r="H453" i="7"/>
  <c r="K414" i="6"/>
  <c r="I449" i="6"/>
  <c r="J449" i="6" s="1"/>
  <c r="I384" i="6"/>
  <c r="I97" i="6"/>
  <c r="I83" i="6" s="1"/>
  <c r="H450" i="6"/>
  <c r="H381" i="6"/>
  <c r="P455" i="7"/>
  <c r="J455" i="7"/>
  <c r="H447" i="6"/>
  <c r="Q75" i="6"/>
  <c r="P75" i="6"/>
  <c r="J414" i="6"/>
  <c r="Q163" i="7"/>
  <c r="O161" i="7"/>
  <c r="Q161" i="7" s="1"/>
  <c r="K384" i="7"/>
  <c r="I383" i="7"/>
  <c r="P452" i="7"/>
  <c r="I450" i="8"/>
  <c r="K383" i="8"/>
  <c r="I381" i="8"/>
  <c r="J97" i="7"/>
  <c r="J263" i="7"/>
  <c r="J262" i="7" s="1"/>
  <c r="K164" i="8"/>
  <c r="J164" i="8"/>
  <c r="K68" i="8"/>
  <c r="I67" i="8"/>
  <c r="K67" i="8" s="1"/>
  <c r="I451" i="8"/>
  <c r="K82" i="8"/>
  <c r="I453" i="8"/>
  <c r="J453" i="8" s="1"/>
  <c r="Q68" i="8"/>
  <c r="O67" i="8"/>
  <c r="P68" i="8"/>
  <c r="K261" i="8"/>
  <c r="J261" i="8"/>
  <c r="Q161" i="8"/>
  <c r="P161" i="8"/>
  <c r="Q380" i="8"/>
  <c r="O378" i="8"/>
  <c r="P380" i="8"/>
  <c r="P451" i="8"/>
  <c r="O454" i="8"/>
  <c r="P454" i="8" s="1"/>
  <c r="K380" i="8"/>
  <c r="I378" i="8"/>
  <c r="J380" i="8"/>
  <c r="Q76" i="7"/>
  <c r="P76" i="7"/>
  <c r="O68" i="7"/>
  <c r="I261" i="7"/>
  <c r="K177" i="7"/>
  <c r="I380" i="7"/>
  <c r="K262" i="7"/>
  <c r="K69" i="7"/>
  <c r="I68" i="7"/>
  <c r="Q380" i="7"/>
  <c r="O378" i="7"/>
  <c r="P380" i="7"/>
  <c r="O450" i="7"/>
  <c r="Q383" i="7"/>
  <c r="O381" i="7"/>
  <c r="P383" i="7"/>
  <c r="Q83" i="7"/>
  <c r="O82" i="7"/>
  <c r="P83" i="7"/>
  <c r="K165" i="7"/>
  <c r="I164" i="7"/>
  <c r="K83" i="7"/>
  <c r="I82" i="7"/>
  <c r="K178" i="6"/>
  <c r="I177" i="6"/>
  <c r="K167" i="6"/>
  <c r="J167" i="6"/>
  <c r="J165" i="6" s="1"/>
  <c r="Q89" i="6"/>
  <c r="P89" i="6"/>
  <c r="K69" i="6"/>
  <c r="Q71" i="6"/>
  <c r="P71" i="6"/>
  <c r="L451" i="6"/>
  <c r="L454" i="6" s="1"/>
  <c r="L453" i="6"/>
  <c r="Q79" i="6"/>
  <c r="P79" i="6"/>
  <c r="O261" i="6"/>
  <c r="Q177" i="6"/>
  <c r="P177" i="6"/>
  <c r="J163" i="6"/>
  <c r="H161" i="6"/>
  <c r="K163" i="6"/>
  <c r="Q73" i="6"/>
  <c r="P73" i="6"/>
  <c r="K263" i="6"/>
  <c r="I262" i="6"/>
  <c r="I165" i="6"/>
  <c r="Q263" i="6"/>
  <c r="O262" i="6"/>
  <c r="P449" i="6"/>
  <c r="P70" i="6"/>
  <c r="Q97" i="6"/>
  <c r="O76" i="6"/>
  <c r="Q76" i="6" s="1"/>
  <c r="J69" i="6"/>
  <c r="Q384" i="6"/>
  <c r="O383" i="6"/>
  <c r="P384" i="6"/>
  <c r="I70" i="6"/>
  <c r="K70" i="6" s="1"/>
  <c r="K85" i="6"/>
  <c r="O452" i="6"/>
  <c r="O455" i="6" s="1"/>
  <c r="O163" i="6"/>
  <c r="Q110" i="6"/>
  <c r="P110" i="6"/>
  <c r="P452" i="6"/>
  <c r="J452" i="6"/>
  <c r="H455" i="6"/>
  <c r="L380" i="6"/>
  <c r="P262" i="6"/>
  <c r="Q259" i="6"/>
  <c r="P259" i="6"/>
  <c r="L68" i="6"/>
  <c r="H451" i="6"/>
  <c r="H453" i="6"/>
  <c r="Q83" i="6"/>
  <c r="O82" i="6"/>
  <c r="P82" i="6" s="1"/>
  <c r="Q69" i="6"/>
  <c r="P69" i="6"/>
  <c r="Q174" i="6"/>
  <c r="P174" i="6"/>
  <c r="K83" i="6" l="1"/>
  <c r="I82" i="6"/>
  <c r="I383" i="6"/>
  <c r="K384" i="6"/>
  <c r="I450" i="7"/>
  <c r="I381" i="7"/>
  <c r="K383" i="7"/>
  <c r="O68" i="6"/>
  <c r="I76" i="6"/>
  <c r="K76" i="6" s="1"/>
  <c r="K97" i="6"/>
  <c r="J384" i="6"/>
  <c r="J383" i="6" s="1"/>
  <c r="J97" i="6"/>
  <c r="O164" i="6"/>
  <c r="J76" i="7"/>
  <c r="J68" i="7" s="1"/>
  <c r="J67" i="7" s="1"/>
  <c r="J83" i="7"/>
  <c r="J82" i="7" s="1"/>
  <c r="J450" i="8"/>
  <c r="I447" i="8"/>
  <c r="J447" i="8" s="1"/>
  <c r="Q165" i="6"/>
  <c r="K381" i="8"/>
  <c r="J381" i="8"/>
  <c r="Q378" i="8"/>
  <c r="P378" i="8"/>
  <c r="K378" i="8"/>
  <c r="J378" i="8"/>
  <c r="Q67" i="8"/>
  <c r="P67" i="8"/>
  <c r="J451" i="8"/>
  <c r="I454" i="8"/>
  <c r="J454" i="8" s="1"/>
  <c r="O451" i="7"/>
  <c r="Q82" i="7"/>
  <c r="P82" i="7"/>
  <c r="O453" i="7"/>
  <c r="P453" i="7" s="1"/>
  <c r="K380" i="7"/>
  <c r="I378" i="7"/>
  <c r="J380" i="7"/>
  <c r="K261" i="7"/>
  <c r="J261" i="7"/>
  <c r="I451" i="7"/>
  <c r="K82" i="7"/>
  <c r="I453" i="7"/>
  <c r="J453" i="7" s="1"/>
  <c r="K164" i="7"/>
  <c r="J164" i="7"/>
  <c r="Q381" i="7"/>
  <c r="P381" i="7"/>
  <c r="P450" i="7"/>
  <c r="O447" i="7"/>
  <c r="P447" i="7" s="1"/>
  <c r="Q378" i="7"/>
  <c r="P378" i="7"/>
  <c r="K68" i="7"/>
  <c r="I67" i="7"/>
  <c r="K67" i="7" s="1"/>
  <c r="Q68" i="7"/>
  <c r="O67" i="7"/>
  <c r="P68" i="7"/>
  <c r="H454" i="6"/>
  <c r="L67" i="6"/>
  <c r="P68" i="6"/>
  <c r="P455" i="6"/>
  <c r="J455" i="6"/>
  <c r="O450" i="6"/>
  <c r="O381" i="6"/>
  <c r="Q383" i="6"/>
  <c r="P383" i="6"/>
  <c r="I380" i="6"/>
  <c r="K262" i="6"/>
  <c r="Q261" i="6"/>
  <c r="P261" i="6"/>
  <c r="I261" i="6"/>
  <c r="K177" i="6"/>
  <c r="I451" i="6"/>
  <c r="I454" i="6" s="1"/>
  <c r="K82" i="6"/>
  <c r="I453" i="6"/>
  <c r="Q68" i="6"/>
  <c r="O67" i="6"/>
  <c r="Q67" i="6" s="1"/>
  <c r="O451" i="6"/>
  <c r="O454" i="6" s="1"/>
  <c r="Q82" i="6"/>
  <c r="J453" i="6"/>
  <c r="O453" i="6"/>
  <c r="P453" i="6" s="1"/>
  <c r="L378" i="6"/>
  <c r="Q163" i="6"/>
  <c r="O161" i="6"/>
  <c r="P163" i="6"/>
  <c r="O380" i="6"/>
  <c r="Q262" i="6"/>
  <c r="K165" i="6"/>
  <c r="I164" i="6"/>
  <c r="P76" i="6"/>
  <c r="J161" i="6"/>
  <c r="K161" i="6"/>
  <c r="J76" i="6" l="1"/>
  <c r="J68" i="6" s="1"/>
  <c r="J67" i="6" s="1"/>
  <c r="J83" i="6"/>
  <c r="J82" i="6" s="1"/>
  <c r="I68" i="6"/>
  <c r="I381" i="6"/>
  <c r="K383" i="6"/>
  <c r="I450" i="6"/>
  <c r="I447" i="7"/>
  <c r="J447" i="7" s="1"/>
  <c r="J450" i="7"/>
  <c r="Q164" i="6"/>
  <c r="P164" i="6"/>
  <c r="K381" i="7"/>
  <c r="J381" i="7"/>
  <c r="Q67" i="7"/>
  <c r="P67" i="7"/>
  <c r="I454" i="7"/>
  <c r="J454" i="7" s="1"/>
  <c r="J451" i="7"/>
  <c r="K378" i="7"/>
  <c r="J378" i="7"/>
  <c r="P451" i="7"/>
  <c r="O454" i="7"/>
  <c r="P454" i="7" s="1"/>
  <c r="Q380" i="6"/>
  <c r="O378" i="6"/>
  <c r="Q378" i="6" s="1"/>
  <c r="Q161" i="6"/>
  <c r="P161" i="6"/>
  <c r="K68" i="6"/>
  <c r="I67" i="6"/>
  <c r="K67" i="6" s="1"/>
  <c r="K380" i="6"/>
  <c r="I378" i="6"/>
  <c r="J380" i="6"/>
  <c r="P450" i="6"/>
  <c r="O447" i="6"/>
  <c r="P447" i="6" s="1"/>
  <c r="P67" i="6"/>
  <c r="J451" i="6"/>
  <c r="K164" i="6"/>
  <c r="J164" i="6"/>
  <c r="P380" i="6"/>
  <c r="K261" i="6"/>
  <c r="J261" i="6"/>
  <c r="Q381" i="6"/>
  <c r="P381" i="6"/>
  <c r="P454" i="6"/>
  <c r="J454" i="6"/>
  <c r="P451" i="6"/>
  <c r="J381" i="6" l="1"/>
  <c r="K381" i="6"/>
  <c r="J450" i="6"/>
  <c r="I447" i="6"/>
  <c r="J447" i="6" s="1"/>
  <c r="K378" i="6"/>
  <c r="J378" i="6"/>
  <c r="P378" i="6"/>
  <c r="P446" i="5" l="1"/>
  <c r="J446" i="5"/>
  <c r="O445" i="5"/>
  <c r="P445" i="5" s="1"/>
  <c r="J445" i="5"/>
  <c r="O444" i="5"/>
  <c r="J444" i="5"/>
  <c r="O443" i="5"/>
  <c r="J443" i="5"/>
  <c r="P442" i="5"/>
  <c r="O442" i="5"/>
  <c r="N442" i="5"/>
  <c r="M442" i="5"/>
  <c r="L442" i="5"/>
  <c r="I442" i="5"/>
  <c r="H442" i="5"/>
  <c r="J442" i="5" s="1"/>
  <c r="O441" i="5"/>
  <c r="Q441" i="5" s="1"/>
  <c r="J441" i="5"/>
  <c r="O440" i="5"/>
  <c r="P440" i="5" s="1"/>
  <c r="J440" i="5"/>
  <c r="O438" i="5"/>
  <c r="P438" i="5" s="1"/>
  <c r="O437" i="5"/>
  <c r="P437" i="5" s="1"/>
  <c r="I437" i="5"/>
  <c r="J437" i="5" s="1"/>
  <c r="O436" i="5"/>
  <c r="P436" i="5" s="1"/>
  <c r="I436" i="5"/>
  <c r="J436" i="5" s="1"/>
  <c r="P435" i="5"/>
  <c r="O435" i="5"/>
  <c r="J435" i="5"/>
  <c r="O434" i="5"/>
  <c r="P434" i="5" s="1"/>
  <c r="J434" i="5"/>
  <c r="O433" i="5"/>
  <c r="P433" i="5" s="1"/>
  <c r="J433" i="5"/>
  <c r="O432" i="5"/>
  <c r="P432" i="5" s="1"/>
  <c r="J432" i="5"/>
  <c r="N431" i="5"/>
  <c r="M431" i="5"/>
  <c r="L431" i="5"/>
  <c r="I431" i="5"/>
  <c r="H431" i="5"/>
  <c r="O430" i="5"/>
  <c r="P430" i="5" s="1"/>
  <c r="I430" i="5"/>
  <c r="J430" i="5" s="1"/>
  <c r="O429" i="5"/>
  <c r="N429" i="5"/>
  <c r="M429" i="5"/>
  <c r="L429" i="5"/>
  <c r="P429" i="5" s="1"/>
  <c r="I429" i="5"/>
  <c r="H429" i="5"/>
  <c r="J429" i="5" s="1"/>
  <c r="P428" i="5"/>
  <c r="O428" i="5"/>
  <c r="J428" i="5"/>
  <c r="O427" i="5"/>
  <c r="N427" i="5"/>
  <c r="N416" i="5" s="1"/>
  <c r="M427" i="5"/>
  <c r="M416" i="5" s="1"/>
  <c r="L427" i="5"/>
  <c r="P427" i="5" s="1"/>
  <c r="I427" i="5"/>
  <c r="H427" i="5"/>
  <c r="J427" i="5" s="1"/>
  <c r="O426" i="5"/>
  <c r="P426" i="5" s="1"/>
  <c r="J426" i="5"/>
  <c r="O425" i="5"/>
  <c r="P425" i="5" s="1"/>
  <c r="J425" i="5"/>
  <c r="O424" i="5"/>
  <c r="P424" i="5" s="1"/>
  <c r="J424" i="5"/>
  <c r="N423" i="5"/>
  <c r="M423" i="5"/>
  <c r="O423" i="5" s="1"/>
  <c r="L423" i="5"/>
  <c r="I423" i="5"/>
  <c r="H423" i="5"/>
  <c r="J423" i="5" s="1"/>
  <c r="O422" i="5"/>
  <c r="P422" i="5" s="1"/>
  <c r="J422" i="5"/>
  <c r="O421" i="5"/>
  <c r="P421" i="5" s="1"/>
  <c r="J421" i="5"/>
  <c r="O420" i="5"/>
  <c r="P420" i="5" s="1"/>
  <c r="J420" i="5"/>
  <c r="O419" i="5"/>
  <c r="P419" i="5" s="1"/>
  <c r="J419" i="5"/>
  <c r="O418" i="5"/>
  <c r="P418" i="5" s="1"/>
  <c r="J418" i="5"/>
  <c r="N417" i="5"/>
  <c r="M417" i="5"/>
  <c r="L417" i="5"/>
  <c r="I417" i="5"/>
  <c r="H417" i="5"/>
  <c r="J417" i="5" s="1"/>
  <c r="O413" i="5"/>
  <c r="Q413" i="5" s="1"/>
  <c r="K413" i="5"/>
  <c r="J413" i="5"/>
  <c r="O412" i="5"/>
  <c r="Q412" i="5" s="1"/>
  <c r="K412" i="5"/>
  <c r="J412" i="5"/>
  <c r="O411" i="5"/>
  <c r="Q411" i="5" s="1"/>
  <c r="K411" i="5"/>
  <c r="J411" i="5"/>
  <c r="N410" i="5"/>
  <c r="M410" i="5"/>
  <c r="O410" i="5" s="1"/>
  <c r="L410" i="5"/>
  <c r="L400" i="5" s="1"/>
  <c r="I410" i="5"/>
  <c r="K410" i="5" s="1"/>
  <c r="H410" i="5"/>
  <c r="O409" i="5"/>
  <c r="Q409" i="5" s="1"/>
  <c r="K409" i="5"/>
  <c r="J409" i="5"/>
  <c r="O408" i="5"/>
  <c r="Q408" i="5" s="1"/>
  <c r="K408" i="5"/>
  <c r="J408" i="5"/>
  <c r="P407" i="5"/>
  <c r="O407" i="5"/>
  <c r="Q407" i="5" s="1"/>
  <c r="N407" i="5"/>
  <c r="N400" i="5" s="1"/>
  <c r="N96" i="5" s="1"/>
  <c r="N75" i="5" s="1"/>
  <c r="M407" i="5"/>
  <c r="L407" i="5"/>
  <c r="I407" i="5"/>
  <c r="H407" i="5"/>
  <c r="O406" i="5"/>
  <c r="O404" i="5" s="1"/>
  <c r="Q404" i="5" s="1"/>
  <c r="K406" i="5"/>
  <c r="J406" i="5"/>
  <c r="Q405" i="5"/>
  <c r="O405" i="5"/>
  <c r="K405" i="5"/>
  <c r="J405" i="5"/>
  <c r="P404" i="5"/>
  <c r="N404" i="5"/>
  <c r="M404" i="5"/>
  <c r="L404" i="5"/>
  <c r="I404" i="5"/>
  <c r="K404" i="5" s="1"/>
  <c r="H404" i="5"/>
  <c r="H400" i="5" s="1"/>
  <c r="O403" i="5"/>
  <c r="Q403" i="5" s="1"/>
  <c r="K403" i="5"/>
  <c r="J403" i="5"/>
  <c r="O402" i="5"/>
  <c r="O401" i="5" s="1"/>
  <c r="K402" i="5"/>
  <c r="J402" i="5"/>
  <c r="P401" i="5"/>
  <c r="N401" i="5"/>
  <c r="M401" i="5"/>
  <c r="L401" i="5"/>
  <c r="I401" i="5"/>
  <c r="H401" i="5"/>
  <c r="O399" i="5"/>
  <c r="Q399" i="5" s="1"/>
  <c r="K399" i="5"/>
  <c r="J399" i="5"/>
  <c r="N398" i="5"/>
  <c r="M398" i="5"/>
  <c r="M394" i="5" s="1"/>
  <c r="M95" i="5" s="1"/>
  <c r="M74" i="5" s="1"/>
  <c r="L398" i="5"/>
  <c r="I398" i="5"/>
  <c r="H398" i="5"/>
  <c r="J398" i="5" s="1"/>
  <c r="O397" i="5"/>
  <c r="Q397" i="5" s="1"/>
  <c r="K397" i="5"/>
  <c r="J397" i="5"/>
  <c r="O396" i="5"/>
  <c r="K396" i="5"/>
  <c r="J396" i="5"/>
  <c r="N395" i="5"/>
  <c r="M395" i="5"/>
  <c r="L395" i="5"/>
  <c r="I395" i="5"/>
  <c r="H395" i="5"/>
  <c r="J395" i="5" s="1"/>
  <c r="I394" i="5"/>
  <c r="H394" i="5"/>
  <c r="J394" i="5" s="1"/>
  <c r="O393" i="5"/>
  <c r="Q393" i="5" s="1"/>
  <c r="K393" i="5"/>
  <c r="J393" i="5"/>
  <c r="N392" i="5"/>
  <c r="M392" i="5"/>
  <c r="M391" i="5" s="1"/>
  <c r="L392" i="5"/>
  <c r="I392" i="5"/>
  <c r="H392" i="5"/>
  <c r="J392" i="5" s="1"/>
  <c r="N391" i="5"/>
  <c r="L391" i="5"/>
  <c r="I391" i="5"/>
  <c r="K391" i="5" s="1"/>
  <c r="H391" i="5"/>
  <c r="O390" i="5"/>
  <c r="Q390" i="5" s="1"/>
  <c r="K390" i="5"/>
  <c r="J390" i="5"/>
  <c r="O389" i="5"/>
  <c r="P389" i="5" s="1"/>
  <c r="K389" i="5"/>
  <c r="J389" i="5"/>
  <c r="N388" i="5"/>
  <c r="M388" i="5"/>
  <c r="M87" i="5" s="1"/>
  <c r="M72" i="5" s="1"/>
  <c r="L388" i="5"/>
  <c r="I388" i="5"/>
  <c r="H388" i="5"/>
  <c r="O387" i="5"/>
  <c r="Q387" i="5" s="1"/>
  <c r="K387" i="5"/>
  <c r="J387" i="5"/>
  <c r="J386" i="5" s="1"/>
  <c r="J385" i="5" s="1"/>
  <c r="O386" i="5"/>
  <c r="N386" i="5"/>
  <c r="N448" i="5" s="1"/>
  <c r="M386" i="5"/>
  <c r="L386" i="5"/>
  <c r="L448" i="5" s="1"/>
  <c r="I386" i="5"/>
  <c r="H386" i="5"/>
  <c r="H448" i="5" s="1"/>
  <c r="O385" i="5"/>
  <c r="N385" i="5"/>
  <c r="M385" i="5"/>
  <c r="L385" i="5"/>
  <c r="P385" i="5" s="1"/>
  <c r="I385" i="5"/>
  <c r="O382" i="5"/>
  <c r="N382" i="5"/>
  <c r="M382" i="5"/>
  <c r="L382" i="5"/>
  <c r="P382" i="5" s="1"/>
  <c r="I382" i="5"/>
  <c r="H382" i="5"/>
  <c r="N379" i="5"/>
  <c r="M379" i="5"/>
  <c r="L379" i="5"/>
  <c r="H379" i="5"/>
  <c r="P374" i="5"/>
  <c r="J374" i="5"/>
  <c r="O373" i="5"/>
  <c r="P373" i="5" s="1"/>
  <c r="J373" i="5"/>
  <c r="O372" i="5"/>
  <c r="Q372" i="5" s="1"/>
  <c r="K372" i="5"/>
  <c r="J372" i="5"/>
  <c r="O371" i="5"/>
  <c r="N371" i="5"/>
  <c r="M371" i="5"/>
  <c r="M370" i="5" s="1"/>
  <c r="M369" i="5" s="1"/>
  <c r="L371" i="5"/>
  <c r="P371" i="5" s="1"/>
  <c r="I371" i="5"/>
  <c r="H371" i="5"/>
  <c r="J371" i="5" s="1"/>
  <c r="O370" i="5"/>
  <c r="N370" i="5"/>
  <c r="L370" i="5"/>
  <c r="P370" i="5" s="1"/>
  <c r="I370" i="5"/>
  <c r="H370" i="5"/>
  <c r="J370" i="5" s="1"/>
  <c r="O369" i="5"/>
  <c r="N369" i="5"/>
  <c r="L369" i="5"/>
  <c r="P369" i="5" s="1"/>
  <c r="O368" i="5"/>
  <c r="P368" i="5" s="1"/>
  <c r="K368" i="5"/>
  <c r="J368" i="5"/>
  <c r="O367" i="5"/>
  <c r="Q367" i="5" s="1"/>
  <c r="K367" i="5"/>
  <c r="J367" i="5"/>
  <c r="O366" i="5"/>
  <c r="P366" i="5" s="1"/>
  <c r="K366" i="5"/>
  <c r="J366" i="5"/>
  <c r="O365" i="5"/>
  <c r="Q365" i="5" s="1"/>
  <c r="K365" i="5"/>
  <c r="J365" i="5"/>
  <c r="O364" i="5"/>
  <c r="P364" i="5" s="1"/>
  <c r="K364" i="5"/>
  <c r="J364" i="5"/>
  <c r="O363" i="5"/>
  <c r="Q363" i="5" s="1"/>
  <c r="N363" i="5"/>
  <c r="N362" i="5" s="1"/>
  <c r="M363" i="5"/>
  <c r="L363" i="5"/>
  <c r="I363" i="5"/>
  <c r="K363" i="5" s="1"/>
  <c r="H363" i="5"/>
  <c r="J363" i="5" s="1"/>
  <c r="M362" i="5"/>
  <c r="M361" i="5" s="1"/>
  <c r="M104" i="5" s="1"/>
  <c r="L362" i="5"/>
  <c r="I362" i="5"/>
  <c r="H362" i="5"/>
  <c r="J362" i="5" s="1"/>
  <c r="L361" i="5"/>
  <c r="I361" i="5"/>
  <c r="H361" i="5"/>
  <c r="J361" i="5" s="1"/>
  <c r="O360" i="5"/>
  <c r="Q360" i="5" s="1"/>
  <c r="K360" i="5"/>
  <c r="J360" i="5"/>
  <c r="O359" i="5"/>
  <c r="P359" i="5" s="1"/>
  <c r="K359" i="5"/>
  <c r="J359" i="5"/>
  <c r="N358" i="5"/>
  <c r="M358" i="5"/>
  <c r="L358" i="5"/>
  <c r="I358" i="5"/>
  <c r="H358" i="5"/>
  <c r="J358" i="5" s="1"/>
  <c r="P357" i="5"/>
  <c r="O357" i="5"/>
  <c r="Q357" i="5" s="1"/>
  <c r="J357" i="5"/>
  <c r="N356" i="5"/>
  <c r="N377" i="5" s="1"/>
  <c r="N376" i="5" s="1"/>
  <c r="M356" i="5"/>
  <c r="M377" i="5" s="1"/>
  <c r="M376" i="5" s="1"/>
  <c r="L356" i="5"/>
  <c r="L377" i="5" s="1"/>
  <c r="I356" i="5"/>
  <c r="I355" i="5" s="1"/>
  <c r="H356" i="5"/>
  <c r="N355" i="5"/>
  <c r="O354" i="5"/>
  <c r="P354" i="5" s="1"/>
  <c r="J354" i="5"/>
  <c r="O353" i="5"/>
  <c r="P353" i="5" s="1"/>
  <c r="J353" i="5"/>
  <c r="O352" i="5"/>
  <c r="P352" i="5" s="1"/>
  <c r="J352" i="5"/>
  <c r="O351" i="5"/>
  <c r="P351" i="5" s="1"/>
  <c r="J351" i="5"/>
  <c r="N350" i="5"/>
  <c r="M350" i="5"/>
  <c r="L350" i="5"/>
  <c r="I350" i="5"/>
  <c r="H350" i="5"/>
  <c r="J350" i="5" s="1"/>
  <c r="O349" i="5"/>
  <c r="P349" i="5" s="1"/>
  <c r="O348" i="5"/>
  <c r="P348" i="5" s="1"/>
  <c r="I348" i="5"/>
  <c r="J348" i="5" s="1"/>
  <c r="P347" i="5"/>
  <c r="O347" i="5"/>
  <c r="J347" i="5"/>
  <c r="O346" i="5"/>
  <c r="P346" i="5" s="1"/>
  <c r="J346" i="5"/>
  <c r="O345" i="5"/>
  <c r="P345" i="5" s="1"/>
  <c r="J345" i="5"/>
  <c r="O344" i="5"/>
  <c r="P344" i="5" s="1"/>
  <c r="J344" i="5"/>
  <c r="O343" i="5"/>
  <c r="P343" i="5" s="1"/>
  <c r="J343" i="5"/>
  <c r="O342" i="5"/>
  <c r="P342" i="5" s="1"/>
  <c r="J342" i="5"/>
  <c r="O341" i="5"/>
  <c r="P341" i="5" s="1"/>
  <c r="J341" i="5"/>
  <c r="O340" i="5"/>
  <c r="P340" i="5" s="1"/>
  <c r="I340" i="5"/>
  <c r="J340" i="5" s="1"/>
  <c r="N339" i="5"/>
  <c r="N338" i="5" s="1"/>
  <c r="M339" i="5"/>
  <c r="L339" i="5"/>
  <c r="L338" i="5" s="1"/>
  <c r="H339" i="5"/>
  <c r="O336" i="5"/>
  <c r="P336" i="5" s="1"/>
  <c r="J336" i="5"/>
  <c r="J94" i="5" s="1"/>
  <c r="O335" i="5"/>
  <c r="P335" i="5" s="1"/>
  <c r="J335" i="5"/>
  <c r="O334" i="5"/>
  <c r="Q334" i="5" s="1"/>
  <c r="N333" i="5"/>
  <c r="M333" i="5"/>
  <c r="L333" i="5"/>
  <c r="H333" i="5"/>
  <c r="H332" i="5" s="1"/>
  <c r="N332" i="5"/>
  <c r="M332" i="5"/>
  <c r="L332" i="5"/>
  <c r="O331" i="5"/>
  <c r="P331" i="5" s="1"/>
  <c r="J331" i="5"/>
  <c r="N330" i="5"/>
  <c r="M330" i="5"/>
  <c r="M329" i="5" s="1"/>
  <c r="L330" i="5"/>
  <c r="L329" i="5" s="1"/>
  <c r="I330" i="5"/>
  <c r="I329" i="5" s="1"/>
  <c r="H330" i="5"/>
  <c r="J330" i="5" s="1"/>
  <c r="N329" i="5"/>
  <c r="N86" i="5" s="1"/>
  <c r="N71" i="5" s="1"/>
  <c r="O328" i="5"/>
  <c r="P328" i="5" s="1"/>
  <c r="K328" i="5"/>
  <c r="J328" i="5"/>
  <c r="O327" i="5"/>
  <c r="P327" i="5" s="1"/>
  <c r="J327" i="5"/>
  <c r="O326" i="5"/>
  <c r="O379" i="5" s="1"/>
  <c r="O325" i="5"/>
  <c r="P325" i="5" s="1"/>
  <c r="O324" i="5"/>
  <c r="P324" i="5" s="1"/>
  <c r="J324" i="5"/>
  <c r="O323" i="5"/>
  <c r="P323" i="5" s="1"/>
  <c r="J323" i="5"/>
  <c r="O322" i="5"/>
  <c r="N322" i="5"/>
  <c r="M322" i="5"/>
  <c r="L322" i="5"/>
  <c r="P322" i="5" s="1"/>
  <c r="H322" i="5"/>
  <c r="O321" i="5"/>
  <c r="P321" i="5" s="1"/>
  <c r="J321" i="5"/>
  <c r="O320" i="5"/>
  <c r="P320" i="5" s="1"/>
  <c r="J320" i="5"/>
  <c r="O319" i="5"/>
  <c r="P319" i="5" s="1"/>
  <c r="J319" i="5"/>
  <c r="P318" i="5"/>
  <c r="O318" i="5"/>
  <c r="Q318" i="5" s="1"/>
  <c r="K318" i="5"/>
  <c r="J318" i="5"/>
  <c r="O317" i="5"/>
  <c r="P317" i="5" s="1"/>
  <c r="J317" i="5"/>
  <c r="O316" i="5"/>
  <c r="Q316" i="5" s="1"/>
  <c r="K316" i="5"/>
  <c r="J316" i="5"/>
  <c r="O315" i="5"/>
  <c r="P315" i="5" s="1"/>
  <c r="J315" i="5"/>
  <c r="O314" i="5"/>
  <c r="Q314" i="5" s="1"/>
  <c r="O313" i="5"/>
  <c r="N313" i="5"/>
  <c r="M313" i="5"/>
  <c r="L313" i="5"/>
  <c r="P313" i="5" s="1"/>
  <c r="H313" i="5"/>
  <c r="O312" i="5"/>
  <c r="P312" i="5" s="1"/>
  <c r="J312" i="5"/>
  <c r="O311" i="5"/>
  <c r="P311" i="5" s="1"/>
  <c r="J311" i="5"/>
  <c r="O310" i="5"/>
  <c r="P310" i="5" s="1"/>
  <c r="J310" i="5"/>
  <c r="N309" i="5"/>
  <c r="N296" i="5" s="1"/>
  <c r="M309" i="5"/>
  <c r="L309" i="5"/>
  <c r="I309" i="5"/>
  <c r="H309" i="5"/>
  <c r="J309" i="5" s="1"/>
  <c r="O308" i="5"/>
  <c r="P308" i="5" s="1"/>
  <c r="K308" i="5"/>
  <c r="J308" i="5"/>
  <c r="O307" i="5"/>
  <c r="Q307" i="5" s="1"/>
  <c r="P306" i="5"/>
  <c r="O306" i="5"/>
  <c r="Q306" i="5" s="1"/>
  <c r="O305" i="5"/>
  <c r="Q305" i="5" s="1"/>
  <c r="I305" i="5"/>
  <c r="J305" i="5" s="1"/>
  <c r="O304" i="5"/>
  <c r="P304" i="5" s="1"/>
  <c r="J304" i="5"/>
  <c r="O303" i="5"/>
  <c r="P303" i="5" s="1"/>
  <c r="K303" i="5"/>
  <c r="J303" i="5"/>
  <c r="O302" i="5"/>
  <c r="Q302" i="5" s="1"/>
  <c r="I302" i="5"/>
  <c r="J302" i="5" s="1"/>
  <c r="O301" i="5"/>
  <c r="Q301" i="5" s="1"/>
  <c r="O300" i="5"/>
  <c r="Q300" i="5" s="1"/>
  <c r="O299" i="5"/>
  <c r="P299" i="5" s="1"/>
  <c r="J299" i="5"/>
  <c r="O298" i="5"/>
  <c r="P298" i="5" s="1"/>
  <c r="K298" i="5"/>
  <c r="J298" i="5"/>
  <c r="N297" i="5"/>
  <c r="M297" i="5"/>
  <c r="L297" i="5"/>
  <c r="L296" i="5" s="1"/>
  <c r="H297" i="5"/>
  <c r="H296" i="5" s="1"/>
  <c r="M296" i="5"/>
  <c r="P295" i="5"/>
  <c r="O295" i="5"/>
  <c r="Q295" i="5" s="1"/>
  <c r="I295" i="5"/>
  <c r="J295" i="5" s="1"/>
  <c r="O294" i="5"/>
  <c r="Q294" i="5" s="1"/>
  <c r="K294" i="5"/>
  <c r="J294" i="5"/>
  <c r="O293" i="5"/>
  <c r="P293" i="5" s="1"/>
  <c r="K293" i="5"/>
  <c r="J293" i="5"/>
  <c r="O292" i="5"/>
  <c r="Q292" i="5" s="1"/>
  <c r="K292" i="5"/>
  <c r="J292" i="5"/>
  <c r="O291" i="5"/>
  <c r="P291" i="5" s="1"/>
  <c r="K291" i="5"/>
  <c r="J291" i="5"/>
  <c r="P290" i="5"/>
  <c r="O290" i="5"/>
  <c r="Q290" i="5" s="1"/>
  <c r="K290" i="5"/>
  <c r="J290" i="5"/>
  <c r="N289" i="5"/>
  <c r="M289" i="5"/>
  <c r="L289" i="5"/>
  <c r="I289" i="5"/>
  <c r="K289" i="5" s="1"/>
  <c r="H289" i="5"/>
  <c r="O288" i="5"/>
  <c r="P288" i="5" s="1"/>
  <c r="K288" i="5"/>
  <c r="J288" i="5"/>
  <c r="O287" i="5"/>
  <c r="P287" i="5" s="1"/>
  <c r="J287" i="5"/>
  <c r="O286" i="5"/>
  <c r="P286" i="5" s="1"/>
  <c r="J286" i="5"/>
  <c r="O285" i="5"/>
  <c r="P285" i="5" s="1"/>
  <c r="J285" i="5"/>
  <c r="P284" i="5"/>
  <c r="O284" i="5"/>
  <c r="J284" i="5"/>
  <c r="O283" i="5"/>
  <c r="P283" i="5" s="1"/>
  <c r="J283" i="5"/>
  <c r="N282" i="5"/>
  <c r="M282" i="5"/>
  <c r="L282" i="5"/>
  <c r="I282" i="5"/>
  <c r="H282" i="5"/>
  <c r="O281" i="5"/>
  <c r="P281" i="5" s="1"/>
  <c r="K281" i="5"/>
  <c r="J281" i="5"/>
  <c r="O280" i="5"/>
  <c r="Q280" i="5" s="1"/>
  <c r="O279" i="5"/>
  <c r="P279" i="5" s="1"/>
  <c r="J279" i="5"/>
  <c r="O278" i="5"/>
  <c r="P278" i="5" s="1"/>
  <c r="J278" i="5"/>
  <c r="O277" i="5"/>
  <c r="Q277" i="5" s="1"/>
  <c r="K277" i="5"/>
  <c r="J277" i="5"/>
  <c r="O276" i="5"/>
  <c r="P276" i="5" s="1"/>
  <c r="O275" i="5"/>
  <c r="P275" i="5" s="1"/>
  <c r="J275" i="5"/>
  <c r="O274" i="5"/>
  <c r="P274" i="5" s="1"/>
  <c r="J274" i="5"/>
  <c r="P273" i="5"/>
  <c r="O273" i="5"/>
  <c r="J273" i="5"/>
  <c r="O272" i="5"/>
  <c r="P272" i="5" s="1"/>
  <c r="J272" i="5"/>
  <c r="O271" i="5"/>
  <c r="P271" i="5" s="1"/>
  <c r="J271" i="5"/>
  <c r="O270" i="5"/>
  <c r="P270" i="5" s="1"/>
  <c r="J270" i="5"/>
  <c r="O269" i="5"/>
  <c r="P269" i="5" s="1"/>
  <c r="P268" i="5"/>
  <c r="O268" i="5"/>
  <c r="J268" i="5"/>
  <c r="P267" i="5"/>
  <c r="O267" i="5"/>
  <c r="Q267" i="5" s="1"/>
  <c r="K267" i="5"/>
  <c r="J267" i="5"/>
  <c r="O266" i="5"/>
  <c r="P266" i="5" s="1"/>
  <c r="N265" i="5"/>
  <c r="M265" i="5"/>
  <c r="L265" i="5"/>
  <c r="H265" i="5"/>
  <c r="H264" i="5" s="1"/>
  <c r="N264" i="5"/>
  <c r="M264" i="5"/>
  <c r="L264" i="5"/>
  <c r="P258" i="5"/>
  <c r="J258" i="5"/>
  <c r="P257" i="5"/>
  <c r="O257" i="5"/>
  <c r="J257" i="5"/>
  <c r="O256" i="5"/>
  <c r="P256" i="5" s="1"/>
  <c r="J256" i="5"/>
  <c r="O255" i="5"/>
  <c r="P255" i="5" s="1"/>
  <c r="J255" i="5"/>
  <c r="O254" i="5"/>
  <c r="P254" i="5" s="1"/>
  <c r="J254" i="5"/>
  <c r="O253" i="5"/>
  <c r="P253" i="5" s="1"/>
  <c r="J253" i="5"/>
  <c r="O252" i="5"/>
  <c r="P252" i="5" s="1"/>
  <c r="J252" i="5"/>
  <c r="N251" i="5"/>
  <c r="M251" i="5"/>
  <c r="L251" i="5"/>
  <c r="I251" i="5"/>
  <c r="H251" i="5"/>
  <c r="J251" i="5" s="1"/>
  <c r="N250" i="5"/>
  <c r="N249" i="5" s="1"/>
  <c r="M250" i="5"/>
  <c r="L250" i="5"/>
  <c r="L105" i="5" s="1"/>
  <c r="L80" i="5" s="1"/>
  <c r="L79" i="5" s="1"/>
  <c r="I250" i="5"/>
  <c r="M249" i="5"/>
  <c r="I249" i="5"/>
  <c r="O248" i="5"/>
  <c r="P248" i="5" s="1"/>
  <c r="K248" i="5"/>
  <c r="J248" i="5"/>
  <c r="J101" i="5" s="1"/>
  <c r="O247" i="5"/>
  <c r="P247" i="5" s="1"/>
  <c r="J247" i="5"/>
  <c r="N246" i="5"/>
  <c r="M246" i="5"/>
  <c r="M244" i="5" s="1"/>
  <c r="L246" i="5"/>
  <c r="I246" i="5"/>
  <c r="H246" i="5"/>
  <c r="J246" i="5" s="1"/>
  <c r="P245" i="5"/>
  <c r="J245" i="5"/>
  <c r="N244" i="5"/>
  <c r="L244" i="5"/>
  <c r="I244" i="5"/>
  <c r="H244" i="5"/>
  <c r="J244" i="5" s="1"/>
  <c r="O243" i="5"/>
  <c r="P243" i="5" s="1"/>
  <c r="J243" i="5"/>
  <c r="O242" i="5"/>
  <c r="P242" i="5" s="1"/>
  <c r="J242" i="5"/>
  <c r="N241" i="5"/>
  <c r="M241" i="5"/>
  <c r="O241" i="5" s="1"/>
  <c r="Q241" i="5" s="1"/>
  <c r="L241" i="5"/>
  <c r="I241" i="5"/>
  <c r="H241" i="5"/>
  <c r="J241" i="5" s="1"/>
  <c r="N240" i="5"/>
  <c r="N171" i="5" s="1"/>
  <c r="M240" i="5"/>
  <c r="O240" i="5" s="1"/>
  <c r="L240" i="5"/>
  <c r="I240" i="5"/>
  <c r="H240" i="5"/>
  <c r="J240" i="5" s="1"/>
  <c r="O239" i="5"/>
  <c r="P239" i="5" s="1"/>
  <c r="J239" i="5"/>
  <c r="N238" i="5"/>
  <c r="M238" i="5"/>
  <c r="M237" i="5" s="1"/>
  <c r="L238" i="5"/>
  <c r="I238" i="5"/>
  <c r="I237" i="5" s="1"/>
  <c r="H238" i="5"/>
  <c r="J238" i="5" s="1"/>
  <c r="N237" i="5"/>
  <c r="N260" i="5" s="1"/>
  <c r="N259" i="5" s="1"/>
  <c r="P236" i="5"/>
  <c r="O236" i="5"/>
  <c r="Q236" i="5" s="1"/>
  <c r="K236" i="5"/>
  <c r="J236" i="5"/>
  <c r="O235" i="5"/>
  <c r="Q235" i="5" s="1"/>
  <c r="N235" i="5"/>
  <c r="N169" i="5" s="1"/>
  <c r="M235" i="5"/>
  <c r="M169" i="5" s="1"/>
  <c r="L235" i="5"/>
  <c r="I235" i="5"/>
  <c r="H235" i="5"/>
  <c r="J235" i="5" s="1"/>
  <c r="O234" i="5"/>
  <c r="P234" i="5" s="1"/>
  <c r="J234" i="5"/>
  <c r="O233" i="5"/>
  <c r="P233" i="5" s="1"/>
  <c r="J233" i="5"/>
  <c r="P232" i="5"/>
  <c r="O232" i="5"/>
  <c r="J232" i="5"/>
  <c r="O230" i="5"/>
  <c r="P230" i="5" s="1"/>
  <c r="J230" i="5"/>
  <c r="N229" i="5"/>
  <c r="M229" i="5"/>
  <c r="L229" i="5"/>
  <c r="I229" i="5"/>
  <c r="H229" i="5"/>
  <c r="P228" i="5"/>
  <c r="O228" i="5"/>
  <c r="J228" i="5"/>
  <c r="O227" i="5"/>
  <c r="P227" i="5" s="1"/>
  <c r="J227" i="5"/>
  <c r="O226" i="5"/>
  <c r="P226" i="5" s="1"/>
  <c r="J226" i="5"/>
  <c r="O225" i="5"/>
  <c r="P225" i="5" s="1"/>
  <c r="J225" i="5"/>
  <c r="P224" i="5"/>
  <c r="O224" i="5"/>
  <c r="J224" i="5"/>
  <c r="N223" i="5"/>
  <c r="M223" i="5"/>
  <c r="L223" i="5"/>
  <c r="I223" i="5"/>
  <c r="H223" i="5"/>
  <c r="J223" i="5" s="1"/>
  <c r="O222" i="5"/>
  <c r="P222" i="5" s="1"/>
  <c r="J222" i="5"/>
  <c r="P221" i="5"/>
  <c r="O221" i="5"/>
  <c r="J221" i="5"/>
  <c r="O220" i="5"/>
  <c r="P220" i="5" s="1"/>
  <c r="J220" i="5"/>
  <c r="N219" i="5"/>
  <c r="M219" i="5"/>
  <c r="M206" i="5" s="1"/>
  <c r="L219" i="5"/>
  <c r="L206" i="5" s="1"/>
  <c r="I219" i="5"/>
  <c r="H219" i="5"/>
  <c r="J219" i="5" s="1"/>
  <c r="O218" i="5"/>
  <c r="P218" i="5" s="1"/>
  <c r="J218" i="5"/>
  <c r="O217" i="5"/>
  <c r="Q217" i="5" s="1"/>
  <c r="O216" i="5"/>
  <c r="Q216" i="5" s="1"/>
  <c r="I216" i="5"/>
  <c r="K216" i="5" s="1"/>
  <c r="P215" i="5"/>
  <c r="O215" i="5"/>
  <c r="Q215" i="5" s="1"/>
  <c r="O214" i="5"/>
  <c r="P214" i="5" s="1"/>
  <c r="J214" i="5"/>
  <c r="O213" i="5"/>
  <c r="P213" i="5" s="1"/>
  <c r="J213" i="5"/>
  <c r="O212" i="5"/>
  <c r="P212" i="5" s="1"/>
  <c r="J212" i="5"/>
  <c r="P211" i="5"/>
  <c r="O211" i="5"/>
  <c r="I211" i="5"/>
  <c r="J211" i="5" s="1"/>
  <c r="O210" i="5"/>
  <c r="Q210" i="5" s="1"/>
  <c r="P209" i="5"/>
  <c r="O209" i="5"/>
  <c r="J209" i="5"/>
  <c r="O208" i="5"/>
  <c r="P208" i="5" s="1"/>
  <c r="J208" i="5"/>
  <c r="N207" i="5"/>
  <c r="N206" i="5" s="1"/>
  <c r="M207" i="5"/>
  <c r="L207" i="5"/>
  <c r="H207" i="5"/>
  <c r="O205" i="5"/>
  <c r="P205" i="5" s="1"/>
  <c r="J205" i="5"/>
  <c r="O204" i="5"/>
  <c r="P204" i="5" s="1"/>
  <c r="J204" i="5"/>
  <c r="O203" i="5"/>
  <c r="P203" i="5" s="1"/>
  <c r="J203" i="5"/>
  <c r="O202" i="5"/>
  <c r="P202" i="5" s="1"/>
  <c r="J202" i="5"/>
  <c r="O201" i="5"/>
  <c r="P201" i="5" s="1"/>
  <c r="J201" i="5"/>
  <c r="O200" i="5"/>
  <c r="P200" i="5" s="1"/>
  <c r="J200" i="5"/>
  <c r="N199" i="5"/>
  <c r="N179" i="5" s="1"/>
  <c r="M199" i="5"/>
  <c r="L199" i="5"/>
  <c r="I199" i="5"/>
  <c r="H199" i="5"/>
  <c r="J199" i="5" s="1"/>
  <c r="O198" i="5"/>
  <c r="P198" i="5" s="1"/>
  <c r="J198" i="5"/>
  <c r="N197" i="5"/>
  <c r="M197" i="5"/>
  <c r="L197" i="5"/>
  <c r="I197" i="5"/>
  <c r="H197" i="5"/>
  <c r="J197" i="5" s="1"/>
  <c r="O196" i="5"/>
  <c r="P196" i="5" s="1"/>
  <c r="J196" i="5"/>
  <c r="P195" i="5"/>
  <c r="O195" i="5"/>
  <c r="J195" i="5"/>
  <c r="O194" i="5"/>
  <c r="P194" i="5" s="1"/>
  <c r="J194" i="5"/>
  <c r="O193" i="5"/>
  <c r="P193" i="5" s="1"/>
  <c r="J193" i="5"/>
  <c r="O192" i="5"/>
  <c r="P192" i="5" s="1"/>
  <c r="J192" i="5"/>
  <c r="P191" i="5"/>
  <c r="O191" i="5"/>
  <c r="J191" i="5"/>
  <c r="O190" i="5"/>
  <c r="P190" i="5" s="1"/>
  <c r="J190" i="5"/>
  <c r="P189" i="5"/>
  <c r="O189" i="5"/>
  <c r="J189" i="5"/>
  <c r="O188" i="5"/>
  <c r="P188" i="5" s="1"/>
  <c r="J188" i="5"/>
  <c r="P187" i="5"/>
  <c r="O187" i="5"/>
  <c r="J187" i="5"/>
  <c r="O186" i="5"/>
  <c r="P186" i="5" s="1"/>
  <c r="J186" i="5"/>
  <c r="O185" i="5"/>
  <c r="P185" i="5" s="1"/>
  <c r="J185" i="5"/>
  <c r="O184" i="5"/>
  <c r="P184" i="5" s="1"/>
  <c r="J184" i="5"/>
  <c r="P183" i="5"/>
  <c r="O183" i="5"/>
  <c r="J183" i="5"/>
  <c r="O182" i="5"/>
  <c r="P182" i="5" s="1"/>
  <c r="J182" i="5"/>
  <c r="P181" i="5"/>
  <c r="O181" i="5"/>
  <c r="J181" i="5"/>
  <c r="J180" i="5" s="1"/>
  <c r="N180" i="5"/>
  <c r="M180" i="5"/>
  <c r="M179" i="5" s="1"/>
  <c r="M178" i="5" s="1"/>
  <c r="M177" i="5" s="1"/>
  <c r="L180" i="5"/>
  <c r="I180" i="5"/>
  <c r="H180" i="5"/>
  <c r="L179" i="5"/>
  <c r="I179" i="5"/>
  <c r="H179" i="5"/>
  <c r="P176" i="5"/>
  <c r="J176" i="5"/>
  <c r="M175" i="5"/>
  <c r="I175" i="5"/>
  <c r="I174" i="5" s="1"/>
  <c r="M174" i="5"/>
  <c r="O169" i="5"/>
  <c r="Q169" i="5" s="1"/>
  <c r="L169" i="5"/>
  <c r="P169" i="5" s="1"/>
  <c r="I169" i="5"/>
  <c r="H169" i="5"/>
  <c r="J169" i="5" s="1"/>
  <c r="N162" i="5"/>
  <c r="M162" i="5"/>
  <c r="L162" i="5"/>
  <c r="I162" i="5"/>
  <c r="K162" i="5" s="1"/>
  <c r="H162" i="5"/>
  <c r="O159" i="5"/>
  <c r="P159" i="5" s="1"/>
  <c r="J159" i="5"/>
  <c r="O158" i="5"/>
  <c r="Q158" i="5" s="1"/>
  <c r="K158" i="5"/>
  <c r="J158" i="5"/>
  <c r="J157" i="5" s="1"/>
  <c r="J102" i="5" s="1"/>
  <c r="J77" i="5" s="1"/>
  <c r="N157" i="5"/>
  <c r="N173" i="5" s="1"/>
  <c r="M157" i="5"/>
  <c r="M173" i="5" s="1"/>
  <c r="L157" i="5"/>
  <c r="L173" i="5" s="1"/>
  <c r="I157" i="5"/>
  <c r="I173" i="5" s="1"/>
  <c r="H157" i="5"/>
  <c r="H173" i="5" s="1"/>
  <c r="O156" i="5"/>
  <c r="P156" i="5" s="1"/>
  <c r="J156" i="5"/>
  <c r="P155" i="5"/>
  <c r="O155" i="5"/>
  <c r="O162" i="5" s="1"/>
  <c r="J155" i="5"/>
  <c r="O154" i="5"/>
  <c r="P154" i="5" s="1"/>
  <c r="J154" i="5"/>
  <c r="P153" i="5"/>
  <c r="O153" i="5"/>
  <c r="J153" i="5"/>
  <c r="N152" i="5"/>
  <c r="M152" i="5"/>
  <c r="L152" i="5"/>
  <c r="I152" i="5"/>
  <c r="H152" i="5"/>
  <c r="J152" i="5" s="1"/>
  <c r="O151" i="5"/>
  <c r="P151" i="5" s="1"/>
  <c r="J151" i="5"/>
  <c r="O150" i="5"/>
  <c r="P150" i="5" s="1"/>
  <c r="J150" i="5"/>
  <c r="O149" i="5"/>
  <c r="P149" i="5" s="1"/>
  <c r="J149" i="5"/>
  <c r="O148" i="5"/>
  <c r="P148" i="5" s="1"/>
  <c r="J148" i="5"/>
  <c r="N147" i="5"/>
  <c r="M147" i="5"/>
  <c r="L147" i="5"/>
  <c r="I147" i="5"/>
  <c r="H147" i="5"/>
  <c r="J147" i="5" s="1"/>
  <c r="O146" i="5"/>
  <c r="P146" i="5" s="1"/>
  <c r="J146" i="5"/>
  <c r="O145" i="5"/>
  <c r="P145" i="5" s="1"/>
  <c r="J145" i="5"/>
  <c r="O144" i="5"/>
  <c r="P144" i="5" s="1"/>
  <c r="J144" i="5"/>
  <c r="O143" i="5"/>
  <c r="P143" i="5" s="1"/>
  <c r="J143" i="5"/>
  <c r="O142" i="5"/>
  <c r="P142" i="5" s="1"/>
  <c r="J142" i="5"/>
  <c r="O141" i="5"/>
  <c r="P141" i="5" s="1"/>
  <c r="J141" i="5"/>
  <c r="N140" i="5"/>
  <c r="N139" i="5" s="1"/>
  <c r="M140" i="5"/>
  <c r="M139" i="5" s="1"/>
  <c r="L140" i="5"/>
  <c r="I140" i="5"/>
  <c r="I139" i="5" s="1"/>
  <c r="H140" i="5"/>
  <c r="J140" i="5" s="1"/>
  <c r="L139" i="5"/>
  <c r="O138" i="5"/>
  <c r="P138" i="5" s="1"/>
  <c r="J138" i="5"/>
  <c r="O137" i="5"/>
  <c r="P137" i="5" s="1"/>
  <c r="J137" i="5"/>
  <c r="O136" i="5"/>
  <c r="P136" i="5" s="1"/>
  <c r="J136" i="5"/>
  <c r="O135" i="5"/>
  <c r="P135" i="5" s="1"/>
  <c r="J135" i="5"/>
  <c r="O134" i="5"/>
  <c r="P134" i="5" s="1"/>
  <c r="J134" i="5"/>
  <c r="O133" i="5"/>
  <c r="P133" i="5" s="1"/>
  <c r="J133" i="5"/>
  <c r="N132" i="5"/>
  <c r="M132" i="5"/>
  <c r="L132" i="5"/>
  <c r="I132" i="5"/>
  <c r="H132" i="5"/>
  <c r="J132" i="5" s="1"/>
  <c r="O131" i="5"/>
  <c r="P131" i="5" s="1"/>
  <c r="J131" i="5"/>
  <c r="N130" i="5"/>
  <c r="M130" i="5"/>
  <c r="L130" i="5"/>
  <c r="I130" i="5"/>
  <c r="H130" i="5"/>
  <c r="J130" i="5" s="1"/>
  <c r="P129" i="5"/>
  <c r="O129" i="5"/>
  <c r="J129" i="5"/>
  <c r="O128" i="5"/>
  <c r="P128" i="5" s="1"/>
  <c r="J128" i="5"/>
  <c r="P127" i="5"/>
  <c r="O127" i="5"/>
  <c r="J127" i="5"/>
  <c r="O126" i="5"/>
  <c r="P126" i="5" s="1"/>
  <c r="J126" i="5"/>
  <c r="O125" i="5"/>
  <c r="P125" i="5" s="1"/>
  <c r="J125" i="5"/>
  <c r="O124" i="5"/>
  <c r="P124" i="5" s="1"/>
  <c r="J124" i="5"/>
  <c r="P123" i="5"/>
  <c r="O123" i="5"/>
  <c r="J123" i="5"/>
  <c r="O122" i="5"/>
  <c r="P122" i="5" s="1"/>
  <c r="J122" i="5"/>
  <c r="P121" i="5"/>
  <c r="O121" i="5"/>
  <c r="J121" i="5"/>
  <c r="O120" i="5"/>
  <c r="P120" i="5" s="1"/>
  <c r="J120" i="5"/>
  <c r="P119" i="5"/>
  <c r="O119" i="5"/>
  <c r="J119" i="5"/>
  <c r="O118" i="5"/>
  <c r="P118" i="5" s="1"/>
  <c r="J118" i="5"/>
  <c r="O117" i="5"/>
  <c r="P117" i="5" s="1"/>
  <c r="J117" i="5"/>
  <c r="O116" i="5"/>
  <c r="P116" i="5" s="1"/>
  <c r="J116" i="5"/>
  <c r="J113" i="5" s="1"/>
  <c r="P115" i="5"/>
  <c r="O115" i="5"/>
  <c r="J115" i="5"/>
  <c r="O114" i="5"/>
  <c r="P114" i="5" s="1"/>
  <c r="J114" i="5"/>
  <c r="N113" i="5"/>
  <c r="N112" i="5" s="1"/>
  <c r="M113" i="5"/>
  <c r="M112" i="5" s="1"/>
  <c r="L113" i="5"/>
  <c r="I113" i="5"/>
  <c r="I112" i="5" s="1"/>
  <c r="I111" i="5" s="1"/>
  <c r="H113" i="5"/>
  <c r="H112" i="5" s="1"/>
  <c r="L112" i="5"/>
  <c r="L111" i="5"/>
  <c r="L110" i="5" s="1"/>
  <c r="L452" i="5" s="1"/>
  <c r="N109" i="5"/>
  <c r="M109" i="5"/>
  <c r="L109" i="5"/>
  <c r="J109" i="5"/>
  <c r="I109" i="5"/>
  <c r="H109" i="5"/>
  <c r="H81" i="5" s="1"/>
  <c r="O108" i="5"/>
  <c r="N108" i="5"/>
  <c r="N106" i="5" s="1"/>
  <c r="M108" i="5"/>
  <c r="M106" i="5" s="1"/>
  <c r="L108" i="5"/>
  <c r="P108" i="5" s="1"/>
  <c r="J108" i="5"/>
  <c r="J106" i="5" s="1"/>
  <c r="I108" i="5"/>
  <c r="I106" i="5" s="1"/>
  <c r="H108" i="5"/>
  <c r="H106" i="5" s="1"/>
  <c r="P107" i="5"/>
  <c r="K107" i="5"/>
  <c r="M105" i="5"/>
  <c r="M80" i="5" s="1"/>
  <c r="M79" i="5" s="1"/>
  <c r="I105" i="5"/>
  <c r="I104" i="5"/>
  <c r="O103" i="5"/>
  <c r="N103" i="5"/>
  <c r="M103" i="5"/>
  <c r="L103" i="5"/>
  <c r="P103" i="5" s="1"/>
  <c r="I103" i="5"/>
  <c r="H103" i="5"/>
  <c r="K103" i="5" s="1"/>
  <c r="N102" i="5"/>
  <c r="M102" i="5"/>
  <c r="M77" i="5" s="1"/>
  <c r="L102" i="5"/>
  <c r="L77" i="5" s="1"/>
  <c r="N101" i="5"/>
  <c r="M101" i="5"/>
  <c r="L101" i="5"/>
  <c r="I101" i="5"/>
  <c r="H101" i="5"/>
  <c r="I95" i="5"/>
  <c r="N94" i="5"/>
  <c r="M94" i="5"/>
  <c r="L94" i="5"/>
  <c r="I94" i="5"/>
  <c r="H94" i="5"/>
  <c r="N93" i="5"/>
  <c r="M93" i="5"/>
  <c r="L93" i="5"/>
  <c r="J93" i="5"/>
  <c r="I93" i="5"/>
  <c r="K93" i="5" s="1"/>
  <c r="H93" i="5"/>
  <c r="N92" i="5"/>
  <c r="M92" i="5"/>
  <c r="L92" i="5"/>
  <c r="J92" i="5"/>
  <c r="I92" i="5"/>
  <c r="H92" i="5"/>
  <c r="O91" i="5"/>
  <c r="Q91" i="5" s="1"/>
  <c r="N91" i="5"/>
  <c r="M91" i="5"/>
  <c r="L91" i="5"/>
  <c r="H91" i="5"/>
  <c r="L87" i="5"/>
  <c r="L72" i="5" s="1"/>
  <c r="I87" i="5"/>
  <c r="H87" i="5"/>
  <c r="J86" i="5"/>
  <c r="J71" i="5" s="1"/>
  <c r="N81" i="5"/>
  <c r="M81" i="5"/>
  <c r="L81" i="5"/>
  <c r="J81" i="5"/>
  <c r="I81" i="5"/>
  <c r="O78" i="5"/>
  <c r="N78" i="5"/>
  <c r="M78" i="5"/>
  <c r="L78" i="5"/>
  <c r="P78" i="5" s="1"/>
  <c r="I78" i="5"/>
  <c r="H78" i="5"/>
  <c r="K78" i="5" s="1"/>
  <c r="N77" i="5"/>
  <c r="J74" i="5"/>
  <c r="I74" i="5"/>
  <c r="I72" i="5"/>
  <c r="H72" i="5"/>
  <c r="O65" i="5"/>
  <c r="Q65" i="5" s="1"/>
  <c r="K65" i="5"/>
  <c r="J65" i="5"/>
  <c r="O64" i="5"/>
  <c r="O63" i="5" s="1"/>
  <c r="J64" i="5"/>
  <c r="N63" i="5"/>
  <c r="M63" i="5"/>
  <c r="M62" i="5" s="1"/>
  <c r="L63" i="5"/>
  <c r="I63" i="5"/>
  <c r="H63" i="5"/>
  <c r="J63" i="5" s="1"/>
  <c r="N62" i="5"/>
  <c r="N61" i="5"/>
  <c r="M61" i="5"/>
  <c r="L61" i="5"/>
  <c r="I61" i="5"/>
  <c r="H61" i="5"/>
  <c r="O59" i="5"/>
  <c r="P59" i="5" s="1"/>
  <c r="K59" i="5"/>
  <c r="J59" i="5"/>
  <c r="N58" i="5"/>
  <c r="M58" i="5"/>
  <c r="L58" i="5"/>
  <c r="I58" i="5"/>
  <c r="H58" i="5"/>
  <c r="J58" i="5" s="1"/>
  <c r="O57" i="5"/>
  <c r="Q57" i="5" s="1"/>
  <c r="K57" i="5"/>
  <c r="J57" i="5"/>
  <c r="O56" i="5"/>
  <c r="P56" i="5" s="1"/>
  <c r="K56" i="5"/>
  <c r="J56" i="5"/>
  <c r="P55" i="5"/>
  <c r="O55" i="5"/>
  <c r="Q55" i="5" s="1"/>
  <c r="K55" i="5"/>
  <c r="J55" i="5"/>
  <c r="N54" i="5"/>
  <c r="M54" i="5"/>
  <c r="L54" i="5"/>
  <c r="I54" i="5"/>
  <c r="H54" i="5"/>
  <c r="J54" i="5" s="1"/>
  <c r="O53" i="5"/>
  <c r="P53" i="5" s="1"/>
  <c r="K53" i="5"/>
  <c r="J53" i="5"/>
  <c r="N52" i="5"/>
  <c r="M52" i="5"/>
  <c r="L52" i="5"/>
  <c r="I52" i="5"/>
  <c r="K52" i="5" s="1"/>
  <c r="H52" i="5"/>
  <c r="J52" i="5" s="1"/>
  <c r="O51" i="5"/>
  <c r="Q51" i="5" s="1"/>
  <c r="K51" i="5"/>
  <c r="J51" i="5"/>
  <c r="O50" i="5"/>
  <c r="P50" i="5" s="1"/>
  <c r="K50" i="5"/>
  <c r="J50" i="5"/>
  <c r="P49" i="5"/>
  <c r="O49" i="5"/>
  <c r="Q49" i="5" s="1"/>
  <c r="K49" i="5"/>
  <c r="J49" i="5"/>
  <c r="N48" i="5"/>
  <c r="M48" i="5"/>
  <c r="L48" i="5"/>
  <c r="I48" i="5"/>
  <c r="I41" i="5" s="1"/>
  <c r="H48" i="5"/>
  <c r="J48" i="5" s="1"/>
  <c r="O47" i="5"/>
  <c r="P47" i="5" s="1"/>
  <c r="K47" i="5"/>
  <c r="J47" i="5"/>
  <c r="O46" i="5"/>
  <c r="Q46" i="5" s="1"/>
  <c r="K46" i="5"/>
  <c r="J46" i="5"/>
  <c r="O45" i="5"/>
  <c r="P45" i="5" s="1"/>
  <c r="K45" i="5"/>
  <c r="J45" i="5"/>
  <c r="N44" i="5"/>
  <c r="M44" i="5"/>
  <c r="M41" i="5" s="1"/>
  <c r="L44" i="5"/>
  <c r="I44" i="5"/>
  <c r="H44" i="5"/>
  <c r="O43" i="5"/>
  <c r="Q43" i="5" s="1"/>
  <c r="K43" i="5"/>
  <c r="J43" i="5"/>
  <c r="O42" i="5"/>
  <c r="Q42" i="5" s="1"/>
  <c r="N42" i="5"/>
  <c r="M42" i="5"/>
  <c r="L42" i="5"/>
  <c r="I42" i="5"/>
  <c r="H42" i="5"/>
  <c r="J42" i="5" s="1"/>
  <c r="O40" i="5"/>
  <c r="J40" i="5"/>
  <c r="O39" i="5"/>
  <c r="P39" i="5" s="1"/>
  <c r="K39" i="5"/>
  <c r="J39" i="5"/>
  <c r="N38" i="5"/>
  <c r="M38" i="5"/>
  <c r="L38" i="5"/>
  <c r="I38" i="5"/>
  <c r="H38" i="5"/>
  <c r="J38" i="5" s="1"/>
  <c r="N37" i="5"/>
  <c r="N36" i="5" s="1"/>
  <c r="M37" i="5"/>
  <c r="M36" i="5" s="1"/>
  <c r="L37" i="5"/>
  <c r="L36" i="5" s="1"/>
  <c r="I37" i="5"/>
  <c r="O35" i="5"/>
  <c r="Q35" i="5" s="1"/>
  <c r="K35" i="5"/>
  <c r="J35" i="5"/>
  <c r="O34" i="5"/>
  <c r="Q34" i="5" s="1"/>
  <c r="N34" i="5"/>
  <c r="M34" i="5"/>
  <c r="L34" i="5"/>
  <c r="I34" i="5"/>
  <c r="H34" i="5"/>
  <c r="J34" i="5" s="1"/>
  <c r="O33" i="5"/>
  <c r="P33" i="5" s="1"/>
  <c r="K33" i="5"/>
  <c r="J33" i="5"/>
  <c r="P32" i="5"/>
  <c r="O32" i="5"/>
  <c r="Q32" i="5" s="1"/>
  <c r="K32" i="5"/>
  <c r="J32" i="5"/>
  <c r="N31" i="5"/>
  <c r="M31" i="5"/>
  <c r="M30" i="5" s="1"/>
  <c r="M25" i="5" s="1"/>
  <c r="L31" i="5"/>
  <c r="L30" i="5" s="1"/>
  <c r="I31" i="5"/>
  <c r="H31" i="5"/>
  <c r="J31" i="5" s="1"/>
  <c r="N30" i="5"/>
  <c r="I30" i="5"/>
  <c r="O29" i="5"/>
  <c r="P29" i="5" s="1"/>
  <c r="K29" i="5"/>
  <c r="J29" i="5"/>
  <c r="O28" i="5"/>
  <c r="Q28" i="5" s="1"/>
  <c r="K28" i="5"/>
  <c r="J28" i="5"/>
  <c r="N27" i="5"/>
  <c r="M27" i="5"/>
  <c r="L27" i="5"/>
  <c r="L26" i="5" s="1"/>
  <c r="I27" i="5"/>
  <c r="I26" i="5" s="1"/>
  <c r="H27" i="5"/>
  <c r="J27" i="5" s="1"/>
  <c r="N26" i="5"/>
  <c r="N25" i="5" s="1"/>
  <c r="M26" i="5"/>
  <c r="H26" i="5"/>
  <c r="O24" i="5"/>
  <c r="P24" i="5" s="1"/>
  <c r="K24" i="5"/>
  <c r="J24" i="5"/>
  <c r="O23" i="5"/>
  <c r="Q23" i="5" s="1"/>
  <c r="K23" i="5"/>
  <c r="J23" i="5"/>
  <c r="O22" i="5"/>
  <c r="P22" i="5" s="1"/>
  <c r="K22" i="5"/>
  <c r="J22" i="5"/>
  <c r="P21" i="5"/>
  <c r="O21" i="5"/>
  <c r="Q21" i="5" s="1"/>
  <c r="K21" i="5"/>
  <c r="J21" i="5"/>
  <c r="N20" i="5"/>
  <c r="M20" i="5"/>
  <c r="L20" i="5"/>
  <c r="I20" i="5"/>
  <c r="H20" i="5"/>
  <c r="O18" i="5"/>
  <c r="P18" i="5" s="1"/>
  <c r="K18" i="5"/>
  <c r="J18" i="5"/>
  <c r="O17" i="5"/>
  <c r="Q17" i="5" s="1"/>
  <c r="K17" i="5"/>
  <c r="J17" i="5"/>
  <c r="O16" i="5"/>
  <c r="P16" i="5" s="1"/>
  <c r="K16" i="5"/>
  <c r="J16" i="5"/>
  <c r="O15" i="5"/>
  <c r="Q15" i="5" s="1"/>
  <c r="K15" i="5"/>
  <c r="J15" i="5"/>
  <c r="N14" i="5"/>
  <c r="M14" i="5"/>
  <c r="L14" i="5"/>
  <c r="I14" i="5"/>
  <c r="H14" i="5"/>
  <c r="J14" i="5" s="1"/>
  <c r="O12" i="5"/>
  <c r="P12" i="5" s="1"/>
  <c r="K12" i="5"/>
  <c r="J12" i="5"/>
  <c r="N11" i="5"/>
  <c r="M11" i="5"/>
  <c r="O11" i="5" s="1"/>
  <c r="L11" i="5"/>
  <c r="P11" i="5" s="1"/>
  <c r="I11" i="5"/>
  <c r="H11" i="5"/>
  <c r="J11" i="5" s="1"/>
  <c r="Q63" i="5" l="1"/>
  <c r="O62" i="5"/>
  <c r="N105" i="5"/>
  <c r="N80" i="5" s="1"/>
  <c r="N79" i="5" s="1"/>
  <c r="N361" i="5"/>
  <c r="N104" i="5" s="1"/>
  <c r="I110" i="5"/>
  <c r="I452" i="5" s="1"/>
  <c r="M261" i="5"/>
  <c r="M166" i="5"/>
  <c r="M84" i="5"/>
  <c r="M111" i="5"/>
  <c r="M110" i="5" s="1"/>
  <c r="M452" i="5" s="1"/>
  <c r="P400" i="5"/>
  <c r="K106" i="5"/>
  <c r="M100" i="5"/>
  <c r="M99" i="5" s="1"/>
  <c r="M415" i="5"/>
  <c r="M414" i="5" s="1"/>
  <c r="M449" i="5" s="1"/>
  <c r="N100" i="5"/>
  <c r="N99" i="5" s="1"/>
  <c r="N415" i="5"/>
  <c r="N414" i="5" s="1"/>
  <c r="N449" i="5" s="1"/>
  <c r="I260" i="5"/>
  <c r="I90" i="5"/>
  <c r="N175" i="5"/>
  <c r="N174" i="5" s="1"/>
  <c r="M260" i="5"/>
  <c r="M259" i="5" s="1"/>
  <c r="M90" i="5"/>
  <c r="M89" i="5" s="1"/>
  <c r="M170" i="5"/>
  <c r="M88" i="5"/>
  <c r="M73" i="5" s="1"/>
  <c r="M167" i="5"/>
  <c r="M85" i="5"/>
  <c r="M70" i="5" s="1"/>
  <c r="N167" i="5"/>
  <c r="N85" i="5"/>
  <c r="N70" i="5" s="1"/>
  <c r="N263" i="5"/>
  <c r="N262" i="5" s="1"/>
  <c r="L98" i="5"/>
  <c r="L337" i="5"/>
  <c r="L263" i="5" s="1"/>
  <c r="L262" i="5" s="1"/>
  <c r="L380" i="5" s="1"/>
  <c r="N166" i="5"/>
  <c r="N84" i="5"/>
  <c r="N111" i="5"/>
  <c r="N110" i="5" s="1"/>
  <c r="N452" i="5" s="1"/>
  <c r="N455" i="5" s="1"/>
  <c r="I86" i="5"/>
  <c r="I168" i="5"/>
  <c r="Q401" i="5"/>
  <c r="O400" i="5"/>
  <c r="N178" i="5"/>
  <c r="N177" i="5" s="1"/>
  <c r="N261" i="5" s="1"/>
  <c r="L168" i="5"/>
  <c r="L86" i="5"/>
  <c r="L71" i="5" s="1"/>
  <c r="N98" i="5"/>
  <c r="N337" i="5"/>
  <c r="M168" i="5"/>
  <c r="M86" i="5"/>
  <c r="M71" i="5" s="1"/>
  <c r="K26" i="5"/>
  <c r="I25" i="5"/>
  <c r="L25" i="5"/>
  <c r="L96" i="5"/>
  <c r="H166" i="5"/>
  <c r="H111" i="5"/>
  <c r="H110" i="5" s="1"/>
  <c r="H452" i="5" s="1"/>
  <c r="H455" i="5" s="1"/>
  <c r="J455" i="5" s="1"/>
  <c r="H84" i="5"/>
  <c r="H69" i="5" s="1"/>
  <c r="M60" i="5"/>
  <c r="P360" i="5"/>
  <c r="Q369" i="5"/>
  <c r="Q410" i="5"/>
  <c r="K63" i="5"/>
  <c r="P316" i="5"/>
  <c r="N60" i="5"/>
  <c r="K58" i="5"/>
  <c r="P63" i="5"/>
  <c r="H139" i="5"/>
  <c r="K173" i="5"/>
  <c r="P238" i="5"/>
  <c r="P265" i="5"/>
  <c r="Q402" i="5"/>
  <c r="Q406" i="5"/>
  <c r="K101" i="5"/>
  <c r="P15" i="5"/>
  <c r="O20" i="5"/>
  <c r="H30" i="5"/>
  <c r="K34" i="5"/>
  <c r="K38" i="5"/>
  <c r="P43" i="5"/>
  <c r="K87" i="5"/>
  <c r="O93" i="5"/>
  <c r="Q93" i="5" s="1"/>
  <c r="P132" i="5"/>
  <c r="K169" i="5"/>
  <c r="K244" i="5"/>
  <c r="L249" i="5"/>
  <c r="I280" i="5"/>
  <c r="J280" i="5" s="1"/>
  <c r="K361" i="5"/>
  <c r="K370" i="5"/>
  <c r="Q385" i="5"/>
  <c r="H416" i="5"/>
  <c r="I60" i="5"/>
  <c r="Q11" i="5"/>
  <c r="N90" i="5"/>
  <c r="N89" i="5" s="1"/>
  <c r="Q322" i="5"/>
  <c r="P34" i="5"/>
  <c r="O101" i="5"/>
  <c r="Q101" i="5" s="1"/>
  <c r="L166" i="5"/>
  <c r="L167" i="5"/>
  <c r="H338" i="5"/>
  <c r="H98" i="5" s="1"/>
  <c r="K407" i="5"/>
  <c r="K442" i="5"/>
  <c r="K11" i="5"/>
  <c r="L60" i="5"/>
  <c r="N168" i="5"/>
  <c r="J26" i="5"/>
  <c r="O48" i="5"/>
  <c r="Q48" i="5" s="1"/>
  <c r="K44" i="5"/>
  <c r="K54" i="5"/>
  <c r="K94" i="5"/>
  <c r="H102" i="5"/>
  <c r="H77" i="5" s="1"/>
  <c r="K235" i="5"/>
  <c r="O238" i="5"/>
  <c r="O237" i="5" s="1"/>
  <c r="O265" i="5"/>
  <c r="Q265" i="5" s="1"/>
  <c r="P280" i="5"/>
  <c r="P292" i="5"/>
  <c r="P305" i="5"/>
  <c r="O356" i="5"/>
  <c r="I448" i="5"/>
  <c r="J448" i="5" s="1"/>
  <c r="K395" i="5"/>
  <c r="L416" i="5"/>
  <c r="K37" i="5"/>
  <c r="P28" i="5"/>
  <c r="K74" i="5"/>
  <c r="K30" i="5"/>
  <c r="H41" i="5"/>
  <c r="H60" i="5" s="1"/>
  <c r="Q78" i="5"/>
  <c r="H13" i="5"/>
  <c r="L41" i="5"/>
  <c r="N87" i="5"/>
  <c r="N72" i="5" s="1"/>
  <c r="P91" i="5"/>
  <c r="I102" i="5"/>
  <c r="O132" i="5"/>
  <c r="I215" i="5"/>
  <c r="K215" i="5" s="1"/>
  <c r="P235" i="5"/>
  <c r="H250" i="5"/>
  <c r="I306" i="5"/>
  <c r="J306" i="5" s="1"/>
  <c r="P390" i="5"/>
  <c r="I400" i="5"/>
  <c r="P152" i="5"/>
  <c r="P180" i="5"/>
  <c r="Q370" i="5"/>
  <c r="J382" i="5"/>
  <c r="J391" i="5"/>
  <c r="J404" i="5"/>
  <c r="P393" i="5"/>
  <c r="O207" i="5"/>
  <c r="Q207" i="5" s="1"/>
  <c r="N394" i="5"/>
  <c r="M400" i="5"/>
  <c r="M96" i="5" s="1"/>
  <c r="M75" i="5" s="1"/>
  <c r="L84" i="5"/>
  <c r="L69" i="5" s="1"/>
  <c r="J229" i="5"/>
  <c r="J282" i="5"/>
  <c r="J289" i="5"/>
  <c r="I300" i="5"/>
  <c r="J300" i="5" s="1"/>
  <c r="J297" i="5" s="1"/>
  <c r="I307" i="5"/>
  <c r="J307" i="5" s="1"/>
  <c r="M338" i="5"/>
  <c r="K362" i="5"/>
  <c r="K371" i="5"/>
  <c r="P93" i="5"/>
  <c r="N88" i="5"/>
  <c r="N73" i="5" s="1"/>
  <c r="O94" i="5"/>
  <c r="Q94" i="5" s="1"/>
  <c r="P113" i="5"/>
  <c r="O152" i="5"/>
  <c r="O180" i="5"/>
  <c r="K358" i="5"/>
  <c r="K72" i="5"/>
  <c r="K92" i="5"/>
  <c r="H95" i="5"/>
  <c r="H74" i="5" s="1"/>
  <c r="O109" i="5"/>
  <c r="O81" i="5" s="1"/>
  <c r="Q81" i="5" s="1"/>
  <c r="P147" i="5"/>
  <c r="N170" i="5"/>
  <c r="P216" i="5"/>
  <c r="Q240" i="5"/>
  <c r="K246" i="5"/>
  <c r="P289" i="5"/>
  <c r="P300" i="5"/>
  <c r="P307" i="5"/>
  <c r="Q313" i="5"/>
  <c r="L375" i="5"/>
  <c r="O339" i="5"/>
  <c r="P339" i="5" s="1"/>
  <c r="P57" i="5"/>
  <c r="O54" i="5"/>
  <c r="Q54" i="5" s="1"/>
  <c r="I455" i="5"/>
  <c r="K27" i="5"/>
  <c r="P27" i="5"/>
  <c r="M455" i="5"/>
  <c r="I80" i="5"/>
  <c r="K95" i="5"/>
  <c r="L106" i="5"/>
  <c r="P106" i="5" s="1"/>
  <c r="J162" i="5"/>
  <c r="H171" i="5"/>
  <c r="I217" i="5"/>
  <c r="K217" i="5" s="1"/>
  <c r="P223" i="5"/>
  <c r="P294" i="5"/>
  <c r="I301" i="5"/>
  <c r="J301" i="5" s="1"/>
  <c r="I314" i="5"/>
  <c r="J314" i="5" s="1"/>
  <c r="P367" i="5"/>
  <c r="P35" i="5"/>
  <c r="I36" i="5"/>
  <c r="L85" i="5"/>
  <c r="L70" i="5" s="1"/>
  <c r="P92" i="5"/>
  <c r="O113" i="5"/>
  <c r="O140" i="5"/>
  <c r="O139" i="5" s="1"/>
  <c r="N375" i="5"/>
  <c r="O362" i="5"/>
  <c r="Q371" i="5"/>
  <c r="K401" i="5"/>
  <c r="O417" i="5"/>
  <c r="P417" i="5" s="1"/>
  <c r="K81" i="5"/>
  <c r="J179" i="5"/>
  <c r="L19" i="5"/>
  <c r="P23" i="5"/>
  <c r="O31" i="5"/>
  <c r="P31" i="5" s="1"/>
  <c r="H62" i="5"/>
  <c r="O147" i="5"/>
  <c r="P162" i="5"/>
  <c r="L171" i="5"/>
  <c r="P171" i="5" s="1"/>
  <c r="P217" i="5"/>
  <c r="H237" i="5"/>
  <c r="J237" i="5" s="1"/>
  <c r="I269" i="5"/>
  <c r="J269" i="5" s="1"/>
  <c r="O289" i="5"/>
  <c r="Q289" i="5" s="1"/>
  <c r="P301" i="5"/>
  <c r="P314" i="5"/>
  <c r="H329" i="5"/>
  <c r="I334" i="5"/>
  <c r="K334" i="5" s="1"/>
  <c r="O358" i="5"/>
  <c r="Q358" i="5" s="1"/>
  <c r="P387" i="5"/>
  <c r="M384" i="5"/>
  <c r="M383" i="5" s="1"/>
  <c r="M381" i="5" s="1"/>
  <c r="K31" i="5"/>
  <c r="P65" i="5"/>
  <c r="M19" i="5"/>
  <c r="M13" i="5" s="1"/>
  <c r="M10" i="5" s="1"/>
  <c r="M9" i="5" s="1"/>
  <c r="O27" i="5"/>
  <c r="K42" i="5"/>
  <c r="P46" i="5"/>
  <c r="P51" i="5"/>
  <c r="I62" i="5"/>
  <c r="K62" i="5" s="1"/>
  <c r="H96" i="5"/>
  <c r="H75" i="5" s="1"/>
  <c r="O106" i="5"/>
  <c r="M171" i="5"/>
  <c r="O223" i="5"/>
  <c r="P241" i="5"/>
  <c r="O246" i="5"/>
  <c r="P397" i="5"/>
  <c r="K108" i="5"/>
  <c r="H206" i="5"/>
  <c r="H178" i="5" s="1"/>
  <c r="N41" i="5"/>
  <c r="K14" i="5"/>
  <c r="N19" i="5"/>
  <c r="N13" i="5" s="1"/>
  <c r="P42" i="5"/>
  <c r="L62" i="5"/>
  <c r="P62" i="5" s="1"/>
  <c r="O92" i="5"/>
  <c r="Q92" i="5" s="1"/>
  <c r="Q103" i="5"/>
  <c r="O197" i="5"/>
  <c r="P197" i="5" s="1"/>
  <c r="L237" i="5"/>
  <c r="P334" i="5"/>
  <c r="I349" i="5"/>
  <c r="J349" i="5" s="1"/>
  <c r="L355" i="5"/>
  <c r="P363" i="5"/>
  <c r="H369" i="5"/>
  <c r="J369" i="5" s="1"/>
  <c r="O392" i="5"/>
  <c r="Q392" i="5" s="1"/>
  <c r="K48" i="5"/>
  <c r="P17" i="5"/>
  <c r="L455" i="5"/>
  <c r="H19" i="5"/>
  <c r="I19" i="5"/>
  <c r="O14" i="5"/>
  <c r="H37" i="5"/>
  <c r="O171" i="5"/>
  <c r="P277" i="5"/>
  <c r="P302" i="5"/>
  <c r="M355" i="5"/>
  <c r="I369" i="5"/>
  <c r="H385" i="5"/>
  <c r="J410" i="5"/>
  <c r="J431" i="5"/>
  <c r="I438" i="5"/>
  <c r="J438" i="5" s="1"/>
  <c r="Q12" i="5"/>
  <c r="Q16" i="5"/>
  <c r="Q18" i="5"/>
  <c r="K20" i="5"/>
  <c r="Q22" i="5"/>
  <c r="Q24" i="5"/>
  <c r="Q29" i="5"/>
  <c r="Q33" i="5"/>
  <c r="Q39" i="5"/>
  <c r="J44" i="5"/>
  <c r="Q45" i="5"/>
  <c r="Q47" i="5"/>
  <c r="Q50" i="5"/>
  <c r="Q53" i="5"/>
  <c r="Q56" i="5"/>
  <c r="Q59" i="5"/>
  <c r="K61" i="5"/>
  <c r="O61" i="5"/>
  <c r="P61" i="5" s="1"/>
  <c r="J20" i="5"/>
  <c r="P20" i="5"/>
  <c r="O38" i="5"/>
  <c r="O44" i="5"/>
  <c r="P44" i="5" s="1"/>
  <c r="O52" i="5"/>
  <c r="Q52" i="5" s="1"/>
  <c r="O58" i="5"/>
  <c r="Q58" i="5" s="1"/>
  <c r="J61" i="5"/>
  <c r="J112" i="5"/>
  <c r="Q162" i="5"/>
  <c r="J173" i="5"/>
  <c r="O130" i="5"/>
  <c r="O112" i="5" s="1"/>
  <c r="P112" i="5" s="1"/>
  <c r="P139" i="5"/>
  <c r="K157" i="5"/>
  <c r="O157" i="5"/>
  <c r="P158" i="5"/>
  <c r="I160" i="5"/>
  <c r="M160" i="5"/>
  <c r="I163" i="5"/>
  <c r="O199" i="5"/>
  <c r="I210" i="5"/>
  <c r="P210" i="5"/>
  <c r="J215" i="5"/>
  <c r="J216" i="5"/>
  <c r="O219" i="5"/>
  <c r="O229" i="5"/>
  <c r="P229" i="5" s="1"/>
  <c r="I259" i="5"/>
  <c r="P237" i="5"/>
  <c r="P240" i="5"/>
  <c r="J139" i="5"/>
  <c r="P157" i="5"/>
  <c r="H160" i="5"/>
  <c r="J160" i="5" s="1"/>
  <c r="L160" i="5"/>
  <c r="N160" i="5"/>
  <c r="L163" i="5"/>
  <c r="Q242" i="5"/>
  <c r="Q243" i="5"/>
  <c r="Q248" i="5"/>
  <c r="Q266" i="5"/>
  <c r="Q276" i="5"/>
  <c r="K280" i="5"/>
  <c r="Q281" i="5"/>
  <c r="Q288" i="5"/>
  <c r="Q291" i="5"/>
  <c r="Q293" i="5"/>
  <c r="K295" i="5"/>
  <c r="Q298" i="5"/>
  <c r="K301" i="5"/>
  <c r="K302" i="5"/>
  <c r="Q303" i="5"/>
  <c r="K305" i="5"/>
  <c r="K306" i="5"/>
  <c r="K307" i="5"/>
  <c r="Q308" i="5"/>
  <c r="K314" i="5"/>
  <c r="Q325" i="5"/>
  <c r="Q379" i="5"/>
  <c r="Q326" i="5"/>
  <c r="Q328" i="5"/>
  <c r="H377" i="5"/>
  <c r="J356" i="5"/>
  <c r="L376" i="5"/>
  <c r="P379" i="5"/>
  <c r="O251" i="5"/>
  <c r="O250" i="5" s="1"/>
  <c r="P250" i="5" s="1"/>
  <c r="I266" i="5"/>
  <c r="I276" i="5"/>
  <c r="O282" i="5"/>
  <c r="I297" i="5"/>
  <c r="O297" i="5"/>
  <c r="O309" i="5"/>
  <c r="P309" i="5" s="1"/>
  <c r="I313" i="5"/>
  <c r="K313" i="5" s="1"/>
  <c r="I325" i="5"/>
  <c r="I326" i="5"/>
  <c r="P326" i="5"/>
  <c r="O330" i="5"/>
  <c r="O329" i="5" s="1"/>
  <c r="I333" i="5"/>
  <c r="M375" i="5"/>
  <c r="O333" i="5"/>
  <c r="I339" i="5"/>
  <c r="I338" i="5" s="1"/>
  <c r="O350" i="5"/>
  <c r="P350" i="5" s="1"/>
  <c r="H355" i="5"/>
  <c r="K356" i="5"/>
  <c r="Q359" i="5"/>
  <c r="Q364" i="5"/>
  <c r="P365" i="5"/>
  <c r="Q366" i="5"/>
  <c r="Q368" i="5"/>
  <c r="P372" i="5"/>
  <c r="I377" i="5"/>
  <c r="O377" i="5"/>
  <c r="K386" i="5"/>
  <c r="M448" i="5"/>
  <c r="Q386" i="5"/>
  <c r="J388" i="5"/>
  <c r="P388" i="5"/>
  <c r="Q389" i="5"/>
  <c r="K392" i="5"/>
  <c r="P396" i="5"/>
  <c r="O395" i="5"/>
  <c r="P386" i="5"/>
  <c r="K388" i="5"/>
  <c r="O388" i="5"/>
  <c r="K394" i="5"/>
  <c r="L394" i="5"/>
  <c r="Q396" i="5"/>
  <c r="K398" i="5"/>
  <c r="P399" i="5"/>
  <c r="O398" i="5"/>
  <c r="J400" i="5"/>
  <c r="J96" i="5" s="1"/>
  <c r="J75" i="5" s="1"/>
  <c r="J401" i="5"/>
  <c r="J407" i="5"/>
  <c r="P423" i="5"/>
  <c r="P441" i="5"/>
  <c r="O431" i="5"/>
  <c r="K60" i="5" l="1"/>
  <c r="J60" i="5"/>
  <c r="K260" i="5"/>
  <c r="N69" i="5"/>
  <c r="J452" i="5"/>
  <c r="Q246" i="5"/>
  <c r="O244" i="5"/>
  <c r="N165" i="5"/>
  <c r="N164" i="5" s="1"/>
  <c r="J41" i="5"/>
  <c r="K25" i="5"/>
  <c r="N380" i="5"/>
  <c r="N378" i="5" s="1"/>
  <c r="I79" i="5"/>
  <c r="M337" i="5"/>
  <c r="M98" i="5"/>
  <c r="H167" i="5"/>
  <c r="H85" i="5"/>
  <c r="H70" i="5" s="1"/>
  <c r="P94" i="5"/>
  <c r="L100" i="5"/>
  <c r="L99" i="5" s="1"/>
  <c r="L415" i="5"/>
  <c r="L414" i="5" s="1"/>
  <c r="L449" i="5" s="1"/>
  <c r="L104" i="5"/>
  <c r="L175" i="5"/>
  <c r="L174" i="5" s="1"/>
  <c r="Q106" i="5"/>
  <c r="K400" i="5"/>
  <c r="I171" i="5"/>
  <c r="K171" i="5" s="1"/>
  <c r="K41" i="5"/>
  <c r="Q362" i="5"/>
  <c r="O361" i="5"/>
  <c r="I96" i="5"/>
  <c r="M69" i="5"/>
  <c r="K90" i="5"/>
  <c r="Q356" i="5"/>
  <c r="O355" i="5"/>
  <c r="Q355" i="5" s="1"/>
  <c r="N172" i="5"/>
  <c r="N97" i="5"/>
  <c r="N76" i="5" s="1"/>
  <c r="J329" i="5"/>
  <c r="H168" i="5"/>
  <c r="J168" i="5" s="1"/>
  <c r="H86" i="5"/>
  <c r="H71" i="5" s="1"/>
  <c r="P392" i="5"/>
  <c r="J250" i="5"/>
  <c r="J105" i="5" s="1"/>
  <c r="J104" i="5" s="1"/>
  <c r="H249" i="5"/>
  <c r="H105" i="5"/>
  <c r="I416" i="5"/>
  <c r="J334" i="5"/>
  <c r="I91" i="5"/>
  <c r="K91" i="5" s="1"/>
  <c r="P48" i="5"/>
  <c r="K36" i="5"/>
  <c r="J416" i="5"/>
  <c r="H415" i="5"/>
  <c r="K369" i="5"/>
  <c r="K111" i="5"/>
  <c r="O391" i="5"/>
  <c r="Q391" i="5" s="1"/>
  <c r="L260" i="5"/>
  <c r="L170" i="5"/>
  <c r="L90" i="5"/>
  <c r="L88" i="5"/>
  <c r="L73" i="5" s="1"/>
  <c r="O264" i="5"/>
  <c r="P264" i="5" s="1"/>
  <c r="P358" i="5"/>
  <c r="K102" i="5"/>
  <c r="I77" i="5"/>
  <c r="K77" i="5" s="1"/>
  <c r="O260" i="5"/>
  <c r="O90" i="5"/>
  <c r="Q400" i="5"/>
  <c r="O96" i="5"/>
  <c r="L97" i="5"/>
  <c r="L76" i="5" s="1"/>
  <c r="L172" i="5"/>
  <c r="O416" i="5"/>
  <c r="H375" i="5"/>
  <c r="J30" i="5"/>
  <c r="H25" i="5"/>
  <c r="J25" i="5" s="1"/>
  <c r="H100" i="5"/>
  <c r="H99" i="5" s="1"/>
  <c r="Q14" i="5"/>
  <c r="K300" i="5"/>
  <c r="H163" i="5"/>
  <c r="H161" i="5" s="1"/>
  <c r="J161" i="5" s="1"/>
  <c r="K19" i="5"/>
  <c r="I13" i="5"/>
  <c r="J13" i="5" s="1"/>
  <c r="P207" i="5"/>
  <c r="Q20" i="5"/>
  <c r="O19" i="5"/>
  <c r="Q19" i="5" s="1"/>
  <c r="K168" i="5"/>
  <c r="L178" i="5"/>
  <c r="L177" i="5" s="1"/>
  <c r="L261" i="5" s="1"/>
  <c r="P96" i="5"/>
  <c r="L75" i="5"/>
  <c r="H260" i="5"/>
  <c r="H90" i="5"/>
  <c r="H89" i="5" s="1"/>
  <c r="H170" i="5"/>
  <c r="H88" i="5"/>
  <c r="H73" i="5" s="1"/>
  <c r="J217" i="5"/>
  <c r="Q171" i="5"/>
  <c r="Q27" i="5"/>
  <c r="O26" i="5"/>
  <c r="P362" i="5"/>
  <c r="N163" i="5"/>
  <c r="N161" i="5" s="1"/>
  <c r="J37" i="5"/>
  <c r="H36" i="5"/>
  <c r="J36" i="5" s="1"/>
  <c r="J62" i="5"/>
  <c r="N384" i="5"/>
  <c r="N383" i="5" s="1"/>
  <c r="N95" i="5"/>
  <c r="N74" i="5" s="1"/>
  <c r="P356" i="5"/>
  <c r="O179" i="5"/>
  <c r="O166" i="5" s="1"/>
  <c r="J19" i="5"/>
  <c r="P19" i="5"/>
  <c r="L13" i="5"/>
  <c r="P109" i="5"/>
  <c r="P54" i="5"/>
  <c r="P101" i="5"/>
  <c r="I71" i="5"/>
  <c r="Q62" i="5"/>
  <c r="K110" i="5"/>
  <c r="K385" i="5"/>
  <c r="Q31" i="5"/>
  <c r="O30" i="5"/>
  <c r="M163" i="5"/>
  <c r="M161" i="5" s="1"/>
  <c r="N10" i="5"/>
  <c r="N9" i="5" s="1"/>
  <c r="P81" i="5"/>
  <c r="P14" i="5"/>
  <c r="P246" i="5"/>
  <c r="P140" i="5"/>
  <c r="Q395" i="5"/>
  <c r="O394" i="5"/>
  <c r="P394" i="5" s="1"/>
  <c r="Q377" i="5"/>
  <c r="O376" i="5"/>
  <c r="Q376" i="5" s="1"/>
  <c r="J355" i="5"/>
  <c r="H337" i="5"/>
  <c r="K338" i="5"/>
  <c r="I337" i="5"/>
  <c r="I98" i="5"/>
  <c r="K98" i="5" s="1"/>
  <c r="O168" i="5"/>
  <c r="O86" i="5"/>
  <c r="I379" i="5"/>
  <c r="K326" i="5"/>
  <c r="J326" i="5"/>
  <c r="Q297" i="5"/>
  <c r="O296" i="5"/>
  <c r="Q264" i="5"/>
  <c r="K266" i="5"/>
  <c r="J266" i="5"/>
  <c r="I265" i="5"/>
  <c r="L378" i="5"/>
  <c r="P395" i="5"/>
  <c r="M450" i="5"/>
  <c r="M447" i="5" s="1"/>
  <c r="P376" i="5"/>
  <c r="O338" i="5"/>
  <c r="J339" i="5"/>
  <c r="J313" i="5"/>
  <c r="L161" i="5"/>
  <c r="O206" i="5"/>
  <c r="I161" i="5"/>
  <c r="K160" i="5"/>
  <c r="O173" i="5"/>
  <c r="O160" i="5"/>
  <c r="Q160" i="5" s="1"/>
  <c r="Q157" i="5"/>
  <c r="O102" i="5"/>
  <c r="Q38" i="5"/>
  <c r="O37" i="5"/>
  <c r="P199" i="5"/>
  <c r="P130" i="5"/>
  <c r="P58" i="5"/>
  <c r="P52" i="5"/>
  <c r="Q416" i="5"/>
  <c r="O415" i="5"/>
  <c r="O100" i="5"/>
  <c r="P431" i="5"/>
  <c r="P416" i="5"/>
  <c r="Q398" i="5"/>
  <c r="P398" i="5"/>
  <c r="L384" i="5"/>
  <c r="L95" i="5"/>
  <c r="Q388" i="5"/>
  <c r="O87" i="5"/>
  <c r="J87" i="5"/>
  <c r="J72" i="5" s="1"/>
  <c r="O448" i="5"/>
  <c r="K377" i="5"/>
  <c r="I376" i="5"/>
  <c r="K376" i="5" s="1"/>
  <c r="P391" i="5"/>
  <c r="O375" i="5"/>
  <c r="Q333" i="5"/>
  <c r="O332" i="5"/>
  <c r="I375" i="5"/>
  <c r="K375" i="5" s="1"/>
  <c r="K333" i="5"/>
  <c r="I332" i="5"/>
  <c r="K325" i="5"/>
  <c r="J325" i="5"/>
  <c r="I322" i="5"/>
  <c r="K322" i="5" s="1"/>
  <c r="K297" i="5"/>
  <c r="I296" i="5"/>
  <c r="K296" i="5" s="1"/>
  <c r="K276" i="5"/>
  <c r="J276" i="5"/>
  <c r="O249" i="5"/>
  <c r="O105" i="5"/>
  <c r="P377" i="5"/>
  <c r="J377" i="5"/>
  <c r="H376" i="5"/>
  <c r="P333" i="5"/>
  <c r="K355" i="5"/>
  <c r="P330" i="5"/>
  <c r="P297" i="5"/>
  <c r="P282" i="5"/>
  <c r="P251" i="5"/>
  <c r="J90" i="5"/>
  <c r="J338" i="5"/>
  <c r="P329" i="5"/>
  <c r="J210" i="5"/>
  <c r="J207" i="5" s="1"/>
  <c r="J206" i="5" s="1"/>
  <c r="J178" i="5" s="1"/>
  <c r="I207" i="5"/>
  <c r="K210" i="5"/>
  <c r="Q112" i="5"/>
  <c r="O111" i="5"/>
  <c r="O84" i="5"/>
  <c r="P179" i="5"/>
  <c r="J111" i="5"/>
  <c r="J110" i="5" s="1"/>
  <c r="Q44" i="5"/>
  <c r="O41" i="5"/>
  <c r="P219" i="5"/>
  <c r="Q61" i="5"/>
  <c r="P38" i="5"/>
  <c r="J333" i="5" l="1"/>
  <c r="J332" i="5" s="1"/>
  <c r="J88" i="5" s="1"/>
  <c r="J73" i="5" s="1"/>
  <c r="J91" i="5"/>
  <c r="J249" i="5"/>
  <c r="J177" i="5" s="1"/>
  <c r="H104" i="5"/>
  <c r="K104" i="5" s="1"/>
  <c r="H175" i="5"/>
  <c r="Q361" i="5"/>
  <c r="P361" i="5"/>
  <c r="Q244" i="5"/>
  <c r="P244" i="5"/>
  <c r="M263" i="5"/>
  <c r="M262" i="5" s="1"/>
  <c r="M380" i="5" s="1"/>
  <c r="M378" i="5" s="1"/>
  <c r="M97" i="5"/>
  <c r="M172" i="5"/>
  <c r="M165" i="5" s="1"/>
  <c r="M164" i="5" s="1"/>
  <c r="O259" i="5"/>
  <c r="Q260" i="5"/>
  <c r="N450" i="5"/>
  <c r="N447" i="5" s="1"/>
  <c r="N381" i="5"/>
  <c r="P75" i="5"/>
  <c r="Q90" i="5"/>
  <c r="O89" i="5"/>
  <c r="N83" i="5"/>
  <c r="N82" i="5" s="1"/>
  <c r="N451" i="5" s="1"/>
  <c r="N454" i="5" s="1"/>
  <c r="Q96" i="5"/>
  <c r="O75" i="5"/>
  <c r="Q75" i="5" s="1"/>
  <c r="Q30" i="5"/>
  <c r="P30" i="5"/>
  <c r="L165" i="5"/>
  <c r="L164" i="5" s="1"/>
  <c r="J171" i="5"/>
  <c r="N68" i="5"/>
  <c r="N67" i="5" s="1"/>
  <c r="K96" i="5"/>
  <c r="I75" i="5"/>
  <c r="K75" i="5" s="1"/>
  <c r="K163" i="5"/>
  <c r="Q26" i="5"/>
  <c r="O25" i="5"/>
  <c r="P26" i="5"/>
  <c r="N453" i="5"/>
  <c r="H10" i="5"/>
  <c r="P13" i="5"/>
  <c r="L10" i="5"/>
  <c r="L9" i="5" s="1"/>
  <c r="J322" i="5"/>
  <c r="J163" i="5"/>
  <c r="K71" i="5"/>
  <c r="K86" i="5"/>
  <c r="J89" i="5"/>
  <c r="P355" i="5"/>
  <c r="K13" i="5"/>
  <c r="I10" i="5"/>
  <c r="P90" i="5"/>
  <c r="L89" i="5"/>
  <c r="P89" i="5" s="1"/>
  <c r="P160" i="5"/>
  <c r="K416" i="5"/>
  <c r="I415" i="5"/>
  <c r="I100" i="5"/>
  <c r="H80" i="5"/>
  <c r="K105" i="5"/>
  <c r="O13" i="5"/>
  <c r="Q13" i="5" s="1"/>
  <c r="P260" i="5"/>
  <c r="L259" i="5"/>
  <c r="P259" i="5" s="1"/>
  <c r="J100" i="5"/>
  <c r="J99" i="5" s="1"/>
  <c r="H259" i="5"/>
  <c r="J260" i="5"/>
  <c r="H414" i="5"/>
  <c r="I89" i="5"/>
  <c r="K89" i="5" s="1"/>
  <c r="H177" i="5"/>
  <c r="H261" i="5" s="1"/>
  <c r="Q41" i="5"/>
  <c r="O60" i="5"/>
  <c r="P41" i="5"/>
  <c r="Q105" i="5"/>
  <c r="O80" i="5"/>
  <c r="P105" i="5"/>
  <c r="Q332" i="5"/>
  <c r="O170" i="5"/>
  <c r="O88" i="5"/>
  <c r="P332" i="5"/>
  <c r="Q375" i="5"/>
  <c r="P375" i="5"/>
  <c r="P448" i="5"/>
  <c r="Q100" i="5"/>
  <c r="O99" i="5"/>
  <c r="P100" i="5"/>
  <c r="Q173" i="5"/>
  <c r="P173" i="5"/>
  <c r="K161" i="5"/>
  <c r="Q166" i="5"/>
  <c r="P166" i="5"/>
  <c r="Q206" i="5"/>
  <c r="O167" i="5"/>
  <c r="O85" i="5"/>
  <c r="P206" i="5"/>
  <c r="J296" i="5"/>
  <c r="Q338" i="5"/>
  <c r="O337" i="5"/>
  <c r="O263" i="5" s="1"/>
  <c r="O98" i="5"/>
  <c r="P338" i="5"/>
  <c r="K265" i="5"/>
  <c r="I264" i="5"/>
  <c r="O71" i="5"/>
  <c r="Q86" i="5"/>
  <c r="P86" i="5"/>
  <c r="Q394" i="5"/>
  <c r="O95" i="5"/>
  <c r="Q111" i="5"/>
  <c r="O110" i="5"/>
  <c r="P111" i="5"/>
  <c r="O69" i="5"/>
  <c r="Q84" i="5"/>
  <c r="P84" i="5"/>
  <c r="K207" i="5"/>
  <c r="I206" i="5"/>
  <c r="J337" i="5"/>
  <c r="J98" i="5"/>
  <c r="J375" i="5"/>
  <c r="J376" i="5"/>
  <c r="O175" i="5"/>
  <c r="O104" i="5"/>
  <c r="P249" i="5"/>
  <c r="K332" i="5"/>
  <c r="I170" i="5"/>
  <c r="I88" i="5"/>
  <c r="O72" i="5"/>
  <c r="Q87" i="5"/>
  <c r="P87" i="5"/>
  <c r="L83" i="5"/>
  <c r="P95" i="5"/>
  <c r="L74" i="5"/>
  <c r="L383" i="5"/>
  <c r="Q415" i="5"/>
  <c r="O414" i="5"/>
  <c r="P415" i="5"/>
  <c r="Q37" i="5"/>
  <c r="O36" i="5"/>
  <c r="P37" i="5"/>
  <c r="Q102" i="5"/>
  <c r="O77" i="5"/>
  <c r="P102" i="5"/>
  <c r="O178" i="5"/>
  <c r="J85" i="5"/>
  <c r="J70" i="5" s="1"/>
  <c r="J265" i="5"/>
  <c r="J264" i="5" s="1"/>
  <c r="Q296" i="5"/>
  <c r="P296" i="5"/>
  <c r="K379" i="5"/>
  <c r="J379" i="5"/>
  <c r="Q168" i="5"/>
  <c r="P168" i="5"/>
  <c r="K337" i="5"/>
  <c r="I172" i="5"/>
  <c r="H263" i="5"/>
  <c r="H262" i="5" s="1"/>
  <c r="H380" i="5" s="1"/>
  <c r="H172" i="5"/>
  <c r="H97" i="5"/>
  <c r="H9" i="5" l="1"/>
  <c r="J10" i="5"/>
  <c r="H79" i="5"/>
  <c r="K79" i="5" s="1"/>
  <c r="K80" i="5"/>
  <c r="Q259" i="5"/>
  <c r="K172" i="5"/>
  <c r="J175" i="5"/>
  <c r="J80" i="5" s="1"/>
  <c r="J79" i="5" s="1"/>
  <c r="H174" i="5"/>
  <c r="K175" i="5"/>
  <c r="H449" i="5"/>
  <c r="H384" i="5"/>
  <c r="H383" i="5" s="1"/>
  <c r="K100" i="5"/>
  <c r="I99" i="5"/>
  <c r="K99" i="5" s="1"/>
  <c r="M76" i="5"/>
  <c r="M68" i="5" s="1"/>
  <c r="M67" i="5" s="1"/>
  <c r="M83" i="5"/>
  <c r="M82" i="5" s="1"/>
  <c r="O10" i="5"/>
  <c r="O9" i="5" s="1"/>
  <c r="K415" i="5"/>
  <c r="I414" i="5"/>
  <c r="J415" i="5"/>
  <c r="Q25" i="5"/>
  <c r="P25" i="5"/>
  <c r="I9" i="5"/>
  <c r="K10" i="5"/>
  <c r="J259" i="5"/>
  <c r="K259" i="5"/>
  <c r="Q89" i="5"/>
  <c r="H378" i="5"/>
  <c r="J263" i="5"/>
  <c r="J262" i="5" s="1"/>
  <c r="J84" i="5"/>
  <c r="Q178" i="5"/>
  <c r="O177" i="5"/>
  <c r="P178" i="5"/>
  <c r="Q77" i="5"/>
  <c r="P77" i="5"/>
  <c r="Q414" i="5"/>
  <c r="P414" i="5"/>
  <c r="O449" i="5"/>
  <c r="O384" i="5"/>
  <c r="L450" i="5"/>
  <c r="L447" i="5" s="1"/>
  <c r="L381" i="5"/>
  <c r="L68" i="5"/>
  <c r="L82" i="5"/>
  <c r="I73" i="5"/>
  <c r="K73" i="5" s="1"/>
  <c r="K88" i="5"/>
  <c r="Q104" i="5"/>
  <c r="P104" i="5"/>
  <c r="K206" i="5"/>
  <c r="I178" i="5"/>
  <c r="I167" i="5"/>
  <c r="I85" i="5"/>
  <c r="O452" i="5"/>
  <c r="O163" i="5"/>
  <c r="Q110" i="5"/>
  <c r="P110" i="5"/>
  <c r="K264" i="5"/>
  <c r="I263" i="5"/>
  <c r="I166" i="5"/>
  <c r="I84" i="5"/>
  <c r="Q98" i="5"/>
  <c r="P98" i="5"/>
  <c r="O70" i="5"/>
  <c r="Q85" i="5"/>
  <c r="P85" i="5"/>
  <c r="Q99" i="5"/>
  <c r="P99" i="5"/>
  <c r="Q170" i="5"/>
  <c r="P170" i="5"/>
  <c r="H83" i="5"/>
  <c r="H82" i="5" s="1"/>
  <c r="H76" i="5"/>
  <c r="H68" i="5" s="1"/>
  <c r="H67" i="5" s="1"/>
  <c r="J172" i="5"/>
  <c r="H165" i="5"/>
  <c r="H164" i="5" s="1"/>
  <c r="Q263" i="5"/>
  <c r="O262" i="5"/>
  <c r="P263" i="5"/>
  <c r="Q36" i="5"/>
  <c r="P36" i="5"/>
  <c r="Q72" i="5"/>
  <c r="P72" i="5"/>
  <c r="K170" i="5"/>
  <c r="J170" i="5"/>
  <c r="Q175" i="5"/>
  <c r="O174" i="5"/>
  <c r="P175" i="5"/>
  <c r="Q69" i="5"/>
  <c r="P69" i="5"/>
  <c r="Q95" i="5"/>
  <c r="O74" i="5"/>
  <c r="Q74" i="5" s="1"/>
  <c r="Q71" i="5"/>
  <c r="P71" i="5"/>
  <c r="Q337" i="5"/>
  <c r="O172" i="5"/>
  <c r="O97" i="5"/>
  <c r="P337" i="5"/>
  <c r="Q167" i="5"/>
  <c r="P167" i="5"/>
  <c r="O73" i="5"/>
  <c r="Q88" i="5"/>
  <c r="P88" i="5"/>
  <c r="Q80" i="5"/>
  <c r="O79" i="5"/>
  <c r="P80" i="5"/>
  <c r="Q60" i="5"/>
  <c r="P60" i="5"/>
  <c r="M451" i="5" l="1"/>
  <c r="M454" i="5" s="1"/>
  <c r="M453" i="5"/>
  <c r="K414" i="5"/>
  <c r="I384" i="5"/>
  <c r="I449" i="5"/>
  <c r="I97" i="5"/>
  <c r="J414" i="5"/>
  <c r="Q10" i="5"/>
  <c r="H450" i="5"/>
  <c r="H381" i="5"/>
  <c r="P10" i="5"/>
  <c r="P9" i="5" s="1"/>
  <c r="H447" i="5"/>
  <c r="J449" i="5"/>
  <c r="J174" i="5"/>
  <c r="K174" i="5"/>
  <c r="Q172" i="5"/>
  <c r="P172" i="5"/>
  <c r="Q174" i="5"/>
  <c r="P174" i="5"/>
  <c r="H451" i="5"/>
  <c r="H453" i="5"/>
  <c r="I69" i="5"/>
  <c r="K84" i="5"/>
  <c r="K263" i="5"/>
  <c r="I262" i="5"/>
  <c r="Q163" i="5"/>
  <c r="O161" i="5"/>
  <c r="P163" i="5"/>
  <c r="I70" i="5"/>
  <c r="K70" i="5" s="1"/>
  <c r="K85" i="5"/>
  <c r="K178" i="5"/>
  <c r="I177" i="5"/>
  <c r="L451" i="5"/>
  <c r="L454" i="5" s="1"/>
  <c r="L453" i="5"/>
  <c r="L67" i="5"/>
  <c r="P449" i="5"/>
  <c r="O261" i="5"/>
  <c r="Q177" i="5"/>
  <c r="P177" i="5"/>
  <c r="J69" i="5"/>
  <c r="O165" i="5"/>
  <c r="Q79" i="5"/>
  <c r="P79" i="5"/>
  <c r="Q73" i="5"/>
  <c r="P73" i="5"/>
  <c r="Q97" i="5"/>
  <c r="O76" i="5"/>
  <c r="P97" i="5"/>
  <c r="O83" i="5"/>
  <c r="O68" i="5"/>
  <c r="P68" i="5" s="1"/>
  <c r="O380" i="5"/>
  <c r="Q262" i="5"/>
  <c r="P262" i="5"/>
  <c r="Q70" i="5"/>
  <c r="P70" i="5"/>
  <c r="K166" i="5"/>
  <c r="I165" i="5"/>
  <c r="J166" i="5"/>
  <c r="P452" i="5"/>
  <c r="O455" i="5"/>
  <c r="P455" i="5" s="1"/>
  <c r="K167" i="5"/>
  <c r="J167" i="5"/>
  <c r="P74" i="5"/>
  <c r="Q384" i="5"/>
  <c r="O383" i="5"/>
  <c r="P384" i="5"/>
  <c r="K384" i="5" l="1"/>
  <c r="I383" i="5"/>
  <c r="K97" i="5"/>
  <c r="I76" i="5"/>
  <c r="K76" i="5" s="1"/>
  <c r="J384" i="5"/>
  <c r="J383" i="5" s="1"/>
  <c r="J97" i="5"/>
  <c r="I83" i="5"/>
  <c r="K83" i="5" s="1"/>
  <c r="J165" i="5"/>
  <c r="Q380" i="5"/>
  <c r="O378" i="5"/>
  <c r="P380" i="5"/>
  <c r="Q83" i="5"/>
  <c r="O82" i="5"/>
  <c r="P83" i="5"/>
  <c r="Q76" i="5"/>
  <c r="P76" i="5"/>
  <c r="I261" i="5"/>
  <c r="K177" i="5"/>
  <c r="O450" i="5"/>
  <c r="Q383" i="5"/>
  <c r="O381" i="5"/>
  <c r="P383" i="5"/>
  <c r="K165" i="5"/>
  <c r="I164" i="5"/>
  <c r="Q68" i="5"/>
  <c r="O67" i="5"/>
  <c r="Q67" i="5" s="1"/>
  <c r="Q165" i="5"/>
  <c r="O164" i="5"/>
  <c r="P165" i="5"/>
  <c r="Q261" i="5"/>
  <c r="P261" i="5"/>
  <c r="P67" i="5"/>
  <c r="Q161" i="5"/>
  <c r="P161" i="5"/>
  <c r="I380" i="5"/>
  <c r="K262" i="5"/>
  <c r="K69" i="5"/>
  <c r="I68" i="5"/>
  <c r="H454" i="5"/>
  <c r="J76" i="5" l="1"/>
  <c r="J68" i="5" s="1"/>
  <c r="J67" i="5" s="1"/>
  <c r="J83" i="5"/>
  <c r="J82" i="5" s="1"/>
  <c r="I82" i="5"/>
  <c r="I451" i="5" s="1"/>
  <c r="I450" i="5"/>
  <c r="I381" i="5"/>
  <c r="K383" i="5"/>
  <c r="K380" i="5"/>
  <c r="I378" i="5"/>
  <c r="J380" i="5"/>
  <c r="Q381" i="5"/>
  <c r="P381" i="5"/>
  <c r="P450" i="5"/>
  <c r="O447" i="5"/>
  <c r="P447" i="5" s="1"/>
  <c r="K261" i="5"/>
  <c r="J261" i="5"/>
  <c r="O451" i="5"/>
  <c r="Q82" i="5"/>
  <c r="P82" i="5"/>
  <c r="O453" i="5"/>
  <c r="P453" i="5" s="1"/>
  <c r="K68" i="5"/>
  <c r="I67" i="5"/>
  <c r="K67" i="5" s="1"/>
  <c r="K82" i="5"/>
  <c r="I453" i="5"/>
  <c r="J453" i="5" s="1"/>
  <c r="Q164" i="5"/>
  <c r="P164" i="5"/>
  <c r="K164" i="5"/>
  <c r="J164" i="5"/>
  <c r="Q378" i="5"/>
  <c r="P378" i="5"/>
  <c r="K381" i="5" l="1"/>
  <c r="J381" i="5"/>
  <c r="I447" i="5"/>
  <c r="J447" i="5" s="1"/>
  <c r="J450" i="5"/>
  <c r="I454" i="5"/>
  <c r="J454" i="5" s="1"/>
  <c r="J451" i="5"/>
  <c r="O454" i="5"/>
  <c r="P454" i="5" s="1"/>
  <c r="P451" i="5"/>
  <c r="K378" i="5"/>
  <c r="J378" i="5"/>
  <c r="I445" i="4" l="1"/>
  <c r="I374" i="4"/>
  <c r="I350" i="4"/>
  <c r="L278" i="4"/>
  <c r="L431" i="4"/>
  <c r="L438" i="4"/>
  <c r="L439" i="4"/>
  <c r="L437" i="4"/>
  <c r="L350" i="4"/>
  <c r="L349" i="4"/>
  <c r="L341" i="4"/>
  <c r="L335" i="4"/>
  <c r="L327" i="4"/>
  <c r="L326" i="4"/>
  <c r="L315" i="4"/>
  <c r="L307" i="4"/>
  <c r="L308" i="4"/>
  <c r="L306" i="4"/>
  <c r="L302" i="4"/>
  <c r="L303" i="4"/>
  <c r="L301" i="4"/>
  <c r="L296" i="4"/>
  <c r="L281" i="4"/>
  <c r="L277" i="4"/>
  <c r="L267" i="4"/>
  <c r="L268" i="4"/>
  <c r="L269" i="4"/>
  <c r="L270" i="4"/>
  <c r="L266" i="4"/>
  <c r="L216" i="4"/>
  <c r="L212" i="4"/>
  <c r="L211" i="4"/>
  <c r="O441" i="4" l="1"/>
  <c r="Q441" i="4" s="1"/>
  <c r="J441" i="4"/>
  <c r="O242" i="4"/>
  <c r="Q242" i="4" s="1"/>
  <c r="O243" i="4"/>
  <c r="P243" i="4" s="1"/>
  <c r="N241" i="4"/>
  <c r="N240" i="4" s="1"/>
  <c r="M241" i="4"/>
  <c r="M240" i="4" s="1"/>
  <c r="L241" i="4"/>
  <c r="L240" i="4"/>
  <c r="J242" i="4"/>
  <c r="J243" i="4"/>
  <c r="I240" i="4"/>
  <c r="H241" i="4"/>
  <c r="J241" i="4" s="1"/>
  <c r="H240" i="4"/>
  <c r="O240" i="4" l="1"/>
  <c r="P242" i="4"/>
  <c r="O241" i="4"/>
  <c r="Q243" i="4"/>
  <c r="P441" i="4"/>
  <c r="J240" i="4"/>
  <c r="O49" i="4"/>
  <c r="P49" i="4" s="1"/>
  <c r="O50" i="4"/>
  <c r="P50" i="4" s="1"/>
  <c r="O51" i="4"/>
  <c r="P51" i="4" s="1"/>
  <c r="M48" i="4"/>
  <c r="N48" i="4"/>
  <c r="L48" i="4"/>
  <c r="K49" i="4"/>
  <c r="K50" i="4"/>
  <c r="K51" i="4"/>
  <c r="J40" i="4"/>
  <c r="J43" i="4"/>
  <c r="J45" i="4"/>
  <c r="J46" i="4"/>
  <c r="J47" i="4"/>
  <c r="J49" i="4"/>
  <c r="J50" i="4"/>
  <c r="J51" i="4"/>
  <c r="J53" i="4"/>
  <c r="J55" i="4"/>
  <c r="J56" i="4"/>
  <c r="J57" i="4"/>
  <c r="J59" i="4"/>
  <c r="J64" i="4"/>
  <c r="J65" i="4"/>
  <c r="I48" i="4"/>
  <c r="H48" i="4"/>
  <c r="O267" i="4"/>
  <c r="O434" i="4"/>
  <c r="O414" i="4"/>
  <c r="O413" i="4"/>
  <c r="O412" i="4"/>
  <c r="N411" i="4"/>
  <c r="P241" i="4" l="1"/>
  <c r="Q241" i="4"/>
  <c r="Q240" i="4"/>
  <c r="P240" i="4"/>
  <c r="P267" i="4"/>
  <c r="I267" i="4"/>
  <c r="J267" i="4" s="1"/>
  <c r="J48" i="4"/>
  <c r="K48" i="4"/>
  <c r="Q51" i="4"/>
  <c r="O48" i="4"/>
  <c r="Q48" i="4" s="1"/>
  <c r="Q50" i="4"/>
  <c r="Q49" i="4"/>
  <c r="O257" i="4"/>
  <c r="O248" i="4"/>
  <c r="O247" i="4"/>
  <c r="N442" i="4"/>
  <c r="N383" i="4" s="1"/>
  <c r="N432" i="4"/>
  <c r="N430" i="4"/>
  <c r="N428" i="4"/>
  <c r="N424" i="4"/>
  <c r="N418" i="4"/>
  <c r="N408" i="4"/>
  <c r="N405" i="4"/>
  <c r="N402" i="4"/>
  <c r="N399" i="4"/>
  <c r="N396" i="4"/>
  <c r="N393" i="4"/>
  <c r="N392" i="4" s="1"/>
  <c r="N389" i="4"/>
  <c r="N387" i="4"/>
  <c r="N448" i="4" s="1"/>
  <c r="N380" i="4"/>
  <c r="N372" i="4"/>
  <c r="N371" i="4" s="1"/>
  <c r="N370" i="4" s="1"/>
  <c r="N364" i="4"/>
  <c r="N363" i="4" s="1"/>
  <c r="N359" i="4"/>
  <c r="N357" i="4"/>
  <c r="N356" i="4" s="1"/>
  <c r="N351" i="4"/>
  <c r="N340" i="4"/>
  <c r="N334" i="4"/>
  <c r="N333" i="4" s="1"/>
  <c r="N331" i="4"/>
  <c r="N330" i="4" s="1"/>
  <c r="N323" i="4"/>
  <c r="N314" i="4"/>
  <c r="N310" i="4"/>
  <c r="N298" i="4"/>
  <c r="N290" i="4"/>
  <c r="N283" i="4"/>
  <c r="N265" i="4"/>
  <c r="N251" i="4"/>
  <c r="N250" i="4" s="1"/>
  <c r="N249" i="4" s="1"/>
  <c r="N246" i="4"/>
  <c r="N244" i="4" s="1"/>
  <c r="N238" i="4"/>
  <c r="N237" i="4" s="1"/>
  <c r="N235" i="4"/>
  <c r="N170" i="4" s="1"/>
  <c r="N230" i="4"/>
  <c r="N224" i="4"/>
  <c r="N220" i="4"/>
  <c r="N208" i="4"/>
  <c r="N200" i="4"/>
  <c r="N198" i="4"/>
  <c r="N181" i="4"/>
  <c r="N163" i="4"/>
  <c r="N158" i="4"/>
  <c r="N161" i="4" s="1"/>
  <c r="N153" i="4"/>
  <c r="N148" i="4"/>
  <c r="N141" i="4"/>
  <c r="N133" i="4"/>
  <c r="N131" i="4"/>
  <c r="N113" i="4"/>
  <c r="N109" i="4"/>
  <c r="N81" i="4" s="1"/>
  <c r="N108" i="4"/>
  <c r="N106" i="4" s="1"/>
  <c r="N101" i="4"/>
  <c r="N94" i="4"/>
  <c r="N93" i="4"/>
  <c r="N92" i="4"/>
  <c r="N91" i="4"/>
  <c r="M442" i="4"/>
  <c r="M383" i="4" s="1"/>
  <c r="M432" i="4"/>
  <c r="M430" i="4"/>
  <c r="M428" i="4"/>
  <c r="M424" i="4"/>
  <c r="M418" i="4"/>
  <c r="M411" i="4"/>
  <c r="O411" i="4" s="1"/>
  <c r="M408" i="4"/>
  <c r="M405" i="4"/>
  <c r="M402" i="4"/>
  <c r="M399" i="4"/>
  <c r="M396" i="4"/>
  <c r="M393" i="4"/>
  <c r="M392" i="4" s="1"/>
  <c r="M389" i="4"/>
  <c r="M387" i="4"/>
  <c r="M380" i="4"/>
  <c r="M372" i="4"/>
  <c r="M371" i="4" s="1"/>
  <c r="M370" i="4" s="1"/>
  <c r="M364" i="4"/>
  <c r="M363" i="4" s="1"/>
  <c r="M362" i="4" s="1"/>
  <c r="M359" i="4"/>
  <c r="M357" i="4"/>
  <c r="M378" i="4" s="1"/>
  <c r="M377" i="4" s="1"/>
  <c r="M351" i="4"/>
  <c r="M340" i="4"/>
  <c r="M334" i="4"/>
  <c r="M333" i="4"/>
  <c r="M331" i="4"/>
  <c r="M330" i="4" s="1"/>
  <c r="M323" i="4"/>
  <c r="M314" i="4"/>
  <c r="M310" i="4"/>
  <c r="M298" i="4"/>
  <c r="M290" i="4"/>
  <c r="M283" i="4"/>
  <c r="M265" i="4"/>
  <c r="M251" i="4"/>
  <c r="M250" i="4" s="1"/>
  <c r="M246" i="4"/>
  <c r="M244" i="4" s="1"/>
  <c r="M238" i="4"/>
  <c r="M237" i="4" s="1"/>
  <c r="M235" i="4"/>
  <c r="M170" i="4" s="1"/>
  <c r="M230" i="4"/>
  <c r="M224" i="4"/>
  <c r="M220" i="4"/>
  <c r="M208" i="4"/>
  <c r="M200" i="4"/>
  <c r="M198" i="4"/>
  <c r="M181" i="4"/>
  <c r="M163" i="4"/>
  <c r="M158" i="4"/>
  <c r="M161" i="4" s="1"/>
  <c r="M153" i="4"/>
  <c r="M148" i="4"/>
  <c r="M141" i="4"/>
  <c r="M133" i="4"/>
  <c r="M131" i="4"/>
  <c r="M113" i="4"/>
  <c r="M112" i="4" s="1"/>
  <c r="M109" i="4"/>
  <c r="M81" i="4" s="1"/>
  <c r="M108" i="4"/>
  <c r="M106" i="4" s="1"/>
  <c r="M101" i="4"/>
  <c r="M94" i="4"/>
  <c r="M93" i="4"/>
  <c r="M92" i="4"/>
  <c r="M91" i="4"/>
  <c r="L442" i="4"/>
  <c r="L383" i="4" s="1"/>
  <c r="L432" i="4"/>
  <c r="L430" i="4"/>
  <c r="L428" i="4"/>
  <c r="L424" i="4"/>
  <c r="L418" i="4"/>
  <c r="L411" i="4"/>
  <c r="L408" i="4"/>
  <c r="L405" i="4"/>
  <c r="L402" i="4"/>
  <c r="L399" i="4"/>
  <c r="L396" i="4"/>
  <c r="L393" i="4"/>
  <c r="L392" i="4" s="1"/>
  <c r="L389" i="4"/>
  <c r="L387" i="4"/>
  <c r="L386" i="4" s="1"/>
  <c r="L380" i="4"/>
  <c r="L372" i="4"/>
  <c r="L371" i="4" s="1"/>
  <c r="L370" i="4" s="1"/>
  <c r="L364" i="4"/>
  <c r="L363" i="4" s="1"/>
  <c r="L362" i="4" s="1"/>
  <c r="L359" i="4"/>
  <c r="L357" i="4"/>
  <c r="L356" i="4"/>
  <c r="L351" i="4"/>
  <c r="L340" i="4"/>
  <c r="L334" i="4"/>
  <c r="L333" i="4" s="1"/>
  <c r="L331" i="4"/>
  <c r="L330" i="4" s="1"/>
  <c r="L323" i="4"/>
  <c r="L314" i="4"/>
  <c r="L310" i="4"/>
  <c r="L298" i="4"/>
  <c r="L290" i="4"/>
  <c r="L283" i="4"/>
  <c r="L265" i="4"/>
  <c r="L251" i="4"/>
  <c r="L250" i="4" s="1"/>
  <c r="L246" i="4"/>
  <c r="L244" i="4" s="1"/>
  <c r="L238" i="4"/>
  <c r="L237" i="4" s="1"/>
  <c r="L260" i="4" s="1"/>
  <c r="L259" i="4" s="1"/>
  <c r="L235" i="4"/>
  <c r="L170" i="4" s="1"/>
  <c r="L230" i="4"/>
  <c r="L224" i="4"/>
  <c r="L220" i="4"/>
  <c r="L208" i="4"/>
  <c r="L200" i="4"/>
  <c r="L198" i="4"/>
  <c r="L181" i="4"/>
  <c r="L163" i="4"/>
  <c r="L158" i="4"/>
  <c r="L102" i="4" s="1"/>
  <c r="L77" i="4" s="1"/>
  <c r="L153" i="4"/>
  <c r="L148" i="4"/>
  <c r="L141" i="4"/>
  <c r="L133" i="4"/>
  <c r="L131" i="4"/>
  <c r="L113" i="4"/>
  <c r="L109" i="4"/>
  <c r="L81" i="4" s="1"/>
  <c r="L108" i="4"/>
  <c r="L106" i="4" s="1"/>
  <c r="L101" i="4"/>
  <c r="L94" i="4"/>
  <c r="L93" i="4"/>
  <c r="L92" i="4"/>
  <c r="L91" i="4"/>
  <c r="I442" i="4"/>
  <c r="I432" i="4"/>
  <c r="I428" i="4"/>
  <c r="I424" i="4"/>
  <c r="I418" i="4"/>
  <c r="I411" i="4"/>
  <c r="I408" i="4"/>
  <c r="I405" i="4"/>
  <c r="I402" i="4"/>
  <c r="I399" i="4"/>
  <c r="I396" i="4"/>
  <c r="I395" i="4" s="1"/>
  <c r="I95" i="4" s="1"/>
  <c r="I74" i="4" s="1"/>
  <c r="I393" i="4"/>
  <c r="I392" i="4" s="1"/>
  <c r="I389" i="4"/>
  <c r="I387" i="4"/>
  <c r="I386" i="4" s="1"/>
  <c r="I372" i="4"/>
  <c r="I371" i="4" s="1"/>
  <c r="I370" i="4" s="1"/>
  <c r="I364" i="4"/>
  <c r="I363" i="4" s="1"/>
  <c r="I362" i="4" s="1"/>
  <c r="I359" i="4"/>
  <c r="I357" i="4"/>
  <c r="I378" i="4" s="1"/>
  <c r="I377" i="4" s="1"/>
  <c r="I351" i="4"/>
  <c r="I331" i="4"/>
  <c r="I330" i="4" s="1"/>
  <c r="I310" i="4"/>
  <c r="I283" i="4"/>
  <c r="I251" i="4"/>
  <c r="I250" i="4" s="1"/>
  <c r="I246" i="4"/>
  <c r="I244" i="4" s="1"/>
  <c r="I238" i="4"/>
  <c r="I237" i="4" s="1"/>
  <c r="I235" i="4"/>
  <c r="I170" i="4" s="1"/>
  <c r="I230" i="4"/>
  <c r="I224" i="4"/>
  <c r="I220" i="4"/>
  <c r="I200" i="4"/>
  <c r="I198" i="4"/>
  <c r="I181" i="4"/>
  <c r="I163" i="4"/>
  <c r="I158" i="4"/>
  <c r="I161" i="4" s="1"/>
  <c r="I153" i="4"/>
  <c r="I148" i="4"/>
  <c r="I141" i="4"/>
  <c r="I133" i="4"/>
  <c r="I131" i="4"/>
  <c r="I113" i="4"/>
  <c r="I109" i="4"/>
  <c r="I81" i="4" s="1"/>
  <c r="I108" i="4"/>
  <c r="I106" i="4" s="1"/>
  <c r="I101" i="4"/>
  <c r="I94" i="4"/>
  <c r="I93" i="4"/>
  <c r="I92" i="4"/>
  <c r="O65" i="4"/>
  <c r="O64" i="4"/>
  <c r="O59" i="4"/>
  <c r="O40" i="4"/>
  <c r="N63" i="4"/>
  <c r="N62" i="4" s="1"/>
  <c r="N61" i="4"/>
  <c r="N58" i="4"/>
  <c r="N54" i="4"/>
  <c r="N52" i="4"/>
  <c r="N44" i="4"/>
  <c r="N42" i="4"/>
  <c r="N41" i="4" s="1"/>
  <c r="N38" i="4"/>
  <c r="N37" i="4"/>
  <c r="N36" i="4" s="1"/>
  <c r="N34" i="4"/>
  <c r="N31" i="4"/>
  <c r="N30" i="4" s="1"/>
  <c r="N27" i="4"/>
  <c r="N26" i="4" s="1"/>
  <c r="N20" i="4"/>
  <c r="N19" i="4" s="1"/>
  <c r="N14" i="4"/>
  <c r="N11" i="4"/>
  <c r="M63" i="4"/>
  <c r="M62" i="4" s="1"/>
  <c r="M61" i="4"/>
  <c r="M58" i="4"/>
  <c r="M54" i="4"/>
  <c r="M52" i="4"/>
  <c r="M44" i="4"/>
  <c r="M42" i="4"/>
  <c r="M38" i="4"/>
  <c r="M37" i="4" s="1"/>
  <c r="M36" i="4" s="1"/>
  <c r="M34" i="4"/>
  <c r="M31" i="4"/>
  <c r="M30" i="4" s="1"/>
  <c r="M27" i="4"/>
  <c r="M26" i="4" s="1"/>
  <c r="M20" i="4"/>
  <c r="M19" i="4" s="1"/>
  <c r="M14" i="4"/>
  <c r="M11" i="4"/>
  <c r="L63" i="4"/>
  <c r="L62" i="4" s="1"/>
  <c r="L61" i="4"/>
  <c r="L58" i="4"/>
  <c r="L54" i="4"/>
  <c r="L52" i="4"/>
  <c r="L44" i="4"/>
  <c r="L42" i="4"/>
  <c r="L38" i="4"/>
  <c r="L37" i="4" s="1"/>
  <c r="L36" i="4" s="1"/>
  <c r="L34" i="4"/>
  <c r="L31" i="4"/>
  <c r="L30" i="4" s="1"/>
  <c r="L27" i="4"/>
  <c r="L26" i="4" s="1"/>
  <c r="L20" i="4"/>
  <c r="L19" i="4" s="1"/>
  <c r="L14" i="4"/>
  <c r="L11" i="4"/>
  <c r="I63" i="4"/>
  <c r="I62" i="4"/>
  <c r="I61" i="4"/>
  <c r="I58" i="4"/>
  <c r="I54" i="4"/>
  <c r="I52" i="4"/>
  <c r="I44" i="4"/>
  <c r="I42" i="4"/>
  <c r="I38" i="4"/>
  <c r="I37" i="4" s="1"/>
  <c r="I36" i="4" s="1"/>
  <c r="I34" i="4"/>
  <c r="I31" i="4"/>
  <c r="I30" i="4" s="1"/>
  <c r="I27" i="4"/>
  <c r="I26" i="4" s="1"/>
  <c r="I20" i="4"/>
  <c r="I19" i="4" s="1"/>
  <c r="I14" i="4"/>
  <c r="I11" i="4"/>
  <c r="H61" i="4"/>
  <c r="H63" i="4"/>
  <c r="H54" i="4"/>
  <c r="H52" i="4"/>
  <c r="H44" i="4"/>
  <c r="H42" i="4"/>
  <c r="H20" i="4"/>
  <c r="H19" i="4" s="1"/>
  <c r="H283" i="4"/>
  <c r="L180" i="4" l="1"/>
  <c r="M356" i="4"/>
  <c r="N401" i="4"/>
  <c r="I383" i="4"/>
  <c r="M297" i="4"/>
  <c r="N297" i="4"/>
  <c r="N339" i="4"/>
  <c r="N338" i="4" s="1"/>
  <c r="N140" i="4"/>
  <c r="L41" i="4"/>
  <c r="N386" i="4"/>
  <c r="J44" i="4"/>
  <c r="M448" i="4"/>
  <c r="N25" i="4"/>
  <c r="P48" i="4"/>
  <c r="H41" i="4"/>
  <c r="J42" i="4"/>
  <c r="J52" i="4"/>
  <c r="J63" i="4"/>
  <c r="M41" i="4"/>
  <c r="J54" i="4"/>
  <c r="J61" i="4"/>
  <c r="I41" i="4"/>
  <c r="I60" i="4" s="1"/>
  <c r="N264" i="4"/>
  <c r="L395" i="4"/>
  <c r="L95" i="4" s="1"/>
  <c r="L74" i="4" s="1"/>
  <c r="M395" i="4"/>
  <c r="M95" i="4" s="1"/>
  <c r="M74" i="4" s="1"/>
  <c r="L339" i="4"/>
  <c r="L338" i="4" s="1"/>
  <c r="M339" i="4"/>
  <c r="M376" i="4" s="1"/>
  <c r="M25" i="4"/>
  <c r="L25" i="4"/>
  <c r="I174" i="4"/>
  <c r="N180" i="4"/>
  <c r="M207" i="4"/>
  <c r="L112" i="4"/>
  <c r="I140" i="4"/>
  <c r="I25" i="4"/>
  <c r="M174" i="4"/>
  <c r="L297" i="4"/>
  <c r="L264" i="4"/>
  <c r="M264" i="4"/>
  <c r="M386" i="4"/>
  <c r="N176" i="4"/>
  <c r="N175" i="4" s="1"/>
  <c r="N112" i="4"/>
  <c r="M401" i="4"/>
  <c r="M180" i="4"/>
  <c r="N395" i="4"/>
  <c r="N95" i="4" s="1"/>
  <c r="N74" i="4" s="1"/>
  <c r="N171" i="4"/>
  <c r="I401" i="4"/>
  <c r="L448" i="4"/>
  <c r="M102" i="4"/>
  <c r="M77" i="4" s="1"/>
  <c r="I180" i="4"/>
  <c r="L87" i="4"/>
  <c r="L72" i="4" s="1"/>
  <c r="M13" i="4"/>
  <c r="L13" i="4"/>
  <c r="L401" i="4"/>
  <c r="M171" i="4"/>
  <c r="I13" i="4"/>
  <c r="L207" i="4"/>
  <c r="L179" i="4" s="1"/>
  <c r="M140" i="4"/>
  <c r="M111" i="4" s="1"/>
  <c r="M110" i="4" s="1"/>
  <c r="N207" i="4"/>
  <c r="M60" i="4"/>
  <c r="I112" i="4"/>
  <c r="M88" i="4"/>
  <c r="M73" i="4" s="1"/>
  <c r="N102" i="4"/>
  <c r="N77" i="4" s="1"/>
  <c r="N174" i="4"/>
  <c r="M87" i="4"/>
  <c r="M72" i="4" s="1"/>
  <c r="O63" i="4"/>
  <c r="I260" i="4"/>
  <c r="I259" i="4" s="1"/>
  <c r="N88" i="4"/>
  <c r="N73" i="4" s="1"/>
  <c r="I102" i="4"/>
  <c r="I77" i="4" s="1"/>
  <c r="I448" i="4"/>
  <c r="L171" i="4"/>
  <c r="M417" i="4"/>
  <c r="L417" i="4"/>
  <c r="M260" i="4"/>
  <c r="M259" i="4" s="1"/>
  <c r="N260" i="4"/>
  <c r="N259" i="4" s="1"/>
  <c r="N13" i="4"/>
  <c r="L140" i="4"/>
  <c r="L161" i="4"/>
  <c r="N417" i="4"/>
  <c r="L174" i="4"/>
  <c r="I356" i="4"/>
  <c r="M169" i="4"/>
  <c r="M86" i="4"/>
  <c r="M71" i="4" s="1"/>
  <c r="N169" i="4"/>
  <c r="N86" i="4"/>
  <c r="N71" i="4" s="1"/>
  <c r="L86" i="4"/>
  <c r="L71" i="4" s="1"/>
  <c r="L169" i="4"/>
  <c r="N105" i="4"/>
  <c r="N80" i="4" s="1"/>
  <c r="N79" i="4" s="1"/>
  <c r="N362" i="4"/>
  <c r="N104" i="4" s="1"/>
  <c r="N98" i="4"/>
  <c r="N376" i="4"/>
  <c r="L249" i="4"/>
  <c r="L105" i="4"/>
  <c r="L80" i="4" s="1"/>
  <c r="L79" i="4" s="1"/>
  <c r="M249" i="4"/>
  <c r="M105" i="4"/>
  <c r="M80" i="4" s="1"/>
  <c r="M79" i="4" s="1"/>
  <c r="I86" i="4"/>
  <c r="I71" i="4" s="1"/>
  <c r="I169" i="4"/>
  <c r="I249" i="4"/>
  <c r="I105" i="4"/>
  <c r="I80" i="4" s="1"/>
  <c r="I79" i="4" s="1"/>
  <c r="I103" i="4"/>
  <c r="I78" i="4" s="1"/>
  <c r="L103" i="4"/>
  <c r="L78" i="4" s="1"/>
  <c r="M103" i="4"/>
  <c r="M78" i="4" s="1"/>
  <c r="N103" i="4"/>
  <c r="N78" i="4" s="1"/>
  <c r="I87" i="4"/>
  <c r="I72" i="4" s="1"/>
  <c r="N87" i="4"/>
  <c r="N72" i="4" s="1"/>
  <c r="L378" i="4"/>
  <c r="L377" i="4" s="1"/>
  <c r="N378" i="4"/>
  <c r="N377" i="4" s="1"/>
  <c r="L90" i="4"/>
  <c r="L89" i="4" s="1"/>
  <c r="M90" i="4"/>
  <c r="M89" i="4" s="1"/>
  <c r="N90" i="4"/>
  <c r="N89" i="4" s="1"/>
  <c r="L88" i="4"/>
  <c r="L73" i="4" s="1"/>
  <c r="I90" i="4"/>
  <c r="N60" i="4"/>
  <c r="H357" i="4"/>
  <c r="Q412" i="4"/>
  <c r="Q413" i="4"/>
  <c r="Q414" i="4"/>
  <c r="K412" i="4"/>
  <c r="K413" i="4"/>
  <c r="K414" i="4"/>
  <c r="J412" i="4"/>
  <c r="J413" i="4"/>
  <c r="J414" i="4"/>
  <c r="H411" i="4"/>
  <c r="J411" i="4" s="1"/>
  <c r="K107" i="4"/>
  <c r="I96" i="4" l="1"/>
  <c r="I172" i="4"/>
  <c r="N10" i="4"/>
  <c r="N9" i="4" s="1"/>
  <c r="N172" i="4"/>
  <c r="N96" i="4"/>
  <c r="N75" i="4" s="1"/>
  <c r="L172" i="4"/>
  <c r="L96" i="4"/>
  <c r="L75" i="4" s="1"/>
  <c r="M172" i="4"/>
  <c r="M96" i="4"/>
  <c r="M75" i="4" s="1"/>
  <c r="M416" i="4"/>
  <c r="M415" i="4" s="1"/>
  <c r="M179" i="4"/>
  <c r="M178" i="4" s="1"/>
  <c r="M261" i="4" s="1"/>
  <c r="L416" i="4"/>
  <c r="L415" i="4" s="1"/>
  <c r="N416" i="4"/>
  <c r="N415" i="4" s="1"/>
  <c r="N168" i="4"/>
  <c r="N179" i="4"/>
  <c r="N178" i="4" s="1"/>
  <c r="N261" i="4" s="1"/>
  <c r="N84" i="4"/>
  <c r="N69" i="4" s="1"/>
  <c r="M98" i="4"/>
  <c r="L98" i="4"/>
  <c r="M338" i="4"/>
  <c r="M173" i="4" s="1"/>
  <c r="M168" i="4"/>
  <c r="L376" i="4"/>
  <c r="L167" i="4"/>
  <c r="J41" i="4"/>
  <c r="I10" i="4"/>
  <c r="I9" i="4" s="1"/>
  <c r="M85" i="4"/>
  <c r="M70" i="4" s="1"/>
  <c r="L111" i="4"/>
  <c r="L110" i="4" s="1"/>
  <c r="L164" i="4" s="1"/>
  <c r="L162" i="4" s="1"/>
  <c r="I111" i="4"/>
  <c r="I110" i="4" s="1"/>
  <c r="I164" i="4" s="1"/>
  <c r="I162" i="4" s="1"/>
  <c r="N167" i="4"/>
  <c r="L84" i="4"/>
  <c r="L69" i="4" s="1"/>
  <c r="M10" i="4"/>
  <c r="M9" i="4" s="1"/>
  <c r="N100" i="4"/>
  <c r="N99" i="4" s="1"/>
  <c r="I75" i="4"/>
  <c r="N111" i="4"/>
  <c r="N110" i="4" s="1"/>
  <c r="N452" i="4" s="1"/>
  <c r="N455" i="4" s="1"/>
  <c r="M167" i="4"/>
  <c r="M84" i="4"/>
  <c r="M69" i="4" s="1"/>
  <c r="M100" i="4"/>
  <c r="M99" i="4" s="1"/>
  <c r="L10" i="4"/>
  <c r="L9" i="4" s="1"/>
  <c r="N85" i="4"/>
  <c r="N70" i="4" s="1"/>
  <c r="L100" i="4"/>
  <c r="L99" i="4" s="1"/>
  <c r="L168" i="4"/>
  <c r="L60" i="4"/>
  <c r="L85" i="4"/>
  <c r="L70" i="4" s="1"/>
  <c r="M263" i="4"/>
  <c r="M262" i="4" s="1"/>
  <c r="M381" i="4" s="1"/>
  <c r="M379" i="4" s="1"/>
  <c r="M452" i="4"/>
  <c r="M455" i="4" s="1"/>
  <c r="M164" i="4"/>
  <c r="M162" i="4" s="1"/>
  <c r="M176" i="4"/>
  <c r="M175" i="4" s="1"/>
  <c r="M104" i="4"/>
  <c r="N173" i="4"/>
  <c r="N263" i="4"/>
  <c r="N262" i="4" s="1"/>
  <c r="N381" i="4" s="1"/>
  <c r="N379" i="4" s="1"/>
  <c r="L173" i="4"/>
  <c r="L263" i="4"/>
  <c r="L262" i="4" s="1"/>
  <c r="L176" i="4"/>
  <c r="L175" i="4" s="1"/>
  <c r="L178" i="4"/>
  <c r="L261" i="4" s="1"/>
  <c r="L104" i="4"/>
  <c r="I176" i="4"/>
  <c r="I175" i="4" s="1"/>
  <c r="I104" i="4"/>
  <c r="Q411" i="4"/>
  <c r="K411" i="4"/>
  <c r="H158" i="4"/>
  <c r="M449" i="4" l="1"/>
  <c r="M385" i="4"/>
  <c r="M384" i="4" s="1"/>
  <c r="M382" i="4" s="1"/>
  <c r="M166" i="4"/>
  <c r="L97" i="4"/>
  <c r="L76" i="4" s="1"/>
  <c r="L385" i="4"/>
  <c r="L384" i="4" s="1"/>
  <c r="L382" i="4" s="1"/>
  <c r="L449" i="4"/>
  <c r="L166" i="4"/>
  <c r="L165" i="4" s="1"/>
  <c r="L381" i="4"/>
  <c r="L379" i="4" s="1"/>
  <c r="N97" i="4"/>
  <c r="N76" i="4" s="1"/>
  <c r="N68" i="4" s="1"/>
  <c r="N67" i="4" s="1"/>
  <c r="N449" i="4"/>
  <c r="N385" i="4"/>
  <c r="N384" i="4" s="1"/>
  <c r="N382" i="4" s="1"/>
  <c r="N166" i="4"/>
  <c r="N165" i="4" s="1"/>
  <c r="M165" i="4"/>
  <c r="L452" i="4"/>
  <c r="L455" i="4" s="1"/>
  <c r="I452" i="4"/>
  <c r="I455" i="4" s="1"/>
  <c r="M97" i="4"/>
  <c r="M76" i="4" s="1"/>
  <c r="M68" i="4" s="1"/>
  <c r="M67" i="4" s="1"/>
  <c r="L83" i="4"/>
  <c r="L82" i="4" s="1"/>
  <c r="N164" i="4"/>
  <c r="N162" i="4" s="1"/>
  <c r="M450" i="4"/>
  <c r="M447" i="4" s="1"/>
  <c r="L68" i="4"/>
  <c r="L67" i="4" s="1"/>
  <c r="H38" i="4"/>
  <c r="L450" i="4" l="1"/>
  <c r="L447" i="4" s="1"/>
  <c r="M83" i="4"/>
  <c r="M82" i="4" s="1"/>
  <c r="N450" i="4"/>
  <c r="N447" i="4" s="1"/>
  <c r="N83" i="4"/>
  <c r="N82" i="4" s="1"/>
  <c r="N453" i="4" s="1"/>
  <c r="M451" i="4"/>
  <c r="M454" i="4" s="1"/>
  <c r="M453" i="4"/>
  <c r="L451" i="4"/>
  <c r="L454" i="4" s="1"/>
  <c r="L453" i="4"/>
  <c r="H11" i="4"/>
  <c r="N451" i="4" l="1"/>
  <c r="N454" i="4" s="1"/>
  <c r="H432" i="4"/>
  <c r="J434" i="4"/>
  <c r="P434" i="4"/>
  <c r="O15" i="4" l="1"/>
  <c r="O57" i="4"/>
  <c r="O56" i="4"/>
  <c r="O55" i="4"/>
  <c r="O54" i="4" s="1"/>
  <c r="O53" i="4"/>
  <c r="O47" i="4"/>
  <c r="O46" i="4"/>
  <c r="O45" i="4"/>
  <c r="O43" i="4"/>
  <c r="O160" i="4"/>
  <c r="O445" i="4"/>
  <c r="O444" i="4"/>
  <c r="O443" i="4"/>
  <c r="O440" i="4"/>
  <c r="O439" i="4"/>
  <c r="I439" i="4" s="1"/>
  <c r="O438" i="4"/>
  <c r="I438" i="4" s="1"/>
  <c r="O437" i="4"/>
  <c r="I437" i="4" s="1"/>
  <c r="O436" i="4"/>
  <c r="O435" i="4"/>
  <c r="O433" i="4"/>
  <c r="O432" i="4" s="1"/>
  <c r="O431" i="4"/>
  <c r="I431" i="4" s="1"/>
  <c r="I430" i="4" s="1"/>
  <c r="O429" i="4"/>
  <c r="O427" i="4"/>
  <c r="O426" i="4"/>
  <c r="O425" i="4"/>
  <c r="O423" i="4"/>
  <c r="O422" i="4"/>
  <c r="O421" i="4"/>
  <c r="O420" i="4"/>
  <c r="O419" i="4"/>
  <c r="O410" i="4"/>
  <c r="Q410" i="4" s="1"/>
  <c r="O409" i="4"/>
  <c r="Q409" i="4" s="1"/>
  <c r="O407" i="4"/>
  <c r="Q407" i="4" s="1"/>
  <c r="O406" i="4"/>
  <c r="Q406" i="4" s="1"/>
  <c r="O404" i="4"/>
  <c r="Q404" i="4" s="1"/>
  <c r="O403" i="4"/>
  <c r="Q403" i="4" s="1"/>
  <c r="O400" i="4"/>
  <c r="Q400" i="4" s="1"/>
  <c r="O398" i="4"/>
  <c r="Q398" i="4" s="1"/>
  <c r="O397" i="4"/>
  <c r="Q397" i="4" s="1"/>
  <c r="O394" i="4"/>
  <c r="Q394" i="4" s="1"/>
  <c r="O391" i="4"/>
  <c r="Q391" i="4" s="1"/>
  <c r="O390" i="4"/>
  <c r="Q390" i="4" s="1"/>
  <c r="O388" i="4"/>
  <c r="O374" i="4"/>
  <c r="O373" i="4"/>
  <c r="Q373" i="4" s="1"/>
  <c r="O369" i="4"/>
  <c r="Q369" i="4" s="1"/>
  <c r="O368" i="4"/>
  <c r="Q368" i="4" s="1"/>
  <c r="O367" i="4"/>
  <c r="Q367" i="4" s="1"/>
  <c r="O366" i="4"/>
  <c r="Q366" i="4" s="1"/>
  <c r="O365" i="4"/>
  <c r="Q365" i="4" s="1"/>
  <c r="O361" i="4"/>
  <c r="Q361" i="4" s="1"/>
  <c r="O360" i="4"/>
  <c r="O358" i="4"/>
  <c r="O357" i="4" s="1"/>
  <c r="O355" i="4"/>
  <c r="O354" i="4"/>
  <c r="O353" i="4"/>
  <c r="O352" i="4"/>
  <c r="O351" i="4" s="1"/>
  <c r="O350" i="4"/>
  <c r="O349" i="4"/>
  <c r="I349" i="4" s="1"/>
  <c r="O348" i="4"/>
  <c r="I348" i="4" s="1"/>
  <c r="O347" i="4"/>
  <c r="I347" i="4" s="1"/>
  <c r="O346" i="4"/>
  <c r="I346" i="4" s="1"/>
  <c r="O345" i="4"/>
  <c r="I345" i="4" s="1"/>
  <c r="O344" i="4"/>
  <c r="I344" i="4" s="1"/>
  <c r="O343" i="4"/>
  <c r="I343" i="4" s="1"/>
  <c r="O342" i="4"/>
  <c r="I342" i="4" s="1"/>
  <c r="O341" i="4"/>
  <c r="I341" i="4" s="1"/>
  <c r="O337" i="4"/>
  <c r="O336" i="4"/>
  <c r="O335" i="4"/>
  <c r="I335" i="4" s="1"/>
  <c r="O332" i="4"/>
  <c r="O329" i="4"/>
  <c r="O328" i="4"/>
  <c r="O327" i="4"/>
  <c r="I327" i="4" s="1"/>
  <c r="I380" i="4" s="1"/>
  <c r="O326" i="4"/>
  <c r="I326" i="4" s="1"/>
  <c r="I323" i="4" s="1"/>
  <c r="O325" i="4"/>
  <c r="O324" i="4"/>
  <c r="O322" i="4"/>
  <c r="O321" i="4"/>
  <c r="O320" i="4"/>
  <c r="O319" i="4"/>
  <c r="O318" i="4"/>
  <c r="O317" i="4"/>
  <c r="O316" i="4"/>
  <c r="O315" i="4"/>
  <c r="I315" i="4" s="1"/>
  <c r="I314" i="4" s="1"/>
  <c r="O313" i="4"/>
  <c r="O312" i="4"/>
  <c r="O311" i="4"/>
  <c r="O309" i="4"/>
  <c r="O308" i="4"/>
  <c r="I308" i="4" s="1"/>
  <c r="O307" i="4"/>
  <c r="I307" i="4" s="1"/>
  <c r="O306" i="4"/>
  <c r="I306" i="4" s="1"/>
  <c r="O305" i="4"/>
  <c r="O304" i="4"/>
  <c r="O303" i="4"/>
  <c r="I303" i="4" s="1"/>
  <c r="O302" i="4"/>
  <c r="I302" i="4" s="1"/>
  <c r="O301" i="4"/>
  <c r="I301" i="4" s="1"/>
  <c r="I298" i="4" s="1"/>
  <c r="I297" i="4" s="1"/>
  <c r="O300" i="4"/>
  <c r="O299" i="4"/>
  <c r="O296" i="4"/>
  <c r="I296" i="4" s="1"/>
  <c r="I290" i="4" s="1"/>
  <c r="O295" i="4"/>
  <c r="O294" i="4"/>
  <c r="O293" i="4"/>
  <c r="O292" i="4"/>
  <c r="O291" i="4"/>
  <c r="O289" i="4"/>
  <c r="O288" i="4"/>
  <c r="O287" i="4"/>
  <c r="O286" i="4"/>
  <c r="O285" i="4"/>
  <c r="O284" i="4"/>
  <c r="O282" i="4"/>
  <c r="O281" i="4"/>
  <c r="I281" i="4" s="1"/>
  <c r="O280" i="4"/>
  <c r="I280" i="4" s="1"/>
  <c r="O279" i="4"/>
  <c r="I279" i="4" s="1"/>
  <c r="O278" i="4"/>
  <c r="I278" i="4" s="1"/>
  <c r="O277" i="4"/>
  <c r="I277" i="4" s="1"/>
  <c r="O276" i="4"/>
  <c r="I276" i="4" s="1"/>
  <c r="O275" i="4"/>
  <c r="I275" i="4" s="1"/>
  <c r="O274" i="4"/>
  <c r="I274" i="4" s="1"/>
  <c r="O273" i="4"/>
  <c r="I273" i="4" s="1"/>
  <c r="O272" i="4"/>
  <c r="I272" i="4" s="1"/>
  <c r="O271" i="4"/>
  <c r="I271" i="4" s="1"/>
  <c r="O270" i="4"/>
  <c r="I270" i="4" s="1"/>
  <c r="O269" i="4"/>
  <c r="I269" i="4" s="1"/>
  <c r="O268" i="4"/>
  <c r="I268" i="4" s="1"/>
  <c r="O266" i="4"/>
  <c r="I266" i="4" s="1"/>
  <c r="O256" i="4"/>
  <c r="O255" i="4"/>
  <c r="O254" i="4"/>
  <c r="O253" i="4"/>
  <c r="O252" i="4"/>
  <c r="O239" i="4"/>
  <c r="O236" i="4"/>
  <c r="O234" i="4"/>
  <c r="O233" i="4"/>
  <c r="O232" i="4"/>
  <c r="O231" i="4"/>
  <c r="O229" i="4"/>
  <c r="O228" i="4"/>
  <c r="O227" i="4"/>
  <c r="O226" i="4"/>
  <c r="O225" i="4"/>
  <c r="O223" i="4"/>
  <c r="O222" i="4"/>
  <c r="O221" i="4"/>
  <c r="O219" i="4"/>
  <c r="O218" i="4"/>
  <c r="O217" i="4"/>
  <c r="O216" i="4"/>
  <c r="I216" i="4" s="1"/>
  <c r="O215" i="4"/>
  <c r="I215" i="4" s="1"/>
  <c r="O214" i="4"/>
  <c r="I214" i="4" s="1"/>
  <c r="O213" i="4"/>
  <c r="I213" i="4" s="1"/>
  <c r="O212" i="4"/>
  <c r="I212" i="4" s="1"/>
  <c r="O211" i="4"/>
  <c r="I211" i="4" s="1"/>
  <c r="I208" i="4" s="1"/>
  <c r="I207" i="4" s="1"/>
  <c r="O210" i="4"/>
  <c r="O209" i="4"/>
  <c r="O206" i="4"/>
  <c r="O205" i="4"/>
  <c r="O204" i="4"/>
  <c r="O203" i="4"/>
  <c r="O202" i="4"/>
  <c r="O201" i="4"/>
  <c r="H198" i="4"/>
  <c r="O199" i="4"/>
  <c r="O198" i="4" s="1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82" i="4"/>
  <c r="O159" i="4"/>
  <c r="O158" i="4" s="1"/>
  <c r="O157" i="4"/>
  <c r="O156" i="4"/>
  <c r="O155" i="4"/>
  <c r="O154" i="4"/>
  <c r="O152" i="4"/>
  <c r="O151" i="4"/>
  <c r="O150" i="4"/>
  <c r="O149" i="4"/>
  <c r="O147" i="4"/>
  <c r="O146" i="4"/>
  <c r="O145" i="4"/>
  <c r="O144" i="4"/>
  <c r="O143" i="4"/>
  <c r="O142" i="4"/>
  <c r="O139" i="4"/>
  <c r="O138" i="4"/>
  <c r="O137" i="4"/>
  <c r="O136" i="4"/>
  <c r="O135" i="4"/>
  <c r="O134" i="4"/>
  <c r="O132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14" i="4"/>
  <c r="I179" i="4" l="1"/>
  <c r="I178" i="4" s="1"/>
  <c r="I261" i="4" s="1"/>
  <c r="I85" i="4"/>
  <c r="I70" i="4" s="1"/>
  <c r="I168" i="4"/>
  <c r="I91" i="4"/>
  <c r="I89" i="4" s="1"/>
  <c r="I334" i="4"/>
  <c r="I265" i="4"/>
  <c r="I264" i="4" s="1"/>
  <c r="I417" i="4"/>
  <c r="O44" i="4"/>
  <c r="O283" i="4"/>
  <c r="O442" i="4"/>
  <c r="O383" i="4" s="1"/>
  <c r="O430" i="4"/>
  <c r="O428" i="4"/>
  <c r="O418" i="4"/>
  <c r="O408" i="4"/>
  <c r="O405" i="4"/>
  <c r="O402" i="4"/>
  <c r="O401" i="4" s="1"/>
  <c r="O399" i="4"/>
  <c r="O396" i="4"/>
  <c r="O393" i="4"/>
  <c r="O389" i="4"/>
  <c r="O387" i="4"/>
  <c r="O386" i="4" s="1"/>
  <c r="O380" i="4"/>
  <c r="Q380" i="4" s="1"/>
  <c r="O372" i="4"/>
  <c r="O364" i="4"/>
  <c r="O359" i="4"/>
  <c r="O356" i="4"/>
  <c r="O340" i="4"/>
  <c r="I340" i="4" s="1"/>
  <c r="I339" i="4" s="1"/>
  <c r="O334" i="4"/>
  <c r="O331" i="4"/>
  <c r="O330" i="4" s="1"/>
  <c r="O169" i="4" s="1"/>
  <c r="O323" i="4"/>
  <c r="O314" i="4"/>
  <c r="O310" i="4"/>
  <c r="O298" i="4"/>
  <c r="O290" i="4"/>
  <c r="O265" i="4"/>
  <c r="O251" i="4"/>
  <c r="O250" i="4" s="1"/>
  <c r="O249" i="4" s="1"/>
  <c r="O246" i="4"/>
  <c r="O244" i="4" s="1"/>
  <c r="O238" i="4"/>
  <c r="O237" i="4" s="1"/>
  <c r="O235" i="4"/>
  <c r="O170" i="4" s="1"/>
  <c r="O230" i="4"/>
  <c r="O224" i="4"/>
  <c r="O220" i="4"/>
  <c r="O208" i="4"/>
  <c r="O200" i="4"/>
  <c r="O181" i="4"/>
  <c r="O163" i="4"/>
  <c r="O153" i="4"/>
  <c r="O148" i="4"/>
  <c r="O141" i="4"/>
  <c r="O133" i="4"/>
  <c r="O131" i="4"/>
  <c r="O113" i="4"/>
  <c r="I98" i="4" l="1"/>
  <c r="I338" i="4"/>
  <c r="O96" i="4"/>
  <c r="O172" i="4"/>
  <c r="I84" i="4"/>
  <c r="I167" i="4"/>
  <c r="I100" i="4"/>
  <c r="I99" i="4" s="1"/>
  <c r="I416" i="4"/>
  <c r="I415" i="4" s="1"/>
  <c r="I333" i="4"/>
  <c r="I376" i="4"/>
  <c r="O363" i="4"/>
  <c r="O176" i="4" s="1"/>
  <c r="O175" i="4" s="1"/>
  <c r="Q364" i="4"/>
  <c r="O371" i="4"/>
  <c r="Q372" i="4"/>
  <c r="P401" i="4"/>
  <c r="O103" i="4"/>
  <c r="O78" i="4" s="1"/>
  <c r="O333" i="4"/>
  <c r="O171" i="4" s="1"/>
  <c r="O297" i="4"/>
  <c r="O207" i="4"/>
  <c r="O179" i="4" s="1"/>
  <c r="O424" i="4"/>
  <c r="O339" i="4"/>
  <c r="O376" i="4" s="1"/>
  <c r="Q376" i="4" s="1"/>
  <c r="Q163" i="4"/>
  <c r="Q389" i="4"/>
  <c r="Q396" i="4"/>
  <c r="Q402" i="4"/>
  <c r="Q408" i="4"/>
  <c r="P107" i="4"/>
  <c r="Q170" i="4"/>
  <c r="O392" i="4"/>
  <c r="Q392" i="4" s="1"/>
  <c r="Q393" i="4"/>
  <c r="Q399" i="4"/>
  <c r="Q405" i="4"/>
  <c r="O417" i="4"/>
  <c r="O395" i="4"/>
  <c r="O264" i="4"/>
  <c r="O180" i="4"/>
  <c r="O140" i="4"/>
  <c r="O112" i="4"/>
  <c r="O174" i="4"/>
  <c r="O161" i="4"/>
  <c r="O260" i="4"/>
  <c r="O378" i="4"/>
  <c r="Q169" i="4"/>
  <c r="H108" i="4"/>
  <c r="H106" i="4" s="1"/>
  <c r="P442" i="4"/>
  <c r="J443" i="4"/>
  <c r="J444" i="4"/>
  <c r="H442" i="4"/>
  <c r="P408" i="4"/>
  <c r="P405" i="4"/>
  <c r="P402" i="4"/>
  <c r="H408" i="4"/>
  <c r="J408" i="4" s="1"/>
  <c r="H405" i="4"/>
  <c r="K405" i="4" s="1"/>
  <c r="H402" i="4"/>
  <c r="H401" i="4" s="1"/>
  <c r="K390" i="4"/>
  <c r="K391" i="4"/>
  <c r="K394" i="4"/>
  <c r="K397" i="4"/>
  <c r="K398" i="4"/>
  <c r="K400" i="4"/>
  <c r="K403" i="4"/>
  <c r="K404" i="4"/>
  <c r="K406" i="4"/>
  <c r="K407" i="4"/>
  <c r="K409" i="4"/>
  <c r="K410" i="4"/>
  <c r="K365" i="4"/>
  <c r="K366" i="4"/>
  <c r="K367" i="4"/>
  <c r="K368" i="4"/>
  <c r="K369" i="4"/>
  <c r="K373" i="4"/>
  <c r="J403" i="4"/>
  <c r="J404" i="4"/>
  <c r="J406" i="4"/>
  <c r="J407" i="4"/>
  <c r="J409" i="4"/>
  <c r="J410" i="4"/>
  <c r="P361" i="4"/>
  <c r="K360" i="4"/>
  <c r="K361" i="4"/>
  <c r="J360" i="4"/>
  <c r="J361" i="4"/>
  <c r="H359" i="4"/>
  <c r="I88" i="4" l="1"/>
  <c r="I73" i="4" s="1"/>
  <c r="I171" i="4"/>
  <c r="I69" i="4"/>
  <c r="H96" i="4"/>
  <c r="H172" i="4"/>
  <c r="J442" i="4"/>
  <c r="K442" i="4"/>
  <c r="I263" i="4"/>
  <c r="I262" i="4" s="1"/>
  <c r="I381" i="4" s="1"/>
  <c r="I379" i="4" s="1"/>
  <c r="I173" i="4"/>
  <c r="I166" i="4" s="1"/>
  <c r="I165" i="4" s="1"/>
  <c r="I97" i="4"/>
  <c r="I76" i="4" s="1"/>
  <c r="I68" i="4" s="1"/>
  <c r="I67" i="4" s="1"/>
  <c r="I449" i="4"/>
  <c r="I385" i="4"/>
  <c r="I384" i="4" s="1"/>
  <c r="O416" i="4"/>
  <c r="O415" i="4" s="1"/>
  <c r="O385" i="4" s="1"/>
  <c r="O384" i="4" s="1"/>
  <c r="O382" i="4" s="1"/>
  <c r="Q382" i="4" s="1"/>
  <c r="O377" i="4"/>
  <c r="Q377" i="4" s="1"/>
  <c r="Q378" i="4"/>
  <c r="O111" i="4"/>
  <c r="O110" i="4" s="1"/>
  <c r="O164" i="4" s="1"/>
  <c r="O162" i="4" s="1"/>
  <c r="Q162" i="4" s="1"/>
  <c r="Q112" i="4"/>
  <c r="O370" i="4"/>
  <c r="Q370" i="4" s="1"/>
  <c r="Q371" i="4"/>
  <c r="O362" i="4"/>
  <c r="Q362" i="4" s="1"/>
  <c r="Q363" i="4"/>
  <c r="J402" i="4"/>
  <c r="K108" i="4"/>
  <c r="O338" i="4"/>
  <c r="O263" i="4" s="1"/>
  <c r="O178" i="4"/>
  <c r="O261" i="4" s="1"/>
  <c r="Q395" i="4"/>
  <c r="O168" i="4"/>
  <c r="Q171" i="4"/>
  <c r="Q175" i="4"/>
  <c r="O259" i="4"/>
  <c r="Q259" i="4" s="1"/>
  <c r="Q260" i="4"/>
  <c r="Q401" i="4"/>
  <c r="Q176" i="4"/>
  <c r="O167" i="4"/>
  <c r="J405" i="4"/>
  <c r="H103" i="4"/>
  <c r="K408" i="4"/>
  <c r="H383" i="4"/>
  <c r="J383" i="4" s="1"/>
  <c r="K402" i="4"/>
  <c r="I382" i="4" l="1"/>
  <c r="I450" i="4"/>
  <c r="I447" i="4" s="1"/>
  <c r="O262" i="4"/>
  <c r="I83" i="4"/>
  <c r="I82" i="4" s="1"/>
  <c r="Q167" i="4"/>
  <c r="Q172" i="4"/>
  <c r="Q164" i="4"/>
  <c r="O173" i="4"/>
  <c r="O166" i="4" s="1"/>
  <c r="O381" i="4"/>
  <c r="H78" i="4"/>
  <c r="K78" i="4" s="1"/>
  <c r="K103" i="4"/>
  <c r="Q168" i="4"/>
  <c r="K401" i="4"/>
  <c r="I453" i="4" l="1"/>
  <c r="I451" i="4"/>
  <c r="I454" i="4" s="1"/>
  <c r="O379" i="4"/>
  <c r="Q379" i="4" s="1"/>
  <c r="Q381" i="4"/>
  <c r="Q173" i="4"/>
  <c r="O165" i="4"/>
  <c r="K172" i="4"/>
  <c r="Q165" i="4" l="1"/>
  <c r="Q166" i="4"/>
  <c r="Q78" i="4"/>
  <c r="Q103" i="4"/>
  <c r="P43" i="4"/>
  <c r="P44" i="4"/>
  <c r="P45" i="4"/>
  <c r="P46" i="4"/>
  <c r="P47" i="4"/>
  <c r="P53" i="4"/>
  <c r="P57" i="4"/>
  <c r="P59" i="4"/>
  <c r="Q43" i="4"/>
  <c r="Q44" i="4"/>
  <c r="Q45" i="4"/>
  <c r="Q46" i="4"/>
  <c r="Q47" i="4"/>
  <c r="Q53" i="4"/>
  <c r="Q57" i="4"/>
  <c r="Q59" i="4"/>
  <c r="O58" i="4"/>
  <c r="O52" i="4"/>
  <c r="O42" i="4"/>
  <c r="O41" i="4" s="1"/>
  <c r="K41" i="4"/>
  <c r="O11" i="4"/>
  <c r="P11" i="4" s="1"/>
  <c r="K11" i="4"/>
  <c r="K12" i="4"/>
  <c r="K15" i="4"/>
  <c r="K16" i="4"/>
  <c r="K17" i="4"/>
  <c r="K18" i="4"/>
  <c r="K21" i="4"/>
  <c r="K22" i="4"/>
  <c r="K23" i="4"/>
  <c r="K24" i="4"/>
  <c r="K28" i="4"/>
  <c r="K29" i="4"/>
  <c r="K32" i="4"/>
  <c r="K33" i="4"/>
  <c r="K35" i="4"/>
  <c r="K39" i="4"/>
  <c r="K43" i="4"/>
  <c r="K44" i="4"/>
  <c r="K45" i="4"/>
  <c r="K46" i="4"/>
  <c r="K47" i="4"/>
  <c r="K53" i="4"/>
  <c r="K55" i="4"/>
  <c r="K56" i="4"/>
  <c r="K57" i="4"/>
  <c r="K59" i="4"/>
  <c r="K63" i="4"/>
  <c r="K65" i="4"/>
  <c r="H62" i="4"/>
  <c r="K61" i="4"/>
  <c r="H58" i="4"/>
  <c r="K54" i="4"/>
  <c r="H37" i="4"/>
  <c r="H36" i="4" s="1"/>
  <c r="H31" i="4"/>
  <c r="P42" i="4" l="1"/>
  <c r="H60" i="4"/>
  <c r="J60" i="4" s="1"/>
  <c r="J58" i="4"/>
  <c r="K62" i="4"/>
  <c r="J62" i="4"/>
  <c r="P58" i="4"/>
  <c r="K42" i="4"/>
  <c r="K31" i="4"/>
  <c r="K52" i="4"/>
  <c r="K58" i="4"/>
  <c r="P41" i="4"/>
  <c r="P52" i="4"/>
  <c r="Q41" i="4"/>
  <c r="Q52" i="4"/>
  <c r="Q42" i="4"/>
  <c r="Q58" i="4"/>
  <c r="Q11" i="4"/>
  <c r="K38" i="4"/>
  <c r="K36" i="4"/>
  <c r="K37" i="4"/>
  <c r="J12" i="4"/>
  <c r="J16" i="4"/>
  <c r="J17" i="4"/>
  <c r="J18" i="4"/>
  <c r="J21" i="4"/>
  <c r="J22" i="4"/>
  <c r="J23" i="4"/>
  <c r="J24" i="4"/>
  <c r="J28" i="4"/>
  <c r="J29" i="4"/>
  <c r="J32" i="4"/>
  <c r="J33" i="4"/>
  <c r="J35" i="4"/>
  <c r="J36" i="4"/>
  <c r="J37" i="4"/>
  <c r="J38" i="4"/>
  <c r="J39" i="4"/>
  <c r="J11" i="4"/>
  <c r="H34" i="4"/>
  <c r="H30" i="4"/>
  <c r="J30" i="4" s="1"/>
  <c r="H27" i="4"/>
  <c r="J15" i="4"/>
  <c r="H14" i="4"/>
  <c r="K14" i="4" s="1"/>
  <c r="J34" i="4" l="1"/>
  <c r="K34" i="4"/>
  <c r="H26" i="4"/>
  <c r="K26" i="4" s="1"/>
  <c r="K27" i="4"/>
  <c r="K20" i="4"/>
  <c r="K60" i="4"/>
  <c r="K30" i="4"/>
  <c r="H25" i="4"/>
  <c r="J20" i="4"/>
  <c r="J31" i="4"/>
  <c r="J27" i="4"/>
  <c r="J14" i="4"/>
  <c r="K25" i="4" l="1"/>
  <c r="J26" i="4"/>
  <c r="K19" i="4"/>
  <c r="J19" i="4"/>
  <c r="H13" i="4"/>
  <c r="H10" i="4" s="1"/>
  <c r="J25" i="4"/>
  <c r="H9" i="4" l="1"/>
  <c r="K13" i="4"/>
  <c r="K10" i="4"/>
  <c r="J13" i="4"/>
  <c r="J10" i="4"/>
  <c r="K282" i="4" l="1"/>
  <c r="K291" i="4"/>
  <c r="K292" i="4"/>
  <c r="K293" i="4"/>
  <c r="K294" i="4"/>
  <c r="K295" i="4"/>
  <c r="K304" i="4"/>
  <c r="K309" i="4"/>
  <c r="K319" i="4"/>
  <c r="K388" i="4"/>
  <c r="H430" i="4" l="1"/>
  <c r="J430" i="4" s="1"/>
  <c r="H428" i="4"/>
  <c r="J428" i="4" s="1"/>
  <c r="H424" i="4"/>
  <c r="J424" i="4" s="1"/>
  <c r="H418" i="4"/>
  <c r="J418" i="4" s="1"/>
  <c r="H399" i="4"/>
  <c r="J399" i="4" s="1"/>
  <c r="H396" i="4"/>
  <c r="J396" i="4" s="1"/>
  <c r="H393" i="4"/>
  <c r="H392" i="4" s="1"/>
  <c r="H389" i="4"/>
  <c r="H387" i="4"/>
  <c r="H380" i="4"/>
  <c r="K380" i="4" s="1"/>
  <c r="H372" i="4"/>
  <c r="H371" i="4" s="1"/>
  <c r="H370" i="4" s="1"/>
  <c r="K106" i="4" s="1"/>
  <c r="H364" i="4"/>
  <c r="H363" i="4" s="1"/>
  <c r="H351" i="4"/>
  <c r="J351" i="4" s="1"/>
  <c r="H340" i="4"/>
  <c r="J340" i="4" s="1"/>
  <c r="H334" i="4"/>
  <c r="H331" i="4"/>
  <c r="H330" i="4" s="1"/>
  <c r="H323" i="4"/>
  <c r="H314" i="4"/>
  <c r="J314" i="4" s="1"/>
  <c r="H310" i="4"/>
  <c r="J310" i="4" s="1"/>
  <c r="H298" i="4"/>
  <c r="H290" i="4"/>
  <c r="K290" i="4" s="1"/>
  <c r="J283" i="4"/>
  <c r="H265" i="4"/>
  <c r="H251" i="4"/>
  <c r="H250" i="4" s="1"/>
  <c r="H249" i="4" s="1"/>
  <c r="H246" i="4"/>
  <c r="H244" i="4" s="1"/>
  <c r="K96" i="4"/>
  <c r="H238" i="4"/>
  <c r="H237" i="4" s="1"/>
  <c r="H235" i="4"/>
  <c r="H170" i="4" s="1"/>
  <c r="H230" i="4"/>
  <c r="J230" i="4" s="1"/>
  <c r="H224" i="4"/>
  <c r="J224" i="4" s="1"/>
  <c r="H220" i="4"/>
  <c r="J220" i="4" s="1"/>
  <c r="H208" i="4"/>
  <c r="H200" i="4"/>
  <c r="J200" i="4" s="1"/>
  <c r="H181" i="4"/>
  <c r="H163" i="4"/>
  <c r="K163" i="4" s="1"/>
  <c r="H153" i="4"/>
  <c r="J153" i="4" s="1"/>
  <c r="H148" i="4"/>
  <c r="J148" i="4" s="1"/>
  <c r="H141" i="4"/>
  <c r="J141" i="4" s="1"/>
  <c r="H133" i="4"/>
  <c r="J133" i="4" s="1"/>
  <c r="H131" i="4"/>
  <c r="J131" i="4" s="1"/>
  <c r="H113" i="4"/>
  <c r="H109" i="4"/>
  <c r="H81" i="4" s="1"/>
  <c r="K81" i="4" s="1"/>
  <c r="H101" i="4"/>
  <c r="K101" i="4" s="1"/>
  <c r="H94" i="4"/>
  <c r="K94" i="4" s="1"/>
  <c r="H93" i="4"/>
  <c r="K93" i="4" s="1"/>
  <c r="H92" i="4"/>
  <c r="K92" i="4" s="1"/>
  <c r="H91" i="4"/>
  <c r="K91" i="4" s="1"/>
  <c r="P446" i="4"/>
  <c r="J446" i="4"/>
  <c r="J445" i="4"/>
  <c r="J440" i="4"/>
  <c r="J439" i="4"/>
  <c r="J438" i="4"/>
  <c r="J437" i="4"/>
  <c r="J436" i="4"/>
  <c r="P435" i="4"/>
  <c r="J435" i="4"/>
  <c r="P433" i="4"/>
  <c r="J433" i="4"/>
  <c r="P432" i="4"/>
  <c r="J432" i="4"/>
  <c r="J431" i="4"/>
  <c r="J429" i="4"/>
  <c r="J427" i="4"/>
  <c r="J426" i="4"/>
  <c r="J425" i="4"/>
  <c r="P424" i="4"/>
  <c r="J423" i="4"/>
  <c r="J422" i="4"/>
  <c r="J421" i="4"/>
  <c r="P420" i="4"/>
  <c r="J420" i="4"/>
  <c r="J419" i="4"/>
  <c r="J401" i="4"/>
  <c r="J96" i="4" s="1"/>
  <c r="J75" i="4" s="1"/>
  <c r="J400" i="4"/>
  <c r="J398" i="4"/>
  <c r="P397" i="4"/>
  <c r="J397" i="4"/>
  <c r="P396" i="4"/>
  <c r="O92" i="4"/>
  <c r="Q92" i="4" s="1"/>
  <c r="J394" i="4"/>
  <c r="J92" i="4" s="1"/>
  <c r="J391" i="4"/>
  <c r="J390" i="4"/>
  <c r="Q388" i="4"/>
  <c r="J388" i="4"/>
  <c r="J387" i="4" s="1"/>
  <c r="J386" i="4" s="1"/>
  <c r="P375" i="4"/>
  <c r="J375" i="4"/>
  <c r="J374" i="4"/>
  <c r="J373" i="4"/>
  <c r="J108" i="4" s="1"/>
  <c r="J106" i="4" s="1"/>
  <c r="J369" i="4"/>
  <c r="J368" i="4"/>
  <c r="J367" i="4"/>
  <c r="J366" i="4"/>
  <c r="J365" i="4"/>
  <c r="P364" i="4"/>
  <c r="K359" i="4"/>
  <c r="J359" i="4"/>
  <c r="P358" i="4"/>
  <c r="J358" i="4"/>
  <c r="J357" i="4"/>
  <c r="P355" i="4"/>
  <c r="J355" i="4"/>
  <c r="J354" i="4"/>
  <c r="P353" i="4"/>
  <c r="J353" i="4"/>
  <c r="J352" i="4"/>
  <c r="J350" i="4"/>
  <c r="J349" i="4"/>
  <c r="J348" i="4"/>
  <c r="J347" i="4"/>
  <c r="J346" i="4"/>
  <c r="J345" i="4"/>
  <c r="J344" i="4"/>
  <c r="J343" i="4"/>
  <c r="J342" i="4"/>
  <c r="P341" i="4"/>
  <c r="J341" i="4"/>
  <c r="J337" i="4"/>
  <c r="J94" i="4" s="1"/>
  <c r="O93" i="4"/>
  <c r="J336" i="4"/>
  <c r="J93" i="4" s="1"/>
  <c r="O91" i="4"/>
  <c r="Q91" i="4" s="1"/>
  <c r="K335" i="4"/>
  <c r="J335" i="4"/>
  <c r="J91" i="4" s="1"/>
  <c r="J332" i="4"/>
  <c r="J86" i="4" s="1"/>
  <c r="J71" i="4" s="1"/>
  <c r="K329" i="4"/>
  <c r="J329" i="4"/>
  <c r="J328" i="4"/>
  <c r="K327" i="4"/>
  <c r="J327" i="4"/>
  <c r="K326" i="4"/>
  <c r="J326" i="4"/>
  <c r="J325" i="4"/>
  <c r="J324" i="4"/>
  <c r="Q323" i="4"/>
  <c r="J322" i="4"/>
  <c r="J321" i="4"/>
  <c r="P320" i="4"/>
  <c r="J320" i="4"/>
  <c r="P319" i="4"/>
  <c r="J319" i="4"/>
  <c r="J318" i="4"/>
  <c r="P317" i="4"/>
  <c r="K317" i="4"/>
  <c r="J317" i="4"/>
  <c r="J316" i="4"/>
  <c r="P315" i="4"/>
  <c r="K315" i="4"/>
  <c r="J315" i="4"/>
  <c r="J313" i="4"/>
  <c r="J312" i="4"/>
  <c r="P311" i="4"/>
  <c r="J311" i="4"/>
  <c r="P310" i="4"/>
  <c r="P309" i="4"/>
  <c r="J309" i="4"/>
  <c r="P308" i="4"/>
  <c r="K308" i="4"/>
  <c r="J308" i="4"/>
  <c r="K307" i="4"/>
  <c r="J307" i="4"/>
  <c r="P306" i="4"/>
  <c r="K306" i="4"/>
  <c r="J306" i="4"/>
  <c r="J305" i="4"/>
  <c r="P304" i="4"/>
  <c r="J304" i="4"/>
  <c r="P303" i="4"/>
  <c r="K303" i="4"/>
  <c r="J303" i="4"/>
  <c r="K302" i="4"/>
  <c r="J302" i="4"/>
  <c r="P301" i="4"/>
  <c r="K301" i="4"/>
  <c r="J301" i="4"/>
  <c r="J300" i="4"/>
  <c r="P299" i="4"/>
  <c r="K299" i="4"/>
  <c r="J299" i="4"/>
  <c r="K296" i="4"/>
  <c r="J296" i="4"/>
  <c r="P295" i="4"/>
  <c r="J295" i="4"/>
  <c r="J294" i="4"/>
  <c r="J293" i="4"/>
  <c r="P292" i="4"/>
  <c r="J292" i="4"/>
  <c r="J291" i="4"/>
  <c r="P289" i="4"/>
  <c r="K289" i="4"/>
  <c r="J289" i="4"/>
  <c r="P288" i="4"/>
  <c r="J288" i="4"/>
  <c r="J287" i="4"/>
  <c r="P286" i="4"/>
  <c r="J286" i="4"/>
  <c r="J285" i="4"/>
  <c r="P284" i="4"/>
  <c r="J284" i="4"/>
  <c r="P282" i="4"/>
  <c r="J282" i="4"/>
  <c r="P281" i="4"/>
  <c r="K281" i="4"/>
  <c r="J281" i="4"/>
  <c r="J280" i="4"/>
  <c r="P279" i="4"/>
  <c r="J279" i="4"/>
  <c r="P278" i="4"/>
  <c r="K278" i="4"/>
  <c r="J278" i="4"/>
  <c r="P277" i="4"/>
  <c r="K277" i="4"/>
  <c r="J277" i="4"/>
  <c r="J276" i="4"/>
  <c r="J275" i="4"/>
  <c r="J274" i="4"/>
  <c r="J273" i="4"/>
  <c r="J272" i="4"/>
  <c r="J271" i="4"/>
  <c r="P270" i="4"/>
  <c r="J270" i="4"/>
  <c r="J269" i="4"/>
  <c r="P268" i="4"/>
  <c r="K268" i="4"/>
  <c r="J268" i="4"/>
  <c r="P266" i="4"/>
  <c r="K266" i="4"/>
  <c r="J266" i="4"/>
  <c r="P258" i="4"/>
  <c r="J258" i="4"/>
  <c r="J257" i="4"/>
  <c r="J256" i="4"/>
  <c r="P255" i="4"/>
  <c r="J255" i="4"/>
  <c r="J254" i="4"/>
  <c r="P253" i="4"/>
  <c r="J253" i="4"/>
  <c r="J252" i="4"/>
  <c r="O101" i="4"/>
  <c r="Q101" i="4" s="1"/>
  <c r="K248" i="4"/>
  <c r="J248" i="4"/>
  <c r="J101" i="4" s="1"/>
  <c r="O100" i="4"/>
  <c r="J247" i="4"/>
  <c r="J245" i="4"/>
  <c r="J239" i="4"/>
  <c r="O87" i="4"/>
  <c r="K236" i="4"/>
  <c r="J236" i="4"/>
  <c r="J234" i="4"/>
  <c r="J233" i="4"/>
  <c r="J232" i="4"/>
  <c r="J231" i="4"/>
  <c r="P230" i="4"/>
  <c r="J229" i="4"/>
  <c r="J228" i="4"/>
  <c r="P227" i="4"/>
  <c r="J227" i="4"/>
  <c r="J226" i="4"/>
  <c r="P225" i="4"/>
  <c r="J225" i="4"/>
  <c r="P224" i="4"/>
  <c r="J223" i="4"/>
  <c r="J222" i="4"/>
  <c r="J221" i="4"/>
  <c r="P220" i="4"/>
  <c r="J219" i="4"/>
  <c r="K218" i="4"/>
  <c r="J218" i="4"/>
  <c r="P217" i="4"/>
  <c r="K217" i="4"/>
  <c r="J217" i="4"/>
  <c r="P216" i="4"/>
  <c r="K216" i="4"/>
  <c r="J216" i="4"/>
  <c r="J215" i="4"/>
  <c r="J214" i="4"/>
  <c r="J213" i="4"/>
  <c r="J212" i="4"/>
  <c r="P211" i="4"/>
  <c r="K211" i="4"/>
  <c r="J211" i="4"/>
  <c r="J210" i="4"/>
  <c r="J209" i="4"/>
  <c r="J206" i="4"/>
  <c r="P205" i="4"/>
  <c r="J205" i="4"/>
  <c r="J204" i="4"/>
  <c r="P203" i="4"/>
  <c r="J203" i="4"/>
  <c r="J202" i="4"/>
  <c r="P201" i="4"/>
  <c r="J201" i="4"/>
  <c r="P199" i="4"/>
  <c r="J199" i="4"/>
  <c r="J198" i="4"/>
  <c r="J197" i="4"/>
  <c r="P196" i="4"/>
  <c r="J196" i="4"/>
  <c r="J195" i="4"/>
  <c r="P194" i="4"/>
  <c r="J194" i="4"/>
  <c r="J193" i="4"/>
  <c r="P192" i="4"/>
  <c r="J192" i="4"/>
  <c r="J191" i="4"/>
  <c r="P190" i="4"/>
  <c r="J190" i="4"/>
  <c r="J189" i="4"/>
  <c r="P188" i="4"/>
  <c r="J188" i="4"/>
  <c r="J187" i="4"/>
  <c r="P186" i="4"/>
  <c r="J186" i="4"/>
  <c r="P185" i="4"/>
  <c r="J185" i="4"/>
  <c r="J184" i="4"/>
  <c r="P183" i="4"/>
  <c r="J183" i="4"/>
  <c r="J182" i="4"/>
  <c r="K159" i="4"/>
  <c r="J159" i="4"/>
  <c r="J158" i="4" s="1"/>
  <c r="J157" i="4"/>
  <c r="J156" i="4"/>
  <c r="P155" i="4"/>
  <c r="J155" i="4"/>
  <c r="J154" i="4"/>
  <c r="P152" i="4"/>
  <c r="J152" i="4"/>
  <c r="J151" i="4"/>
  <c r="J150" i="4"/>
  <c r="J149" i="4"/>
  <c r="J147" i="4"/>
  <c r="P146" i="4"/>
  <c r="J146" i="4"/>
  <c r="J145" i="4"/>
  <c r="P144" i="4"/>
  <c r="J144" i="4"/>
  <c r="J143" i="4"/>
  <c r="P142" i="4"/>
  <c r="J142" i="4"/>
  <c r="P141" i="4"/>
  <c r="P139" i="4"/>
  <c r="P138" i="4"/>
  <c r="J138" i="4"/>
  <c r="J137" i="4"/>
  <c r="P136" i="4"/>
  <c r="J136" i="4"/>
  <c r="J135" i="4"/>
  <c r="P134" i="4"/>
  <c r="J134" i="4"/>
  <c r="P132" i="4"/>
  <c r="J132" i="4"/>
  <c r="P131" i="4"/>
  <c r="P130" i="4"/>
  <c r="J130" i="4"/>
  <c r="J129" i="4"/>
  <c r="J128" i="4"/>
  <c r="J127" i="4"/>
  <c r="J126" i="4"/>
  <c r="J125" i="4"/>
  <c r="J124" i="4"/>
  <c r="J123" i="4"/>
  <c r="J122" i="4"/>
  <c r="J121" i="4"/>
  <c r="J120" i="4"/>
  <c r="P119" i="4"/>
  <c r="J119" i="4"/>
  <c r="J118" i="4"/>
  <c r="P117" i="4"/>
  <c r="J117" i="4"/>
  <c r="J116" i="4"/>
  <c r="P115" i="4"/>
  <c r="J115" i="4"/>
  <c r="J114" i="4"/>
  <c r="P103" i="4"/>
  <c r="P78" i="4"/>
  <c r="J74" i="4"/>
  <c r="O39" i="4"/>
  <c r="O38" i="4" s="1"/>
  <c r="O35" i="4"/>
  <c r="O32" i="4"/>
  <c r="O29" i="4"/>
  <c r="O28" i="4"/>
  <c r="O23" i="4"/>
  <c r="O12" i="4"/>
  <c r="H333" i="4" l="1"/>
  <c r="K334" i="4"/>
  <c r="H297" i="4"/>
  <c r="H207" i="4"/>
  <c r="J109" i="4"/>
  <c r="J81" i="4" s="1"/>
  <c r="J235" i="4"/>
  <c r="J372" i="4"/>
  <c r="P91" i="4"/>
  <c r="P92" i="4"/>
  <c r="J251" i="4"/>
  <c r="J331" i="4"/>
  <c r="J238" i="4"/>
  <c r="J364" i="4"/>
  <c r="J393" i="4"/>
  <c r="J246" i="4"/>
  <c r="J290" i="4"/>
  <c r="K246" i="4"/>
  <c r="H75" i="4"/>
  <c r="K75" i="4" s="1"/>
  <c r="J380" i="4"/>
  <c r="H87" i="4"/>
  <c r="K87" i="4" s="1"/>
  <c r="O72" i="4"/>
  <c r="Q72" i="4" s="1"/>
  <c r="Q87" i="4"/>
  <c r="P93" i="4"/>
  <c r="Q93" i="4"/>
  <c r="H356" i="4"/>
  <c r="J356" i="4" s="1"/>
  <c r="K357" i="4"/>
  <c r="O99" i="4"/>
  <c r="P323" i="4"/>
  <c r="P337" i="4"/>
  <c r="O94" i="4"/>
  <c r="O108" i="4"/>
  <c r="P108" i="4" s="1"/>
  <c r="O109" i="4"/>
  <c r="J334" i="4"/>
  <c r="H176" i="4"/>
  <c r="H175" i="4" s="1"/>
  <c r="H169" i="4"/>
  <c r="K169" i="4" s="1"/>
  <c r="H86" i="4"/>
  <c r="Q290" i="4"/>
  <c r="P235" i="4"/>
  <c r="P283" i="4"/>
  <c r="P23" i="4"/>
  <c r="Q23" i="4"/>
  <c r="Q65" i="4"/>
  <c r="P65" i="4"/>
  <c r="P163" i="4"/>
  <c r="K389" i="4"/>
  <c r="K396" i="4"/>
  <c r="P29" i="4"/>
  <c r="Q29" i="4"/>
  <c r="P55" i="4"/>
  <c r="Q55" i="4"/>
  <c r="Q12" i="4"/>
  <c r="P12" i="4"/>
  <c r="Q28" i="4"/>
  <c r="P28" i="4"/>
  <c r="Q32" i="4"/>
  <c r="P32" i="4"/>
  <c r="P63" i="4"/>
  <c r="O62" i="4"/>
  <c r="Q63" i="4"/>
  <c r="P133" i="4"/>
  <c r="Q235" i="4"/>
  <c r="H174" i="4"/>
  <c r="H386" i="4"/>
  <c r="H448" i="4"/>
  <c r="K364" i="4"/>
  <c r="K392" i="4"/>
  <c r="K393" i="4"/>
  <c r="K399" i="4"/>
  <c r="K371" i="4"/>
  <c r="K372" i="4"/>
  <c r="J208" i="4"/>
  <c r="J207" i="4" s="1"/>
  <c r="Q387" i="4"/>
  <c r="Q386" i="4"/>
  <c r="Q357" i="4"/>
  <c r="P39" i="4"/>
  <c r="Q39" i="4"/>
  <c r="P35" i="4"/>
  <c r="Q35" i="4"/>
  <c r="J102" i="4"/>
  <c r="J77" i="4" s="1"/>
  <c r="J323" i="4"/>
  <c r="J298" i="4"/>
  <c r="J265" i="4"/>
  <c r="H140" i="4"/>
  <c r="H180" i="4"/>
  <c r="P200" i="4"/>
  <c r="H264" i="4"/>
  <c r="H339" i="4"/>
  <c r="H376" i="4" s="1"/>
  <c r="J113" i="4"/>
  <c r="J112" i="4" s="1"/>
  <c r="P340" i="4"/>
  <c r="P388" i="4"/>
  <c r="H395" i="4"/>
  <c r="H95" i="4" s="1"/>
  <c r="K387" i="4"/>
  <c r="P374" i="4"/>
  <c r="P257" i="4"/>
  <c r="P213" i="4"/>
  <c r="P121" i="4"/>
  <c r="P123" i="4"/>
  <c r="P125" i="4"/>
  <c r="P127" i="4"/>
  <c r="P129" i="4"/>
  <c r="P148" i="4"/>
  <c r="P149" i="4"/>
  <c r="P151" i="4"/>
  <c r="P156" i="4"/>
  <c r="O34" i="4"/>
  <c r="P101" i="4"/>
  <c r="P160" i="4"/>
  <c r="J181" i="4"/>
  <c r="J180" i="4" s="1"/>
  <c r="P198" i="4"/>
  <c r="P209" i="4"/>
  <c r="P218" i="4"/>
  <c r="P219" i="4"/>
  <c r="P221" i="4"/>
  <c r="P223" i="4"/>
  <c r="P271" i="4"/>
  <c r="P273" i="4"/>
  <c r="P275" i="4"/>
  <c r="P293" i="4"/>
  <c r="P294" i="4"/>
  <c r="P307" i="4"/>
  <c r="P313" i="4"/>
  <c r="P387" i="4"/>
  <c r="P437" i="4"/>
  <c r="P439" i="4"/>
  <c r="P445" i="4"/>
  <c r="H112" i="4"/>
  <c r="P215" i="4"/>
  <c r="P229" i="4"/>
  <c r="P326" i="4"/>
  <c r="P343" i="4"/>
  <c r="P345" i="4"/>
  <c r="P347" i="4"/>
  <c r="P349" i="4"/>
  <c r="P422" i="4"/>
  <c r="P425" i="4"/>
  <c r="P427" i="4"/>
  <c r="P430" i="4"/>
  <c r="P431" i="4"/>
  <c r="H417" i="4"/>
  <c r="H416" i="4" s="1"/>
  <c r="P356" i="4"/>
  <c r="P363" i="4"/>
  <c r="P362" i="4"/>
  <c r="Q356" i="4"/>
  <c r="J244" i="4"/>
  <c r="K244" i="4"/>
  <c r="K370" i="4"/>
  <c r="J371" i="4"/>
  <c r="H260" i="4"/>
  <c r="H259" i="4" s="1"/>
  <c r="H90" i="4"/>
  <c r="H88" i="4"/>
  <c r="H171" i="4"/>
  <c r="H105" i="4"/>
  <c r="H362" i="4"/>
  <c r="H104" i="4" s="1"/>
  <c r="K104" i="4" s="1"/>
  <c r="J370" i="4"/>
  <c r="H378" i="4"/>
  <c r="K378" i="4" s="1"/>
  <c r="O27" i="4"/>
  <c r="K323" i="4"/>
  <c r="K314" i="4"/>
  <c r="K298" i="4"/>
  <c r="K235" i="4"/>
  <c r="O24" i="4"/>
  <c r="O33" i="4"/>
  <c r="O16" i="4"/>
  <c r="O17" i="4"/>
  <c r="O18" i="4"/>
  <c r="O21" i="4"/>
  <c r="O22" i="4"/>
  <c r="J163" i="4"/>
  <c r="P114" i="4"/>
  <c r="P116" i="4"/>
  <c r="P118" i="4"/>
  <c r="P120" i="4"/>
  <c r="P122" i="4"/>
  <c r="P124" i="4"/>
  <c r="P126" i="4"/>
  <c r="P128" i="4"/>
  <c r="P135" i="4"/>
  <c r="P137" i="4"/>
  <c r="P143" i="4"/>
  <c r="P145" i="4"/>
  <c r="P147" i="4"/>
  <c r="P150" i="4"/>
  <c r="P154" i="4"/>
  <c r="P157" i="4"/>
  <c r="P159" i="4"/>
  <c r="P182" i="4"/>
  <c r="P184" i="4"/>
  <c r="P187" i="4"/>
  <c r="P189" i="4"/>
  <c r="Q159" i="4"/>
  <c r="P191" i="4"/>
  <c r="P193" i="4"/>
  <c r="P195" i="4"/>
  <c r="K208" i="4"/>
  <c r="Q211" i="4"/>
  <c r="Q217" i="4"/>
  <c r="P231" i="4"/>
  <c r="P233" i="4"/>
  <c r="P236" i="4"/>
  <c r="P239" i="4"/>
  <c r="P245" i="4"/>
  <c r="P247" i="4"/>
  <c r="P248" i="4"/>
  <c r="P252" i="4"/>
  <c r="P254" i="4"/>
  <c r="P256" i="4"/>
  <c r="K265" i="4"/>
  <c r="Q266" i="4"/>
  <c r="Q268" i="4"/>
  <c r="Q277" i="4"/>
  <c r="Q281" i="4"/>
  <c r="Q282" i="4"/>
  <c r="P197" i="4"/>
  <c r="P202" i="4"/>
  <c r="P204" i="4"/>
  <c r="P206" i="4"/>
  <c r="P210" i="4"/>
  <c r="P212" i="4"/>
  <c r="P214" i="4"/>
  <c r="Q216" i="4"/>
  <c r="Q218" i="4"/>
  <c r="P222" i="4"/>
  <c r="P226" i="4"/>
  <c r="P228" i="4"/>
  <c r="P232" i="4"/>
  <c r="P234" i="4"/>
  <c r="Q236" i="4"/>
  <c r="Q246" i="4"/>
  <c r="Q248" i="4"/>
  <c r="P269" i="4"/>
  <c r="P272" i="4"/>
  <c r="P274" i="4"/>
  <c r="P276" i="4"/>
  <c r="Q278" i="4"/>
  <c r="P280" i="4"/>
  <c r="P285" i="4"/>
  <c r="P287" i="4"/>
  <c r="Q289" i="4"/>
  <c r="P291" i="4"/>
  <c r="Q291" i="4"/>
  <c r="Q292" i="4"/>
  <c r="Q293" i="4"/>
  <c r="Q294" i="4"/>
  <c r="Q295" i="4"/>
  <c r="P296" i="4"/>
  <c r="Q299" i="4"/>
  <c r="Q301" i="4"/>
  <c r="P302" i="4"/>
  <c r="Q303" i="4"/>
  <c r="Q304" i="4"/>
  <c r="Q306" i="4"/>
  <c r="Q308" i="4"/>
  <c r="Q309" i="4"/>
  <c r="Q315" i="4"/>
  <c r="Q317" i="4"/>
  <c r="P324" i="4"/>
  <c r="Q326" i="4"/>
  <c r="P327" i="4"/>
  <c r="P328" i="4"/>
  <c r="P329" i="4"/>
  <c r="P332" i="4"/>
  <c r="P335" i="4"/>
  <c r="P336" i="4"/>
  <c r="P342" i="4"/>
  <c r="P344" i="4"/>
  <c r="P346" i="4"/>
  <c r="P348" i="4"/>
  <c r="P350" i="4"/>
  <c r="P351" i="4"/>
  <c r="P352" i="4"/>
  <c r="P354" i="4"/>
  <c r="P357" i="4"/>
  <c r="P360" i="4"/>
  <c r="P366" i="4"/>
  <c r="P368" i="4"/>
  <c r="P380" i="4"/>
  <c r="Q296" i="4"/>
  <c r="P300" i="4"/>
  <c r="Q302" i="4"/>
  <c r="P305" i="4"/>
  <c r="Q307" i="4"/>
  <c r="P312" i="4"/>
  <c r="P316" i="4"/>
  <c r="P318" i="4"/>
  <c r="Q319" i="4"/>
  <c r="P321" i="4"/>
  <c r="P322" i="4"/>
  <c r="P325" i="4"/>
  <c r="Q327" i="4"/>
  <c r="Q329" i="4"/>
  <c r="Q335" i="4"/>
  <c r="Q360" i="4"/>
  <c r="P365" i="4"/>
  <c r="P367" i="4"/>
  <c r="P369" i="4"/>
  <c r="P373" i="4"/>
  <c r="P386" i="4"/>
  <c r="P390" i="4"/>
  <c r="P394" i="4"/>
  <c r="P398" i="4"/>
  <c r="P399" i="4"/>
  <c r="P400" i="4"/>
  <c r="P419" i="4"/>
  <c r="P421" i="4"/>
  <c r="P423" i="4"/>
  <c r="P426" i="4"/>
  <c r="P429" i="4"/>
  <c r="P436" i="4"/>
  <c r="P438" i="4"/>
  <c r="P440" i="4"/>
  <c r="J389" i="4"/>
  <c r="P389" i="4"/>
  <c r="P391" i="4"/>
  <c r="H179" i="4" l="1"/>
  <c r="O20" i="4"/>
  <c r="O61" i="4"/>
  <c r="O60" i="4"/>
  <c r="O14" i="4"/>
  <c r="J297" i="4"/>
  <c r="H415" i="4"/>
  <c r="J333" i="4"/>
  <c r="H98" i="4"/>
  <c r="K98" i="4" s="1"/>
  <c r="H338" i="4"/>
  <c r="H173" i="4" s="1"/>
  <c r="J173" i="4" s="1"/>
  <c r="J264" i="4"/>
  <c r="J84" i="4" s="1"/>
  <c r="H72" i="4"/>
  <c r="K72" i="4" s="1"/>
  <c r="J395" i="4"/>
  <c r="H89" i="4"/>
  <c r="K89" i="4" s="1"/>
  <c r="K90" i="4"/>
  <c r="P72" i="4"/>
  <c r="H80" i="4"/>
  <c r="K80" i="4" s="1"/>
  <c r="K105" i="4"/>
  <c r="H73" i="4"/>
  <c r="K73" i="4" s="1"/>
  <c r="K88" i="4"/>
  <c r="H74" i="4"/>
  <c r="K74" i="4" s="1"/>
  <c r="K95" i="4"/>
  <c r="H71" i="4"/>
  <c r="K71" i="4" s="1"/>
  <c r="K86" i="4"/>
  <c r="P94" i="4"/>
  <c r="Q94" i="4"/>
  <c r="H100" i="4"/>
  <c r="K100" i="4" s="1"/>
  <c r="H178" i="4"/>
  <c r="H261" i="4" s="1"/>
  <c r="H102" i="4"/>
  <c r="Q244" i="4"/>
  <c r="O81" i="4"/>
  <c r="P109" i="4"/>
  <c r="P170" i="4"/>
  <c r="P290" i="4"/>
  <c r="H111" i="4"/>
  <c r="H84" i="4"/>
  <c r="K297" i="4"/>
  <c r="K356" i="4"/>
  <c r="J392" i="4"/>
  <c r="K386" i="4"/>
  <c r="P246" i="4"/>
  <c r="P87" i="4"/>
  <c r="J448" i="4"/>
  <c r="H161" i="4"/>
  <c r="J161" i="4" s="1"/>
  <c r="J417" i="4"/>
  <c r="J100" i="4" s="1"/>
  <c r="J99" i="4" s="1"/>
  <c r="K264" i="4"/>
  <c r="K171" i="4"/>
  <c r="Q22" i="4"/>
  <c r="P22" i="4"/>
  <c r="Q18" i="4"/>
  <c r="P18" i="4"/>
  <c r="Q16" i="4"/>
  <c r="P16" i="4"/>
  <c r="O31" i="4"/>
  <c r="P33" i="4"/>
  <c r="Q33" i="4"/>
  <c r="O26" i="4"/>
  <c r="Q27" i="4"/>
  <c r="P27" i="4"/>
  <c r="K158" i="4"/>
  <c r="H167" i="4"/>
  <c r="K362" i="4"/>
  <c r="K363" i="4"/>
  <c r="K170" i="4"/>
  <c r="J170" i="4"/>
  <c r="K260" i="4"/>
  <c r="K259" i="4"/>
  <c r="P21" i="4"/>
  <c r="Q21" i="4"/>
  <c r="P17" i="4"/>
  <c r="Q17" i="4"/>
  <c r="Q56" i="4"/>
  <c r="P56" i="4"/>
  <c r="Q24" i="4"/>
  <c r="P24" i="4"/>
  <c r="K207" i="4"/>
  <c r="J363" i="4"/>
  <c r="K339" i="4"/>
  <c r="P244" i="4"/>
  <c r="H168" i="4"/>
  <c r="Q62" i="4"/>
  <c r="P62" i="4"/>
  <c r="K395" i="4"/>
  <c r="P172" i="4"/>
  <c r="Q34" i="4"/>
  <c r="P34" i="4"/>
  <c r="O37" i="4"/>
  <c r="Q38" i="4"/>
  <c r="P38" i="4"/>
  <c r="H85" i="4"/>
  <c r="J339" i="4"/>
  <c r="J376" i="4" s="1"/>
  <c r="Q298" i="4"/>
  <c r="P298" i="4"/>
  <c r="K416" i="4"/>
  <c r="K417" i="4"/>
  <c r="Q359" i="4"/>
  <c r="P359" i="4"/>
  <c r="H377" i="4"/>
  <c r="J377" i="4" s="1"/>
  <c r="J378" i="4"/>
  <c r="J177" i="4"/>
  <c r="J87" i="4"/>
  <c r="J72" i="4" s="1"/>
  <c r="P428" i="4"/>
  <c r="P418" i="4"/>
  <c r="P393" i="4"/>
  <c r="O448" i="4"/>
  <c r="P334" i="4"/>
  <c r="Q334" i="4"/>
  <c r="K333" i="4"/>
  <c r="Q265" i="4"/>
  <c r="P265" i="4"/>
  <c r="Q208" i="4"/>
  <c r="P208" i="4"/>
  <c r="P238" i="4"/>
  <c r="P181" i="4"/>
  <c r="P113" i="4"/>
  <c r="O84" i="4"/>
  <c r="J172" i="4"/>
  <c r="O19" i="4"/>
  <c r="P372" i="4"/>
  <c r="Q314" i="4"/>
  <c r="P314" i="4"/>
  <c r="P331" i="4"/>
  <c r="J330" i="4"/>
  <c r="J169" i="4"/>
  <c r="P378" i="4"/>
  <c r="P251" i="4"/>
  <c r="O105" i="4"/>
  <c r="O80" i="4" s="1"/>
  <c r="O79" i="4" s="1"/>
  <c r="J250" i="4"/>
  <c r="J237" i="4"/>
  <c r="J179" i="4" s="1"/>
  <c r="J160" i="4"/>
  <c r="P153" i="4"/>
  <c r="O85" i="4"/>
  <c r="O70" i="4" s="1"/>
  <c r="Q70" i="4" s="1"/>
  <c r="J140" i="4"/>
  <c r="J139" i="4"/>
  <c r="H449" i="4" l="1"/>
  <c r="J415" i="4"/>
  <c r="K168" i="4"/>
  <c r="H166" i="4"/>
  <c r="O13" i="4"/>
  <c r="J167" i="4"/>
  <c r="H385" i="4"/>
  <c r="H384" i="4" s="1"/>
  <c r="H450" i="4" s="1"/>
  <c r="H447" i="4" s="1"/>
  <c r="J69" i="4"/>
  <c r="J98" i="4"/>
  <c r="J338" i="4"/>
  <c r="H99" i="4"/>
  <c r="K99" i="4" s="1"/>
  <c r="H97" i="4"/>
  <c r="H83" i="4" s="1"/>
  <c r="H263" i="4"/>
  <c r="H262" i="4" s="1"/>
  <c r="H381" i="4" s="1"/>
  <c r="H379" i="4" s="1"/>
  <c r="H79" i="4"/>
  <c r="K79" i="4" s="1"/>
  <c r="H110" i="4"/>
  <c r="K111" i="4"/>
  <c r="O75" i="4"/>
  <c r="Q75" i="4" s="1"/>
  <c r="Q96" i="4"/>
  <c r="H70" i="4"/>
  <c r="K70" i="4" s="1"/>
  <c r="K85" i="4"/>
  <c r="H69" i="4"/>
  <c r="K84" i="4"/>
  <c r="P81" i="4"/>
  <c r="Q81" i="4"/>
  <c r="H77" i="4"/>
  <c r="K77" i="4" s="1"/>
  <c r="K102" i="4"/>
  <c r="O102" i="4"/>
  <c r="O77" i="4" s="1"/>
  <c r="Q77" i="4" s="1"/>
  <c r="O98" i="4"/>
  <c r="O86" i="4"/>
  <c r="Q86" i="4" s="1"/>
  <c r="P395" i="4"/>
  <c r="O95" i="4"/>
  <c r="O69" i="4"/>
  <c r="O88" i="4"/>
  <c r="O90" i="4"/>
  <c r="J105" i="4"/>
  <c r="J104" i="4" s="1"/>
  <c r="K161" i="4"/>
  <c r="K338" i="4"/>
  <c r="K377" i="4"/>
  <c r="K167" i="4"/>
  <c r="K175" i="4"/>
  <c r="K176" i="4"/>
  <c r="K173" i="4"/>
  <c r="Q54" i="4"/>
  <c r="P54" i="4"/>
  <c r="K174" i="4"/>
  <c r="J174" i="4"/>
  <c r="J362" i="4"/>
  <c r="Q26" i="4"/>
  <c r="P26" i="4"/>
  <c r="Q61" i="4"/>
  <c r="P61" i="4"/>
  <c r="Q20" i="4"/>
  <c r="P20" i="4"/>
  <c r="J263" i="4"/>
  <c r="Q31" i="4"/>
  <c r="P31" i="4"/>
  <c r="P15" i="4"/>
  <c r="Q15" i="4"/>
  <c r="K376" i="4"/>
  <c r="O36" i="4"/>
  <c r="P37" i="4"/>
  <c r="Q37" i="4"/>
  <c r="J416" i="4"/>
  <c r="J385" i="4" s="1"/>
  <c r="P174" i="4"/>
  <c r="Q174" i="4"/>
  <c r="O30" i="4"/>
  <c r="K179" i="4"/>
  <c r="J85" i="4"/>
  <c r="J70" i="4" s="1"/>
  <c r="J111" i="4"/>
  <c r="J110" i="4" s="1"/>
  <c r="P140" i="4"/>
  <c r="P158" i="4"/>
  <c r="Q158" i="4"/>
  <c r="J90" i="4"/>
  <c r="J89" i="4" s="1"/>
  <c r="J88" i="4"/>
  <c r="J73" i="4" s="1"/>
  <c r="J249" i="4"/>
  <c r="P339" i="4"/>
  <c r="Q339" i="4"/>
  <c r="O97" i="4"/>
  <c r="O76" i="4" s="1"/>
  <c r="Q76" i="4" s="1"/>
  <c r="Q297" i="4"/>
  <c r="P297" i="4"/>
  <c r="P112" i="4"/>
  <c r="P180" i="4"/>
  <c r="Q264" i="4"/>
  <c r="P264" i="4"/>
  <c r="P377" i="4"/>
  <c r="P392" i="4"/>
  <c r="Q417" i="4"/>
  <c r="P417" i="4"/>
  <c r="J168" i="4"/>
  <c r="J171" i="4"/>
  <c r="J259" i="4"/>
  <c r="J260" i="4"/>
  <c r="Q105" i="4"/>
  <c r="P250" i="4"/>
  <c r="P169" i="4"/>
  <c r="P330" i="4"/>
  <c r="O106" i="4"/>
  <c r="Q106" i="4" s="1"/>
  <c r="P371" i="4"/>
  <c r="P96" i="4"/>
  <c r="P237" i="4"/>
  <c r="O104" i="4"/>
  <c r="Q207" i="4"/>
  <c r="P207" i="4"/>
  <c r="Q333" i="4"/>
  <c r="P333" i="4"/>
  <c r="J166" i="4" l="1"/>
  <c r="H382" i="4"/>
  <c r="K263" i="4"/>
  <c r="Q69" i="4"/>
  <c r="K69" i="4"/>
  <c r="O83" i="4"/>
  <c r="P83" i="4" s="1"/>
  <c r="K97" i="4"/>
  <c r="H76" i="4"/>
  <c r="K76" i="4" s="1"/>
  <c r="H82" i="4"/>
  <c r="H453" i="4" s="1"/>
  <c r="K83" i="4"/>
  <c r="O89" i="4"/>
  <c r="Q89" i="4" s="1"/>
  <c r="Q90" i="4"/>
  <c r="O73" i="4"/>
  <c r="Q73" i="4" s="1"/>
  <c r="Q88" i="4"/>
  <c r="O74" i="4"/>
  <c r="Q74" i="4" s="1"/>
  <c r="Q95" i="4"/>
  <c r="K110" i="4"/>
  <c r="H164" i="4"/>
  <c r="K164" i="4" s="1"/>
  <c r="H452" i="4"/>
  <c r="H455" i="4" s="1"/>
  <c r="O71" i="4"/>
  <c r="O68" i="4" s="1"/>
  <c r="P86" i="4"/>
  <c r="J262" i="4"/>
  <c r="K166" i="4"/>
  <c r="Q14" i="4"/>
  <c r="P14" i="4"/>
  <c r="Q30" i="4"/>
  <c r="P30" i="4"/>
  <c r="H165" i="4"/>
  <c r="Q19" i="4"/>
  <c r="P19" i="4"/>
  <c r="Q60" i="4"/>
  <c r="P60" i="4"/>
  <c r="K381" i="4"/>
  <c r="K379" i="4"/>
  <c r="P259" i="4"/>
  <c r="Q36" i="4"/>
  <c r="P36" i="4"/>
  <c r="K415" i="4"/>
  <c r="P106" i="4"/>
  <c r="J178" i="4"/>
  <c r="P249" i="4"/>
  <c r="P88" i="4"/>
  <c r="P90" i="4"/>
  <c r="P75" i="4"/>
  <c r="Q100" i="4"/>
  <c r="P100" i="4"/>
  <c r="P448" i="4"/>
  <c r="Q179" i="4"/>
  <c r="P179" i="4"/>
  <c r="Q416" i="4"/>
  <c r="O449" i="4"/>
  <c r="P416" i="4"/>
  <c r="P338" i="4"/>
  <c r="Q338" i="4"/>
  <c r="P102" i="4"/>
  <c r="Q102" i="4"/>
  <c r="Q161" i="4"/>
  <c r="P161" i="4"/>
  <c r="Q85" i="4"/>
  <c r="P85" i="4"/>
  <c r="P168" i="4"/>
  <c r="P171" i="4"/>
  <c r="P260" i="4"/>
  <c r="P370" i="4"/>
  <c r="P105" i="4"/>
  <c r="P376" i="4"/>
  <c r="K262" i="4"/>
  <c r="P167" i="4"/>
  <c r="Q84" i="4"/>
  <c r="P84" i="4"/>
  <c r="Q111" i="4"/>
  <c r="P111" i="4"/>
  <c r="P95" i="4"/>
  <c r="Q98" i="4"/>
  <c r="P98" i="4"/>
  <c r="J176" i="4"/>
  <c r="J80" i="4" s="1"/>
  <c r="J79" i="4" s="1"/>
  <c r="K178" i="4"/>
  <c r="O25" i="4"/>
  <c r="O10" i="4" s="1"/>
  <c r="O9" i="4" s="1"/>
  <c r="H68" i="4" l="1"/>
  <c r="P74" i="4"/>
  <c r="H451" i="4"/>
  <c r="H454" i="4" s="1"/>
  <c r="J452" i="4"/>
  <c r="O67" i="4"/>
  <c r="Q68" i="4"/>
  <c r="P71" i="4"/>
  <c r="Q71" i="4"/>
  <c r="Q263" i="4"/>
  <c r="Q80" i="4"/>
  <c r="K165" i="4"/>
  <c r="Q25" i="4"/>
  <c r="P25" i="4"/>
  <c r="Q13" i="4"/>
  <c r="P13" i="4"/>
  <c r="P263" i="4"/>
  <c r="O452" i="4"/>
  <c r="P104" i="4"/>
  <c r="Q104" i="4"/>
  <c r="J97" i="4"/>
  <c r="J83" i="4" s="1"/>
  <c r="J384" i="4"/>
  <c r="K385" i="4"/>
  <c r="J449" i="4"/>
  <c r="J261" i="4"/>
  <c r="K261" i="4"/>
  <c r="Q110" i="4"/>
  <c r="P110" i="4"/>
  <c r="P69" i="4"/>
  <c r="J379" i="4"/>
  <c r="J381" i="4"/>
  <c r="P80" i="4"/>
  <c r="P70" i="4"/>
  <c r="P173" i="4"/>
  <c r="Q415" i="4"/>
  <c r="P415" i="4"/>
  <c r="Q178" i="4"/>
  <c r="P178" i="4"/>
  <c r="Q99" i="4"/>
  <c r="P99" i="4"/>
  <c r="J175" i="4"/>
  <c r="Q83" i="4"/>
  <c r="O82" i="4"/>
  <c r="P82" i="4" s="1"/>
  <c r="P166" i="4"/>
  <c r="P77" i="4"/>
  <c r="Q97" i="4"/>
  <c r="P97" i="4"/>
  <c r="Q262" i="4"/>
  <c r="P262" i="4"/>
  <c r="P383" i="4"/>
  <c r="P89" i="4"/>
  <c r="P73" i="4"/>
  <c r="P175" i="4"/>
  <c r="P176" i="4"/>
  <c r="K68" i="4" l="1"/>
  <c r="H67" i="4"/>
  <c r="K67" i="4" s="1"/>
  <c r="P10" i="4"/>
  <c r="P9" i="4" s="1"/>
  <c r="K382" i="4"/>
  <c r="O451" i="4"/>
  <c r="P162" i="4"/>
  <c r="P164" i="4"/>
  <c r="P79" i="4"/>
  <c r="Q79" i="4"/>
  <c r="P452" i="4"/>
  <c r="O455" i="4"/>
  <c r="P455" i="4" s="1"/>
  <c r="K82" i="4"/>
  <c r="J382" i="4"/>
  <c r="K384" i="4"/>
  <c r="J76" i="4"/>
  <c r="J68" i="4" s="1"/>
  <c r="J67" i="4" s="1"/>
  <c r="J82" i="4"/>
  <c r="P381" i="4"/>
  <c r="P76" i="4"/>
  <c r="J165" i="4"/>
  <c r="Q10" i="4"/>
  <c r="P449" i="4"/>
  <c r="P177" i="4"/>
  <c r="Q82" i="4"/>
  <c r="Q261" i="4"/>
  <c r="P261" i="4"/>
  <c r="Q385" i="4"/>
  <c r="P385" i="4"/>
  <c r="O453" i="4" l="1"/>
  <c r="P453" i="4" s="1"/>
  <c r="P382" i="4"/>
  <c r="O450" i="4"/>
  <c r="O447" i="4" s="1"/>
  <c r="J453" i="4"/>
  <c r="P451" i="4"/>
  <c r="O454" i="4"/>
  <c r="P454" i="4" s="1"/>
  <c r="J450" i="4"/>
  <c r="J447" i="4"/>
  <c r="J455" i="4"/>
  <c r="P379" i="4"/>
  <c r="P68" i="4"/>
  <c r="P165" i="4"/>
  <c r="Q384" i="4"/>
  <c r="P384" i="4"/>
  <c r="J451" i="4" l="1"/>
  <c r="J454" i="4"/>
  <c r="P450" i="4"/>
  <c r="P447" i="4"/>
  <c r="Q67" i="4"/>
  <c r="P67" i="4"/>
  <c r="J164" i="4"/>
  <c r="H162" i="4"/>
  <c r="J162" i="4" l="1"/>
  <c r="K162" i="4"/>
</calcChain>
</file>

<file path=xl/sharedStrings.xml><?xml version="1.0" encoding="utf-8"?>
<sst xmlns="http://schemas.openxmlformats.org/spreadsheetml/2006/main" count="9387" uniqueCount="464">
  <si>
    <t xml:space="preserve">JUDETUL </t>
  </si>
  <si>
    <t>Cap.</t>
  </si>
  <si>
    <t>Sub cap</t>
  </si>
  <si>
    <t>Prgf.</t>
  </si>
  <si>
    <t>Gr/ titlu</t>
  </si>
  <si>
    <t>Art.</t>
  </si>
  <si>
    <t>Alin.</t>
  </si>
  <si>
    <t>Denumire indicator</t>
  </si>
  <si>
    <t>ANGAJAREA CHELTUIELILOR</t>
  </si>
  <si>
    <t>EXECUTIA CHELTUIELILOR</t>
  </si>
  <si>
    <t>Dif. buget - executie</t>
  </si>
  <si>
    <t>Credite bugetare aprobate 
(anual)</t>
  </si>
  <si>
    <t>Credite bugetare angajate</t>
  </si>
  <si>
    <t>Disponibil de credite bugetare ce mai poate fi angajat</t>
  </si>
  <si>
    <t>% angajare credite bugetare</t>
  </si>
  <si>
    <t>Credite bugetare trimestriale cumulate</t>
  </si>
  <si>
    <t>Executie anterioara cumulata</t>
  </si>
  <si>
    <t>Executie lunara</t>
  </si>
  <si>
    <t>Cumulat</t>
  </si>
  <si>
    <t>5=3/2*100</t>
  </si>
  <si>
    <t>9=7+8</t>
  </si>
  <si>
    <t>10=6-9</t>
  </si>
  <si>
    <t>11=9/6*100</t>
  </si>
  <si>
    <t>O4</t>
  </si>
  <si>
    <t>TOTAL VENITURI</t>
  </si>
  <si>
    <t>-</t>
  </si>
  <si>
    <t>Taxe pe utilizarea bunurilor, autorizarea utilizarii bunurilor sau pe desfasurarea de activitati</t>
  </si>
  <si>
    <t>03</t>
  </si>
  <si>
    <t>Taxe si tarife pentru eliberarea de licente si autorizatii de functionare</t>
  </si>
  <si>
    <t>B.CONTRIBUTII DE ASIGURARI</t>
  </si>
  <si>
    <t>CONTRIBUTIILE ANGAJATORILOR</t>
  </si>
  <si>
    <t>O2</t>
  </si>
  <si>
    <t>Contr.de asig.pt.somaj dat.de ang.</t>
  </si>
  <si>
    <t>O1</t>
  </si>
  <si>
    <t>O6</t>
  </si>
  <si>
    <t>Contr.ang. la fd-ul de garantare pt.plata creantelor sal.</t>
  </si>
  <si>
    <t>Venituri din contributia asiguratorie pentru munca pentru fondul de garantare pentru plata creantelor salariale</t>
  </si>
  <si>
    <t>CONTRIBUTIILE ASIGURATILOR</t>
  </si>
  <si>
    <t xml:space="preserve">Contr.de asig.pt.somaj dat.de asig. </t>
  </si>
  <si>
    <t>O9</t>
  </si>
  <si>
    <t>Contributii de asigurari pentru somaj de la persoanele care realizeaza venituri de natura profesionala cu caracter ocazional (OUG 58/2010)</t>
  </si>
  <si>
    <t>C.VENITURI NEFISCALE</t>
  </si>
  <si>
    <t>C1.VENITURI DIN PROPRIETATI</t>
  </si>
  <si>
    <t>VENITURI DIN DOBANZI</t>
  </si>
  <si>
    <t>O3</t>
  </si>
  <si>
    <t>Alte venituri din dobanzi</t>
  </si>
  <si>
    <t>C2.VANZARI  DE BUNURI  SI SERVICII</t>
  </si>
  <si>
    <t>DIVERSE VENITURI</t>
  </si>
  <si>
    <t>Venituri din compensarea creantelor din despagubiri</t>
  </si>
  <si>
    <t>5O</t>
  </si>
  <si>
    <t>Alte venituri</t>
  </si>
  <si>
    <t>INCASARI DIN RAMBURSAREA IMPRUMUTURILOR ACORDATE</t>
  </si>
  <si>
    <t>IV SUBVENTII</t>
  </si>
  <si>
    <t>SUBVENTII DE LA BUGETUL DE STAT</t>
  </si>
  <si>
    <t>Sume primite de bugetul asigurarilor pentru somaj</t>
  </si>
  <si>
    <t>01</t>
  </si>
  <si>
    <t>02</t>
  </si>
  <si>
    <t>Venituri sistem asigurari pt.somaj</t>
  </si>
  <si>
    <t>FONDURI EXTERNE NERAMBURSABILE</t>
  </si>
  <si>
    <t>Sume primite de la UE in contul platilor efectuate aferente cadrului financiar 2014-2020</t>
  </si>
  <si>
    <t>Alte programe comunitare finantate in perioada 2014-2020 (APC)</t>
  </si>
  <si>
    <t>5OOO</t>
  </si>
  <si>
    <t>TOTAL CHELTUIELI</t>
  </si>
  <si>
    <t>CHELTUIELI CURENTE</t>
  </si>
  <si>
    <t>10</t>
  </si>
  <si>
    <t>CHELTUIELI DE PERSONAL</t>
  </si>
  <si>
    <t>20</t>
  </si>
  <si>
    <t>BUNURI SI SERVICII</t>
  </si>
  <si>
    <t>30</t>
  </si>
  <si>
    <t>DOBANZI</t>
  </si>
  <si>
    <t>40</t>
  </si>
  <si>
    <t>SUBVENTII</t>
  </si>
  <si>
    <t>51</t>
  </si>
  <si>
    <t>TRANSFERURI INTRE UNITATI ALE ADMINISTRATIEI PUBLICE</t>
  </si>
  <si>
    <t>55</t>
  </si>
  <si>
    <t>ALTE TRANSFERURI</t>
  </si>
  <si>
    <t>56</t>
  </si>
  <si>
    <t xml:space="preserve">Proiecte cu finantare din fonduri externe neramb (FEN ) postaderare </t>
  </si>
  <si>
    <t>57</t>
  </si>
  <si>
    <t>ASISTENTA SOCIALA</t>
  </si>
  <si>
    <t>59</t>
  </si>
  <si>
    <t>ALTE CHELTUIELI</t>
  </si>
  <si>
    <t>60</t>
  </si>
  <si>
    <t>70</t>
  </si>
  <si>
    <t>CHELTUIELI DE CAPITAL</t>
  </si>
  <si>
    <t>71</t>
  </si>
  <si>
    <t>ACTIVE NEFINANCIARE</t>
  </si>
  <si>
    <t>Pl efect in anii prec si recup in anul curent</t>
  </si>
  <si>
    <t>TOTAL CHELTUIELI SOMAJ</t>
  </si>
  <si>
    <t>1O</t>
  </si>
  <si>
    <t>2O</t>
  </si>
  <si>
    <t>3O</t>
  </si>
  <si>
    <t>4O</t>
  </si>
  <si>
    <t>Transferuri curente</t>
  </si>
  <si>
    <t>Transferuri catre institutii publice</t>
  </si>
  <si>
    <t>Transferuri din bugetul asigurarilor pentru somaj catre bugetul asigurarilor sociale de stat</t>
  </si>
  <si>
    <t>Transferuri din bugetul asigurarilor pentru somaj catre bugetele locale pentru finantarea programelor pentru ocuparea temporara a fortei de munca</t>
  </si>
  <si>
    <t>Transferuri din bugetul asigurarilor pentru somaj catre bugetul fondului national unic de asigurari sociale de sanatate</t>
  </si>
  <si>
    <t>Transferuri din bugetul asigurarilor pentru somaj catre bugetul asigurarilor sociale de stat reprezentand asigurare pentru accidente de munca si boli profesionale pentru someri pe durata practicii</t>
  </si>
  <si>
    <t xml:space="preserve">Proiecte cu finantare din fonduri externe neramb ( FEN ) postaderare </t>
  </si>
  <si>
    <t>Asigurari sociale</t>
  </si>
  <si>
    <t xml:space="preserve">Ajutoare sociale </t>
  </si>
  <si>
    <t>Ajutoare sociale in numerar</t>
  </si>
  <si>
    <t>Ajutoare sociale in natura</t>
  </si>
  <si>
    <t>04</t>
  </si>
  <si>
    <t>06</t>
  </si>
  <si>
    <t>7O</t>
  </si>
  <si>
    <t>OPERATIUNI FINANCIARE</t>
  </si>
  <si>
    <t>8O</t>
  </si>
  <si>
    <t>IMPRUMUTURI</t>
  </si>
  <si>
    <t>RAMBURSARI DE CREDITE</t>
  </si>
  <si>
    <t>64O4</t>
  </si>
  <si>
    <t>CHELTUIELILE FONDULUI DE GARANTARE PENTRU PLATA CREANTELOR SALARIALE</t>
  </si>
  <si>
    <t>Cheltuieli salariale in bani</t>
  </si>
  <si>
    <t>Salarii de baza</t>
  </si>
  <si>
    <t>Concedii medicale</t>
  </si>
  <si>
    <t>O5</t>
  </si>
  <si>
    <t>O8</t>
  </si>
  <si>
    <t>Cheltuieli salariale in natura</t>
  </si>
  <si>
    <t>Vouchere de vacanta</t>
  </si>
  <si>
    <t>Contributii</t>
  </si>
  <si>
    <t>Contributii de asigurari sociale de stat</t>
  </si>
  <si>
    <t>Contributii de sigurari de somaj</t>
  </si>
  <si>
    <t>Contributii de sigurari de sanatate</t>
  </si>
  <si>
    <t>Contributii de asigurari pentru accidente de munca si boli profesionale</t>
  </si>
  <si>
    <t>Contributii pentru concedii si indemnizatii</t>
  </si>
  <si>
    <t>O7</t>
  </si>
  <si>
    <t>Contributia asiguratorie pentru munca</t>
  </si>
  <si>
    <t>.</t>
  </si>
  <si>
    <t>Plati efectuate in anii precedenti si recuperate in anul curent</t>
  </si>
  <si>
    <t>Asigurari pentru plata creantelor salariale</t>
  </si>
  <si>
    <t>Cheltuieli de gestionare ale Fondului de garantare a creantelor salariale</t>
  </si>
  <si>
    <t>Cheltuieli cu transmiterea si plata drepturilor</t>
  </si>
  <si>
    <t>Alte cheltuieli de administrare Fond</t>
  </si>
  <si>
    <t>65OO</t>
  </si>
  <si>
    <t>PARTEA III CHELTUIELI SOCIAL CULTURALE</t>
  </si>
  <si>
    <t>TITLULI CHELTUIELI DE PERSONAL</t>
  </si>
  <si>
    <t>TITLUL II BUNURI SI SERVICII</t>
  </si>
  <si>
    <t>TITLUL III DOBANZI</t>
  </si>
  <si>
    <t>TITLUL IV SUBVENTII</t>
  </si>
  <si>
    <t>TITLUL VI TRANSFERURI INTRE UNITATI ALE ADMINISTRATIEI PUBLICE</t>
  </si>
  <si>
    <t>PROIECTE CU FINANTARE DIN FONDURI EXTERNE NERAMBURSABILE (FEN) POSTADERARE</t>
  </si>
  <si>
    <t>TITLUL VIII ASISTENTA SOCIALE</t>
  </si>
  <si>
    <t>TITLUL X ACTIVE NEFINANCIARE</t>
  </si>
  <si>
    <t>65O4</t>
  </si>
  <si>
    <t>INVATAMANT</t>
  </si>
  <si>
    <t>Bunuri si servicii</t>
  </si>
  <si>
    <t>Incalzit, iluminat si forta motrica</t>
  </si>
  <si>
    <t>Apa, canal si salubritate</t>
  </si>
  <si>
    <t>Materiale si prestari servicii cu caracter functional</t>
  </si>
  <si>
    <t>Alte bunuri si servicii pentru intretinere si functionare</t>
  </si>
  <si>
    <t>Reparatii curente</t>
  </si>
  <si>
    <t>Bunuri de natura obiectelor de inventar</t>
  </si>
  <si>
    <t xml:space="preserve"> Alte obiecte de inventar</t>
  </si>
  <si>
    <t xml:space="preserve"> Alte cheltuieli</t>
  </si>
  <si>
    <t>Chirii</t>
  </si>
  <si>
    <t>Alte cheltuieli cu bunuri si servicii</t>
  </si>
  <si>
    <t>Finantarea nationala</t>
  </si>
  <si>
    <t>Finantarea externa nerambursabila</t>
  </si>
  <si>
    <t xml:space="preserve">ACTIVE NEFINANCIARE </t>
  </si>
  <si>
    <t xml:space="preserve">Active fixe </t>
  </si>
  <si>
    <t>Masini, echipamente si mijloace de transport</t>
  </si>
  <si>
    <t>Mobilier, aparatura birotica si alte active corporale</t>
  </si>
  <si>
    <t xml:space="preserve">din total capitol: </t>
  </si>
  <si>
    <t>Invatamant nedefinibil prin nivel</t>
  </si>
  <si>
    <t>Centre de specializare, perfectionare, calificare si recalificare</t>
  </si>
  <si>
    <t>Alte cheltuieli in domeniul invatamantului</t>
  </si>
  <si>
    <t>68O4</t>
  </si>
  <si>
    <t xml:space="preserve">ASIGURARI SI ASISTENTA SOCIALA </t>
  </si>
  <si>
    <t>Indemnizatii platite unor persoane din afara unitatii</t>
  </si>
  <si>
    <t>Indemnizatii de delegare</t>
  </si>
  <si>
    <t>Furnituri de birou</t>
  </si>
  <si>
    <t>Materiale pentru curatenie</t>
  </si>
  <si>
    <t>Incalzit, luminat si forta motrica</t>
  </si>
  <si>
    <t>Carburanti si lubrifianti</t>
  </si>
  <si>
    <t>Piese de schimb</t>
  </si>
  <si>
    <t>Posta, telecomunicatii, radio, tv, internet</t>
  </si>
  <si>
    <t>Alte obiecte de inventar</t>
  </si>
  <si>
    <t>Deplasari, detasari, transferari</t>
  </si>
  <si>
    <t>Deplasari interne, detasari, transferari</t>
  </si>
  <si>
    <t>Carti, publicatii si materiale documentare</t>
  </si>
  <si>
    <t>Pregatire profesionala</t>
  </si>
  <si>
    <t>Protectia muncii</t>
  </si>
  <si>
    <t>Alte cheltuieli</t>
  </si>
  <si>
    <t>Prestari de servicii pentru transmiterea drepturilor</t>
  </si>
  <si>
    <t>Indemnizatii de somaj total, din care :</t>
  </si>
  <si>
    <t xml:space="preserve"> - aj.somaj Lg.76/2002</t>
  </si>
  <si>
    <t xml:space="preserve"> - aj somaj pers care au lucrat in state UE</t>
  </si>
  <si>
    <t xml:space="preserve">   "-OUG 83/2018-pesta porcina</t>
  </si>
  <si>
    <t>Indemniz.somaj abs.</t>
  </si>
  <si>
    <t>Concedii medicale someri</t>
  </si>
  <si>
    <t xml:space="preserve">  Pl.comp.total, din care:</t>
  </si>
  <si>
    <t xml:space="preserve">    - OG 98/99, incl.comis1%</t>
  </si>
  <si>
    <t xml:space="preserve">    - OG 7/98</t>
  </si>
  <si>
    <t xml:space="preserve">    - OG 22/2004</t>
  </si>
  <si>
    <t xml:space="preserve">    - altele</t>
  </si>
  <si>
    <t>Ajutoare sociale in numerar,din care:</t>
  </si>
  <si>
    <t>Ajutoare sociale in numerar art.93^4</t>
  </si>
  <si>
    <t>Despagubiri civile</t>
  </si>
  <si>
    <t>din total capitol:</t>
  </si>
  <si>
    <t>Asigurari pentru somaj</t>
  </si>
  <si>
    <t>Prevenirea excluderii sociale</t>
  </si>
  <si>
    <t>Alte cheltuieli in domeniul prevenirii excluderii sociale</t>
  </si>
  <si>
    <t>Alte cheltuieli in domeniul asigurarilor si asistentei sociale</t>
  </si>
  <si>
    <t>Alte cheltuieli de administrare fond</t>
  </si>
  <si>
    <t>8000</t>
  </si>
  <si>
    <t>Partea a V-a ACTIUNI ECONOMICE</t>
  </si>
  <si>
    <t>TITLUL XII  PROIECTE CU FINANTARE DIN SUMELE REPREZENTAND ASISTENTA FINANCIARA NERAMBURSABILA AFERENTA PNNR</t>
  </si>
  <si>
    <t>8OO4</t>
  </si>
  <si>
    <t>ACTIUNI GENERALE ECONOMICE, COMERCIALE SI DE MUNCA</t>
  </si>
  <si>
    <t>Alte transferuri curente interne</t>
  </si>
  <si>
    <t>Ajutoare sociale</t>
  </si>
  <si>
    <t>Plati pt.stimularea mobilitatii fortei de munca :</t>
  </si>
  <si>
    <t xml:space="preserve">    - prima de incadrare (art.74)</t>
  </si>
  <si>
    <t xml:space="preserve">    - prima de instalare ( art 75) din care:</t>
  </si>
  <si>
    <t xml:space="preserve">           - art 75(2) a</t>
  </si>
  <si>
    <t xml:space="preserve">           - art 75(2) b</t>
  </si>
  <si>
    <t xml:space="preserve">           - art 75(3)</t>
  </si>
  <si>
    <t xml:space="preserve">           - art 75(4) din care:</t>
  </si>
  <si>
    <t xml:space="preserve">                     75( 4) a</t>
  </si>
  <si>
    <t xml:space="preserve">                     75( 4) b</t>
  </si>
  <si>
    <t xml:space="preserve">                     75( 4) c</t>
  </si>
  <si>
    <t>Plati pt.stimularea angajatorilor care angaj.absolventi total ( art 80), din care:</t>
  </si>
  <si>
    <t xml:space="preserve">    - absolventi  incadrati conform OG 60/2016</t>
  </si>
  <si>
    <t>Plati pt.stimularea angajatorilor care angaj.someri apartinand unor categorii defavorizate total ( art.85) din care:</t>
  </si>
  <si>
    <t xml:space="preserve">    - categorii defavorizate conform OG 60/2016</t>
  </si>
  <si>
    <t>Plati pentru stimularea absolventilor</t>
  </si>
  <si>
    <t>Prima de insertie art 73^1 alin 1</t>
  </si>
  <si>
    <t>Legea 72/2007</t>
  </si>
  <si>
    <t>Plati pt pregatirea profes absolv (art.84) si ajutor financiar (art. 84^1)</t>
  </si>
  <si>
    <t>Prima de activare ( art. 73^2) alin.1</t>
  </si>
  <si>
    <t>Prima de relocare  ( art.76 (2) OUG 6/2017 )</t>
  </si>
  <si>
    <t>Plati pt.stimularea somerilor care se angajeaza inainte de expirarea perioadei de somaj.</t>
  </si>
  <si>
    <t>Legea 335/2013 (stagiari)</t>
  </si>
  <si>
    <t>Cheltuieli neeligibile</t>
  </si>
  <si>
    <t>Actiuni generale de munca</t>
  </si>
  <si>
    <t>Masuri active pentru combaterea somajului</t>
  </si>
  <si>
    <t>Stimularea crearii de locuri de munca</t>
  </si>
  <si>
    <t>Alte actiuni generale de munca</t>
  </si>
  <si>
    <t>Cheltuieli sistem asigurari pt.somaj</t>
  </si>
  <si>
    <t xml:space="preserve">Cheltuieli fond de garantare </t>
  </si>
  <si>
    <t>99O4</t>
  </si>
  <si>
    <t>EXCEDENT / DEFICIT</t>
  </si>
  <si>
    <t>Excedent-deficit - asigurari pentru somaj</t>
  </si>
  <si>
    <t>Excedent-deficit - fond  garantare</t>
  </si>
  <si>
    <t>% Grad realizare executie / buget * 100</t>
  </si>
  <si>
    <t>Contributii individuale</t>
  </si>
  <si>
    <t>Contributii datorate de persoane care incheie contract de saigurare pentru somaj</t>
  </si>
  <si>
    <t>Venituri din dobanzi la fondul garantare pentru plata creantelor salariale</t>
  </si>
  <si>
    <t>SUBVENTII DE LA ALTE NIVELE ALE ADM.PUBLICE</t>
  </si>
  <si>
    <t>Incasari din rambursarea imprumuturilor acordate pentru infiintarea si dezvoltarea de intreprinderi mici si mijlocii</t>
  </si>
  <si>
    <t>ALTE SUME PRIMITE DE LA UE</t>
  </si>
  <si>
    <t>Alte sume primite din fonduri de la UE pentru programele operationale finantate din cadrul financiar 2014-2020</t>
  </si>
  <si>
    <t>16</t>
  </si>
  <si>
    <t>Fondul European de Dezvoltare Regionala(FEDER)</t>
  </si>
  <si>
    <t>Fondul Social European ( FSE)</t>
  </si>
  <si>
    <t>Alte facilitati si instrumente postaderare(AFIP)</t>
  </si>
  <si>
    <t>SUME PRIMITE DE LA UE/ALTI DONATORI IN CONTUL PLATILOR EFECTUATE SI PREFINANTARI AFERENTE CADRULUI FINANCIAR 2014-2020</t>
  </si>
  <si>
    <t>SUME AFERENTE ASISTENTEI FINANCIARE NERAMBURSABILE ALOCATE PRIN PNNR</t>
  </si>
  <si>
    <t>Sume rambursate din PNNR</t>
  </si>
  <si>
    <t>SUME PRIMITE DE LA UE/ALTI DONATORI IN CONTUL PLATILOR EFECTUATE SI PREFINANTARI</t>
  </si>
  <si>
    <t>Sume primite in contul platilor efectuate in anul curent</t>
  </si>
  <si>
    <t>Sume primite in contul platilor efectuate in anii anteriori</t>
  </si>
  <si>
    <t>Alte facilitati si instrumente postaderare</t>
  </si>
  <si>
    <t>Sume alocate din bugetul de stat penru fondul de garantare pentru plata creantelor salariale</t>
  </si>
  <si>
    <t>Venituri fond garantare pentru plata creantelor salriale</t>
  </si>
  <si>
    <t>Sume aferente persoanelor cu handicap neincadrate</t>
  </si>
  <si>
    <t>Programe finantate din Fondul European de Dezvoltare Regionala (FEDER) aferente cadrului financiar 2021-2027</t>
  </si>
  <si>
    <t>Programe finantate din Fondul Social European Plus (FSE+) aferente cadrului financiar 2021-2027</t>
  </si>
  <si>
    <t>Fonduri Europene nerambursabile</t>
  </si>
  <si>
    <t>Sume aferente Tva</t>
  </si>
  <si>
    <t xml:space="preserve">Prima de insertie art 73^1 </t>
  </si>
  <si>
    <t>Alte drepturi salariale in natura</t>
  </si>
  <si>
    <t>Consultanta si expertiza</t>
  </si>
  <si>
    <t xml:space="preserve"> Deplasari in strainatate</t>
  </si>
  <si>
    <t>Uniforme si echipament</t>
  </si>
  <si>
    <t>Lenjerie si accesorii de pat</t>
  </si>
  <si>
    <t xml:space="preserve"> Indemnizatii de detasare</t>
  </si>
  <si>
    <t xml:space="preserve"> Alte drepturi salariale in bani</t>
  </si>
  <si>
    <t xml:space="preserve"> Indemnizatii de hrana</t>
  </si>
  <si>
    <t>Tichete de masa</t>
  </si>
  <si>
    <t>Norme de hrana</t>
  </si>
  <si>
    <t>Uniforme si echipament obligatoriu</t>
  </si>
  <si>
    <t>Sporuri pentru conditii de munca</t>
  </si>
  <si>
    <t xml:space="preserve"> Indemnizatii de conducere</t>
  </si>
  <si>
    <t xml:space="preserve"> Spor de vechime</t>
  </si>
  <si>
    <t xml:space="preserve"> Alte sporuri</t>
  </si>
  <si>
    <t xml:space="preserve"> Ore suplimentare</t>
  </si>
  <si>
    <t xml:space="preserve"> Fond de premii</t>
  </si>
  <si>
    <t>Prima de vacanta</t>
  </si>
  <si>
    <t xml:space="preserve"> Fond pentru posturi ocupate prin cumul</t>
  </si>
  <si>
    <t xml:space="preserve"> Fond aferent platii cu ora   </t>
  </si>
  <si>
    <t xml:space="preserve"> Ajutoare sociale in numerar</t>
  </si>
  <si>
    <t xml:space="preserve"> Plati catre angajatori pentru formarea profesionala a angajatilor</t>
  </si>
  <si>
    <t xml:space="preserve"> Prestari de servicii pentru transmiterea drepturilor</t>
  </si>
  <si>
    <t xml:space="preserve"> Protocol si reprezentare</t>
  </si>
  <si>
    <t>Spor pentru conditii de munca</t>
  </si>
  <si>
    <t>Spor de vechime</t>
  </si>
  <si>
    <t>Salarii de merit</t>
  </si>
  <si>
    <t>Alte sporuri</t>
  </si>
  <si>
    <t>Fond de premii</t>
  </si>
  <si>
    <t xml:space="preserve"> Prima de vacanta</t>
  </si>
  <si>
    <t xml:space="preserve"> Indemnizatii platite unor persoane din afara unitatii</t>
  </si>
  <si>
    <t xml:space="preserve"> Indemnizatii de delegare</t>
  </si>
  <si>
    <t xml:space="preserve"> Alocatiipentru transportul la si dela locul de munca</t>
  </si>
  <si>
    <t xml:space="preserve"> Furnituri de birou</t>
  </si>
  <si>
    <t xml:space="preserve"> Materiale pentru curatenie</t>
  </si>
  <si>
    <t xml:space="preserve"> Bunuri si servicii</t>
  </si>
  <si>
    <t xml:space="preserve"> Incalzit, iluminat si forta motrica</t>
  </si>
  <si>
    <t xml:space="preserve"> Apa, canal si salubritate</t>
  </si>
  <si>
    <t xml:space="preserve"> Materiale si prestari servicii cu caracter functional</t>
  </si>
  <si>
    <t xml:space="preserve">  Alte bunuri si servicii pentru intretinere si functionare</t>
  </si>
  <si>
    <t xml:space="preserve"> Uniforme si echipament</t>
  </si>
  <si>
    <t xml:space="preserve">  Lenjerie si accesorii de pat</t>
  </si>
  <si>
    <t xml:space="preserve"> Pregatire profesionala</t>
  </si>
  <si>
    <t xml:space="preserve"> Chirii</t>
  </si>
  <si>
    <t xml:space="preserve"> Alte cheltuieli cu bunuri si servicii</t>
  </si>
  <si>
    <t>Sume aferente platii creantelor salariale</t>
  </si>
  <si>
    <t xml:space="preserve"> ALTE CHELTUIELI</t>
  </si>
  <si>
    <t xml:space="preserve">  Alte cheltuieli</t>
  </si>
  <si>
    <t xml:space="preserve"> Cheltuieli salariale in natura</t>
  </si>
  <si>
    <t xml:space="preserve"> Transport</t>
  </si>
  <si>
    <t xml:space="preserve"> Studii si cercetari </t>
  </si>
  <si>
    <t xml:space="preserve">  Protocol si reprezentare</t>
  </si>
  <si>
    <t xml:space="preserve">  Executarea silita a creantelor bugetare</t>
  </si>
  <si>
    <t xml:space="preserve"> - altele-drepturi restante</t>
  </si>
  <si>
    <t xml:space="preserve">  - venit de completare OUG 36/2013</t>
  </si>
  <si>
    <t xml:space="preserve"> - venit de completare OUG 116/2006</t>
  </si>
  <si>
    <t xml:space="preserve"> - OG 9 / 2010</t>
  </si>
  <si>
    <t xml:space="preserve"> - OG 69/2019</t>
  </si>
  <si>
    <t xml:space="preserve"> Prime de asigurare non-viata</t>
  </si>
  <si>
    <t xml:space="preserve"> Constructii</t>
  </si>
  <si>
    <t xml:space="preserve"> Masini, echipamente si mijloace de transport</t>
  </si>
  <si>
    <t xml:space="preserve">  Mobilier, aparatura birotica si alte active corporale</t>
  </si>
  <si>
    <t xml:space="preserve">  Alte active fixe </t>
  </si>
  <si>
    <t xml:space="preserve">  Reparatii capitale aferente activelor fixe</t>
  </si>
  <si>
    <t xml:space="preserve"> PROIECTE CU FINANTARE DIN FONDURI EXTERNE NERAMBURSABILE (FEN) POSTADERARE</t>
  </si>
  <si>
    <t xml:space="preserve"> Contributii si cotizatii la organisme internationale</t>
  </si>
  <si>
    <t xml:space="preserve"> B. Transferuri curente in strainatate (catre organizatii internationale)</t>
  </si>
  <si>
    <t xml:space="preserve"> Programe PHARE si alte programe cu finantare nerambursabila</t>
  </si>
  <si>
    <t xml:space="preserve">  A. Transferuri interne</t>
  </si>
  <si>
    <t xml:space="preserve"> ALTE TRANSFERURI</t>
  </si>
  <si>
    <t>Fonduri nerambursabile pentru crearea de noi locuri de munca</t>
  </si>
  <si>
    <t xml:space="preserve"> Plati pentru formarea profesionala a ngajatilor</t>
  </si>
  <si>
    <t>Rambursari de credite externe contractate de ordonatori de credite</t>
  </si>
  <si>
    <t>Rambursari de credite externe</t>
  </si>
  <si>
    <t xml:space="preserve"> RAMBURSARI DE CREDITE</t>
  </si>
  <si>
    <t xml:space="preserve"> OPERATIUNI FINANCIARE</t>
  </si>
  <si>
    <t xml:space="preserve"> ACTIVE NEFINANCIARE </t>
  </si>
  <si>
    <t>Dobanza datorata trezoreriei statului</t>
  </si>
  <si>
    <t>Dobanzi</t>
  </si>
  <si>
    <t xml:space="preserve"> DOBANZI</t>
  </si>
  <si>
    <t xml:space="preserve"> Salarii de baza</t>
  </si>
  <si>
    <t xml:space="preserve"> Sporuri pentru conditii de munca</t>
  </si>
  <si>
    <t>Fond pentru posturi ocupate prin cumul</t>
  </si>
  <si>
    <t xml:space="preserve"> Contributii</t>
  </si>
  <si>
    <t>Contributii de asigurari de somaj</t>
  </si>
  <si>
    <t xml:space="preserve"> Contributii de asigurari de sanatate</t>
  </si>
  <si>
    <t xml:space="preserve"> Carburanti si lubrifianti</t>
  </si>
  <si>
    <t xml:space="preserve"> Piese de schimb</t>
  </si>
  <si>
    <t>Transport</t>
  </si>
  <si>
    <t xml:space="preserve"> Posta, telecomunicatii, radio, tv, internet</t>
  </si>
  <si>
    <t xml:space="preserve"> Lenjerie si accesorii de pat</t>
  </si>
  <si>
    <t xml:space="preserve"> Deplasari, detasari, transferari</t>
  </si>
  <si>
    <t xml:space="preserve"> Carti, publicatii si materiale documentare</t>
  </si>
  <si>
    <t xml:space="preserve"> Protectia muncii</t>
  </si>
  <si>
    <t xml:space="preserve"> Transferuri curente</t>
  </si>
  <si>
    <t xml:space="preserve"> TRANSFERURI INTRE UNITATI ALE ADMINISTRATIEI PUBLICE</t>
  </si>
  <si>
    <t xml:space="preserve"> Active fixe </t>
  </si>
  <si>
    <t>Cheltuieli judiciare si extrajudiciare derivate din actiuni in reprezentarea intereselor statului, potrivit dispozitiilor legale</t>
  </si>
  <si>
    <t xml:space="preserve"> Alte active fixe </t>
  </si>
  <si>
    <t>Reparatii capitale aferente activelor fixe</t>
  </si>
  <si>
    <t>Constructii</t>
  </si>
  <si>
    <t xml:space="preserve"> CHELTUIELI DE PERSONAL</t>
  </si>
  <si>
    <t>20.00.02.01</t>
  </si>
  <si>
    <t>20.00.02</t>
  </si>
  <si>
    <t>20.00.06</t>
  </si>
  <si>
    <t>20.00.10</t>
  </si>
  <si>
    <t>Venituri din contributia asiguratorie pentru munca pentru somaj</t>
  </si>
  <si>
    <t>20.00.11</t>
  </si>
  <si>
    <t>21.00.02</t>
  </si>
  <si>
    <t>21.00.02.01</t>
  </si>
  <si>
    <t>21.00.02.02</t>
  </si>
  <si>
    <t>21.00.09</t>
  </si>
  <si>
    <t>21.00.10</t>
  </si>
  <si>
    <t>31.00.03</t>
  </si>
  <si>
    <t>31.00.04</t>
  </si>
  <si>
    <t>I</t>
  </si>
  <si>
    <t>VENITURI CURENTE</t>
  </si>
  <si>
    <t>36.00.24</t>
  </si>
  <si>
    <t>36.00.50</t>
  </si>
  <si>
    <t>40.00.03</t>
  </si>
  <si>
    <t>42.00.25</t>
  </si>
  <si>
    <t>45.00.01.01</t>
  </si>
  <si>
    <t>45.00.02.01</t>
  </si>
  <si>
    <t>45.00.02.02</t>
  </si>
  <si>
    <t>42.00.83</t>
  </si>
  <si>
    <t xml:space="preserve">45.00.01 </t>
  </si>
  <si>
    <t xml:space="preserve">45.00.02 </t>
  </si>
  <si>
    <t xml:space="preserve">45.00.16  </t>
  </si>
  <si>
    <t>46.00.04</t>
  </si>
  <si>
    <t>48.00.01</t>
  </si>
  <si>
    <t>48.00.02</t>
  </si>
  <si>
    <t>48.00.16</t>
  </si>
  <si>
    <t>49.00.02</t>
  </si>
  <si>
    <t>16.00.03</t>
  </si>
  <si>
    <t>48.00.15</t>
  </si>
  <si>
    <t>o1</t>
  </si>
  <si>
    <t>o2</t>
  </si>
  <si>
    <t>o3</t>
  </si>
  <si>
    <t>Programe finanțate din Fondul pentru o Tranziție Justă (FTJ), aferente cadrului financiar 2021-2027</t>
  </si>
  <si>
    <t xml:space="preserve"> Alte facilitati si instrumente postaderare(AFIP)</t>
  </si>
  <si>
    <t>48.00.12</t>
  </si>
  <si>
    <t>Programe Instrumentul European de Vecinatate si Parteneriat (ENPI)</t>
  </si>
  <si>
    <t xml:space="preserve">Contributii de asigurari pentru somaj de la persoanele care realizeaza venituri de natura profesionala altele decat cele de natura salariala, platita de angajatori  </t>
  </si>
  <si>
    <t>Locuinta de serviciu folosita  de salalariat si familia sa</t>
  </si>
  <si>
    <t>Alocatii pentru transportul la si dela locul de munca</t>
  </si>
  <si>
    <t>45.00.49</t>
  </si>
  <si>
    <t>Fondul Social European Plus (FSE+), aferent cadrului financiar 2021-2027</t>
  </si>
  <si>
    <t>45.00.49.01</t>
  </si>
  <si>
    <t>45.00.49.02</t>
  </si>
  <si>
    <t>45.00.49.03</t>
  </si>
  <si>
    <t>Sume primite în contul plăţilor efectuate în anul curent</t>
  </si>
  <si>
    <t>Sume primite în contul plăţilor efectuate în anii anteriori</t>
  </si>
  <si>
    <t>Prefinanțare</t>
  </si>
  <si>
    <t xml:space="preserve">Ajutoare sociale in natura </t>
  </si>
  <si>
    <t>DIRECTOR EXECUTIV,</t>
  </si>
  <si>
    <t>DIRECTOR EXEC.ADJ.</t>
  </si>
  <si>
    <t>INTOCMIT,</t>
  </si>
  <si>
    <t>Mihaela IOVANOVICI</t>
  </si>
  <si>
    <t>Alina EnGI BRINDUSE</t>
  </si>
  <si>
    <t>Renate FRINCU</t>
  </si>
  <si>
    <t>Contul de executie al bugetului asigurarilor pentru somaj, la data de: 31.01.2025</t>
  </si>
  <si>
    <t>CARAS-SEVERIN</t>
  </si>
  <si>
    <t>JUDETUL CARAS SEVERIN</t>
  </si>
  <si>
    <t>Contul de executie al bugetului asigurarilor pentru somaj, la data de:28.02.2025</t>
  </si>
  <si>
    <t>Prima de insertie art 73^1 alin 2</t>
  </si>
  <si>
    <t>Legea 176/2018 (internship)</t>
  </si>
  <si>
    <t xml:space="preserve">        INTOCMIT,</t>
  </si>
  <si>
    <t>Alina Engi BRINDUSE</t>
  </si>
  <si>
    <t>Loredana TELESCU</t>
  </si>
  <si>
    <t>Contul de executie al bugetului asigurarilor pentru somaj, la data de :31.03.2025</t>
  </si>
  <si>
    <t>Contul de executie al bugetului asigurarilor pentru somaj, la data de :30.04.2025</t>
  </si>
  <si>
    <t>Contul de executie al bugetului asigurarilor pentru somaj, la data de :31.05.2025</t>
  </si>
  <si>
    <t>Contul de executie al bugetului asigurarilor pentru somaj, la data de :30.06.2025</t>
  </si>
  <si>
    <t>Contul de executie al bugetului asigurarilor pentru somaj, la data de :31.07.2025</t>
  </si>
  <si>
    <t>Contul de executie al bugetului asigurarilor pentru somaj, la data de :31.08.2025</t>
  </si>
  <si>
    <t>Contul de executie al bugetului asigurarilor pentru somaj, la data de :30.09.2025</t>
  </si>
  <si>
    <t>Contul de executie al bugetului asigurarilor pentru somaj, la data de: 31.10.2025</t>
  </si>
  <si>
    <t xml:space="preserve"> - aj.somaj Lg.76/2002 din care:</t>
  </si>
  <si>
    <t xml:space="preserve"> - CASS indemnizatii somaj </t>
  </si>
  <si>
    <t>Indemniz.somaj abs. din care :</t>
  </si>
  <si>
    <t xml:space="preserve"> - CASS indemnizatii somaj absolventi</t>
  </si>
  <si>
    <t>Indemnizatii acordate pe perioada suspendarii temporare a contractului individual de munca din initiativa angajatorului</t>
  </si>
  <si>
    <t>Sume acordate angajatorilor pentru decontarea unei parti a salariului brut al angajatilor mentinuti in munca</t>
  </si>
  <si>
    <t xml:space="preserve">    - categorie care include victimele traficului de persoane si violentei domestice conform L76/2002</t>
  </si>
  <si>
    <t>07</t>
  </si>
  <si>
    <t>Sume acordate angajatorilor pentru incadrarea in munca a unor categorii de persoane-OG 92/2020  art.3 alin 1 si 2</t>
  </si>
  <si>
    <t>DIRECTOR EXECUTIV ADJ.,</t>
  </si>
  <si>
    <t>MIHAELA IOVANOVICI</t>
  </si>
  <si>
    <t>ALINA ENGI BRINDUSE</t>
  </si>
  <si>
    <t>LOREDANA TELESCU</t>
  </si>
  <si>
    <t>Contul de executie al bugetului asigurarilor pentru somaj, la data de: 30.11.2025</t>
  </si>
  <si>
    <t>Contul de executie al bugetului asigurarilor pentru somaj, la data de: 31.12.2025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</si>
</sst>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</numFmts>
  <fonts count="40" x14ac:knownFonts="1"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Arial"/>
      <family val="2"/>
    </font>
    <font>
      <b/>
      <sz val="14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1"/>
      <name val="Arial Narrow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1"/>
      <name val="Arial Narrow"/>
      <family val="2"/>
    </font>
    <font>
      <sz val="11"/>
      <color rgb="FF0070C0"/>
      <name val="Arial Narrow"/>
      <family val="2"/>
    </font>
    <font>
      <sz val="12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70C0"/>
      <name val="Arial"/>
      <family val="2"/>
    </font>
    <font>
      <u/>
      <sz val="12"/>
      <color theme="10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4"/>
      <name val="Cambria"/>
      <family val="1"/>
    </font>
    <font>
      <b/>
      <sz val="14"/>
      <name val="Cambria"/>
      <family val="1"/>
    </font>
    <font>
      <b/>
      <i/>
      <sz val="14"/>
      <name val="Cambria"/>
      <family val="1"/>
    </font>
    <font>
      <sz val="14"/>
      <name val="Arial"/>
      <family val="2"/>
    </font>
    <font>
      <sz val="14"/>
      <color rgb="FF0070C0"/>
      <name val="Cambria"/>
      <family val="1"/>
    </font>
    <font>
      <sz val="14"/>
      <color rgb="FF0070C0"/>
      <name val="Arial"/>
      <family val="2"/>
    </font>
    <font>
      <sz val="16"/>
      <name val="Cambria"/>
      <family val="1"/>
    </font>
    <font>
      <b/>
      <sz val="16"/>
      <name val="Cambria"/>
      <family val="1"/>
    </font>
    <font>
      <b/>
      <sz val="24"/>
      <name val="Cambria"/>
      <family val="1"/>
    </font>
    <font>
      <sz val="16"/>
      <name val="Arial"/>
      <family val="2"/>
    </font>
    <font>
      <b/>
      <sz val="16"/>
      <name val="Arial"/>
      <family val="2"/>
    </font>
    <font>
      <b/>
      <i/>
      <sz val="16"/>
      <name val="Cambria"/>
      <family val="1"/>
    </font>
    <font>
      <sz val="16"/>
      <color rgb="FFFF0000"/>
      <name val="Cambria"/>
      <family val="1"/>
    </font>
    <font>
      <sz val="16"/>
      <color rgb="FF0070C0"/>
      <name val="Cambria"/>
      <family val="1"/>
    </font>
    <font>
      <sz val="16"/>
      <color rgb="FF0070C0"/>
      <name val="Arial"/>
      <family val="2"/>
    </font>
    <font>
      <sz val="16"/>
      <color theme="8"/>
      <name val="Cambria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FF1F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rgb="FFFF0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FF000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08">
    <xf numFmtId="0" fontId="0" fillId="0" borderId="0"/>
    <xf numFmtId="0" fontId="2" fillId="0" borderId="0"/>
    <xf numFmtId="0" fontId="7" fillId="0" borderId="0"/>
    <xf numFmtId="164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4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4" fontId="8" fillId="0" borderId="0" applyFill="0" applyBorder="0"/>
    <xf numFmtId="0" fontId="21" fillId="0" borderId="0"/>
    <xf numFmtId="4" fontId="8" fillId="0" borderId="0"/>
    <xf numFmtId="4" fontId="8" fillId="0" borderId="0"/>
    <xf numFmtId="0" fontId="8" fillId="0" borderId="0"/>
    <xf numFmtId="0" fontId="8" fillId="0" borderId="0"/>
    <xf numFmtId="4" fontId="8" fillId="0" borderId="0"/>
    <xf numFmtId="4" fontId="8" fillId="0" borderId="0" applyFill="0" applyBorder="0"/>
    <xf numFmtId="4" fontId="8" fillId="0" borderId="0"/>
    <xf numFmtId="0" fontId="1" fillId="0" borderId="0"/>
    <xf numFmtId="4" fontId="8" fillId="0" borderId="0"/>
    <xf numFmtId="0" fontId="8" fillId="0" borderId="0"/>
    <xf numFmtId="0" fontId="8" fillId="0" borderId="0"/>
    <xf numFmtId="4" fontId="8" fillId="0" borderId="0"/>
    <xf numFmtId="0" fontId="1" fillId="0" borderId="0"/>
    <xf numFmtId="0" fontId="8" fillId="0" borderId="0"/>
    <xf numFmtId="4" fontId="8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" fontId="8" fillId="0" borderId="0" applyFill="0" applyBorder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1" fillId="0" borderId="0"/>
  </cellStyleXfs>
  <cellXfs count="623">
    <xf numFmtId="0" fontId="0" fillId="0" borderId="0" xfId="0"/>
    <xf numFmtId="0" fontId="3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4" fontId="7" fillId="0" borderId="0" xfId="1" applyNumberFormat="1" applyFont="1" applyAlignment="1">
      <alignment horizontal="left" vertical="center"/>
    </xf>
    <xf numFmtId="0" fontId="7" fillId="0" borderId="0" xfId="1" applyFont="1" applyAlignment="1">
      <alignment horizontal="right" vertical="center"/>
    </xf>
    <xf numFmtId="4" fontId="7" fillId="0" borderId="0" xfId="1" applyNumberFormat="1" applyFont="1" applyAlignment="1">
      <alignment horizontal="right" vertical="center"/>
    </xf>
    <xf numFmtId="0" fontId="8" fillId="0" borderId="0" xfId="1" applyFont="1" applyAlignment="1">
      <alignment vertical="top"/>
    </xf>
    <xf numFmtId="0" fontId="7" fillId="0" borderId="0" xfId="1" applyFont="1" applyAlignment="1">
      <alignment vertical="top"/>
    </xf>
    <xf numFmtId="0" fontId="7" fillId="0" borderId="0" xfId="1" applyFont="1"/>
    <xf numFmtId="0" fontId="9" fillId="0" borderId="16" xfId="1" applyFont="1" applyBorder="1" applyAlignment="1">
      <alignment horizontal="center" vertical="center" wrapText="1"/>
    </xf>
    <xf numFmtId="0" fontId="9" fillId="0" borderId="16" xfId="1" applyFont="1" applyBorder="1" applyAlignment="1">
      <alignment horizontal="left" vertical="center" wrapText="1"/>
    </xf>
    <xf numFmtId="4" fontId="9" fillId="0" borderId="17" xfId="1" applyNumberFormat="1" applyFont="1" applyBorder="1" applyAlignment="1">
      <alignment horizontal="left" vertical="center" wrapText="1"/>
    </xf>
    <xf numFmtId="0" fontId="9" fillId="0" borderId="18" xfId="1" applyFont="1" applyBorder="1" applyAlignment="1">
      <alignment horizontal="left" vertical="center" wrapText="1"/>
    </xf>
    <xf numFmtId="0" fontId="11" fillId="0" borderId="0" xfId="1" applyFont="1" applyAlignment="1">
      <alignment horizontal="center" vertical="top"/>
    </xf>
    <xf numFmtId="0" fontId="11" fillId="0" borderId="0" xfId="1" applyFont="1" applyAlignment="1">
      <alignment horizontal="center"/>
    </xf>
    <xf numFmtId="0" fontId="4" fillId="0" borderId="21" xfId="1" applyFont="1" applyBorder="1" applyAlignment="1">
      <alignment horizontal="center" vertical="center" wrapText="1"/>
    </xf>
    <xf numFmtId="0" fontId="4" fillId="0" borderId="22" xfId="1" applyFont="1" applyBorder="1" applyAlignment="1">
      <alignment horizontal="center" vertical="center" wrapText="1"/>
    </xf>
    <xf numFmtId="0" fontId="4" fillId="0" borderId="23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left" vertical="center" wrapText="1"/>
    </xf>
    <xf numFmtId="3" fontId="7" fillId="0" borderId="25" xfId="1" applyNumberFormat="1" applyFont="1" applyBorder="1" applyAlignment="1">
      <alignment horizontal="left" vertical="center" wrapText="1"/>
    </xf>
    <xf numFmtId="0" fontId="7" fillId="0" borderId="27" xfId="1" applyFont="1" applyBorder="1" applyAlignment="1">
      <alignment horizontal="center" vertical="center" wrapText="1"/>
    </xf>
    <xf numFmtId="4" fontId="7" fillId="0" borderId="28" xfId="1" applyNumberFormat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top"/>
    </xf>
    <xf numFmtId="0" fontId="12" fillId="3" borderId="7" xfId="1" applyFont="1" applyFill="1" applyBorder="1" applyAlignment="1">
      <alignment horizontal="center" vertical="center"/>
    </xf>
    <xf numFmtId="0" fontId="12" fillId="3" borderId="8" xfId="1" applyFont="1" applyFill="1" applyBorder="1" applyAlignment="1">
      <alignment horizontal="center" vertical="center"/>
    </xf>
    <xf numFmtId="0" fontId="13" fillId="3" borderId="29" xfId="1" applyFont="1" applyFill="1" applyBorder="1" applyAlignment="1">
      <alignment horizontal="left" vertical="center" wrapText="1"/>
    </xf>
    <xf numFmtId="3" fontId="8" fillId="0" borderId="0" xfId="1" applyNumberFormat="1" applyFont="1" applyAlignment="1">
      <alignment vertical="top"/>
    </xf>
    <xf numFmtId="3" fontId="7" fillId="0" borderId="35" xfId="1" quotePrefix="1" applyNumberFormat="1" applyFont="1" applyBorder="1" applyAlignment="1">
      <alignment horizontal="left" vertical="center"/>
    </xf>
    <xf numFmtId="3" fontId="9" fillId="0" borderId="33" xfId="1" applyNumberFormat="1" applyFont="1" applyBorder="1" applyAlignment="1">
      <alignment horizontal="left" vertical="center"/>
    </xf>
    <xf numFmtId="3" fontId="9" fillId="0" borderId="39" xfId="1" applyNumberFormat="1" applyFont="1" applyBorder="1" applyAlignment="1">
      <alignment horizontal="right" vertical="center"/>
    </xf>
    <xf numFmtId="4" fontId="9" fillId="0" borderId="40" xfId="1" applyNumberFormat="1" applyFont="1" applyBorder="1" applyAlignment="1">
      <alignment horizontal="right" vertical="center"/>
    </xf>
    <xf numFmtId="0" fontId="12" fillId="0" borderId="41" xfId="1" applyFont="1" applyBorder="1" applyAlignment="1">
      <alignment horizontal="center" vertical="center"/>
    </xf>
    <xf numFmtId="0" fontId="12" fillId="0" borderId="42" xfId="1" applyFont="1" applyBorder="1" applyAlignment="1">
      <alignment horizontal="center" vertical="center"/>
    </xf>
    <xf numFmtId="3" fontId="9" fillId="0" borderId="42" xfId="1" applyNumberFormat="1" applyFont="1" applyBorder="1" applyAlignment="1">
      <alignment horizontal="left" vertical="center"/>
    </xf>
    <xf numFmtId="4" fontId="9" fillId="0" borderId="49" xfId="1" applyNumberFormat="1" applyFont="1" applyBorder="1" applyAlignment="1">
      <alignment horizontal="right" vertical="center"/>
    </xf>
    <xf numFmtId="49" fontId="12" fillId="0" borderId="42" xfId="1" applyNumberFormat="1" applyFont="1" applyBorder="1" applyAlignment="1">
      <alignment horizontal="center" vertical="center"/>
    </xf>
    <xf numFmtId="4" fontId="6" fillId="0" borderId="43" xfId="1" applyNumberFormat="1" applyFont="1" applyBorder="1" applyAlignment="1">
      <alignment horizontal="left" vertical="center" wrapText="1"/>
    </xf>
    <xf numFmtId="3" fontId="14" fillId="0" borderId="0" xfId="1" applyNumberFormat="1" applyFont="1" applyAlignment="1">
      <alignment vertical="top"/>
    </xf>
    <xf numFmtId="0" fontId="14" fillId="0" borderId="0" xfId="1" applyFont="1" applyAlignment="1">
      <alignment vertical="top"/>
    </xf>
    <xf numFmtId="0" fontId="9" fillId="0" borderId="0" xfId="1" applyFont="1" applyAlignment="1">
      <alignment vertical="top"/>
    </xf>
    <xf numFmtId="0" fontId="9" fillId="0" borderId="0" xfId="1" applyFont="1"/>
    <xf numFmtId="0" fontId="6" fillId="0" borderId="41" xfId="1" applyFont="1" applyBorder="1" applyAlignment="1">
      <alignment horizontal="center" vertical="center"/>
    </xf>
    <xf numFmtId="0" fontId="6" fillId="0" borderId="42" xfId="1" applyFont="1" applyBorder="1" applyAlignment="1">
      <alignment horizontal="center" vertical="center"/>
    </xf>
    <xf numFmtId="3" fontId="7" fillId="0" borderId="42" xfId="1" applyNumberFormat="1" applyFont="1" applyBorder="1" applyAlignment="1">
      <alignment horizontal="left" vertical="center" wrapText="1"/>
    </xf>
    <xf numFmtId="3" fontId="7" fillId="0" borderId="46" xfId="1" applyNumberFormat="1" applyFont="1" applyBorder="1" applyAlignment="1">
      <alignment horizontal="left" vertical="center" wrapText="1"/>
    </xf>
    <xf numFmtId="0" fontId="12" fillId="0" borderId="43" xfId="1" applyFont="1" applyBorder="1" applyAlignment="1">
      <alignment horizontal="left" vertical="center" wrapText="1"/>
    </xf>
    <xf numFmtId="0" fontId="6" fillId="0" borderId="43" xfId="1" applyFont="1" applyBorder="1" applyAlignment="1">
      <alignment horizontal="left" vertical="center" wrapText="1"/>
    </xf>
    <xf numFmtId="0" fontId="12" fillId="4" borderId="43" xfId="1" applyFont="1" applyFill="1" applyBorder="1" applyAlignment="1">
      <alignment horizontal="left" vertical="center" wrapText="1"/>
    </xf>
    <xf numFmtId="0" fontId="6" fillId="5" borderId="41" xfId="1" applyFont="1" applyFill="1" applyBorder="1" applyAlignment="1">
      <alignment horizontal="center" vertical="center"/>
    </xf>
    <xf numFmtId="0" fontId="6" fillId="5" borderId="42" xfId="1" applyFont="1" applyFill="1" applyBorder="1" applyAlignment="1">
      <alignment horizontal="center" vertical="center"/>
    </xf>
    <xf numFmtId="0" fontId="6" fillId="5" borderId="43" xfId="1" applyFont="1" applyFill="1" applyBorder="1" applyAlignment="1">
      <alignment horizontal="left" vertical="center"/>
    </xf>
    <xf numFmtId="0" fontId="13" fillId="3" borderId="43" xfId="1" applyFont="1" applyFill="1" applyBorder="1" applyAlignment="1">
      <alignment horizontal="left" vertical="center" wrapText="1"/>
    </xf>
    <xf numFmtId="3" fontId="7" fillId="0" borderId="0" xfId="1" applyNumberFormat="1" applyFont="1" applyAlignment="1">
      <alignment vertical="top"/>
    </xf>
    <xf numFmtId="3" fontId="9" fillId="0" borderId="42" xfId="1" applyNumberFormat="1" applyFont="1" applyBorder="1" applyAlignment="1">
      <alignment horizontal="left" vertical="center" wrapText="1"/>
    </xf>
    <xf numFmtId="4" fontId="13" fillId="4" borderId="43" xfId="1" applyNumberFormat="1" applyFont="1" applyFill="1" applyBorder="1" applyAlignment="1">
      <alignment horizontal="left" vertical="center"/>
    </xf>
    <xf numFmtId="0" fontId="12" fillId="0" borderId="42" xfId="1" quotePrefix="1" applyFont="1" applyBorder="1" applyAlignment="1">
      <alignment horizontal="center" vertical="center"/>
    </xf>
    <xf numFmtId="0" fontId="12" fillId="6" borderId="42" xfId="1" applyFont="1" applyFill="1" applyBorder="1" applyAlignment="1">
      <alignment horizontal="center" vertical="center"/>
    </xf>
    <xf numFmtId="0" fontId="15" fillId="0" borderId="43" xfId="1" applyFont="1" applyBorder="1" applyAlignment="1">
      <alignment horizontal="left" vertical="center" wrapText="1"/>
    </xf>
    <xf numFmtId="3" fontId="9" fillId="0" borderId="48" xfId="1" applyNumberFormat="1" applyFont="1" applyBorder="1" applyAlignment="1">
      <alignment horizontal="left" vertical="center" wrapText="1"/>
    </xf>
    <xf numFmtId="4" fontId="9" fillId="0" borderId="45" xfId="1" applyNumberFormat="1" applyFont="1" applyBorder="1" applyAlignment="1">
      <alignment horizontal="left" vertical="center" wrapText="1"/>
    </xf>
    <xf numFmtId="3" fontId="9" fillId="0" borderId="47" xfId="1" applyNumberFormat="1" applyFont="1" applyBorder="1" applyAlignment="1">
      <alignment horizontal="left" vertical="center" wrapText="1"/>
    </xf>
    <xf numFmtId="3" fontId="7" fillId="0" borderId="48" xfId="1" applyNumberFormat="1" applyFont="1" applyBorder="1" applyAlignment="1">
      <alignment horizontal="left" vertical="center" wrapText="1"/>
    </xf>
    <xf numFmtId="3" fontId="7" fillId="0" borderId="47" xfId="1" applyNumberFormat="1" applyFont="1" applyBorder="1" applyAlignment="1">
      <alignment horizontal="left" vertical="center"/>
    </xf>
    <xf numFmtId="0" fontId="16" fillId="0" borderId="41" xfId="1" applyFont="1" applyBorder="1" applyAlignment="1">
      <alignment horizontal="center" vertical="center"/>
    </xf>
    <xf numFmtId="0" fontId="16" fillId="0" borderId="42" xfId="1" applyFont="1" applyBorder="1" applyAlignment="1">
      <alignment horizontal="center" vertical="center"/>
    </xf>
    <xf numFmtId="0" fontId="16" fillId="0" borderId="43" xfId="1" applyFont="1" applyBorder="1" applyAlignment="1">
      <alignment horizontal="left" vertical="center" wrapText="1"/>
    </xf>
    <xf numFmtId="3" fontId="17" fillId="0" borderId="48" xfId="1" applyNumberFormat="1" applyFont="1" applyBorder="1" applyAlignment="1">
      <alignment horizontal="left" vertical="center" wrapText="1"/>
    </xf>
    <xf numFmtId="4" fontId="18" fillId="0" borderId="45" xfId="1" applyNumberFormat="1" applyFont="1" applyBorder="1" applyAlignment="1">
      <alignment horizontal="left" vertical="center" wrapText="1"/>
    </xf>
    <xf numFmtId="3" fontId="17" fillId="0" borderId="42" xfId="1" applyNumberFormat="1" applyFont="1" applyBorder="1" applyAlignment="1">
      <alignment horizontal="left" vertical="center" wrapText="1"/>
    </xf>
    <xf numFmtId="3" fontId="19" fillId="0" borderId="0" xfId="1" applyNumberFormat="1" applyFont="1" applyAlignment="1">
      <alignment vertical="top"/>
    </xf>
    <xf numFmtId="0" fontId="19" fillId="0" borderId="0" xfId="1" applyFont="1" applyAlignment="1">
      <alignment vertical="top"/>
    </xf>
    <xf numFmtId="0" fontId="17" fillId="0" borderId="0" xfId="1" applyFont="1" applyAlignment="1">
      <alignment vertical="top"/>
    </xf>
    <xf numFmtId="0" fontId="17" fillId="0" borderId="0" xfId="1" applyFont="1"/>
    <xf numFmtId="0" fontId="6" fillId="0" borderId="42" xfId="1" quotePrefix="1" applyFont="1" applyBorder="1" applyAlignment="1">
      <alignment horizontal="center" vertical="center"/>
    </xf>
    <xf numFmtId="0" fontId="6" fillId="6" borderId="41" xfId="1" applyFont="1" applyFill="1" applyBorder="1" applyAlignment="1">
      <alignment horizontal="center" vertical="center"/>
    </xf>
    <xf numFmtId="0" fontId="6" fillId="6" borderId="42" xfId="1" applyFont="1" applyFill="1" applyBorder="1" applyAlignment="1">
      <alignment horizontal="center" vertical="center"/>
    </xf>
    <xf numFmtId="0" fontId="6" fillId="6" borderId="43" xfId="1" applyFont="1" applyFill="1" applyBorder="1" applyAlignment="1">
      <alignment horizontal="left" vertical="center" wrapText="1"/>
    </xf>
    <xf numFmtId="3" fontId="9" fillId="0" borderId="46" xfId="1" applyNumberFormat="1" applyFont="1" applyBorder="1" applyAlignment="1">
      <alignment horizontal="left" vertical="center" wrapText="1"/>
    </xf>
    <xf numFmtId="3" fontId="9" fillId="0" borderId="0" xfId="1" applyNumberFormat="1" applyFont="1" applyAlignment="1">
      <alignment vertical="top"/>
    </xf>
    <xf numFmtId="3" fontId="7" fillId="0" borderId="47" xfId="1" applyNumberFormat="1" applyFont="1" applyBorder="1" applyAlignment="1">
      <alignment horizontal="left" vertical="center" wrapText="1"/>
    </xf>
    <xf numFmtId="3" fontId="9" fillId="0" borderId="48" xfId="1" applyNumberFormat="1" applyFont="1" applyBorder="1" applyAlignment="1">
      <alignment horizontal="left" vertical="center"/>
    </xf>
    <xf numFmtId="0" fontId="6" fillId="2" borderId="41" xfId="1" applyFont="1" applyFill="1" applyBorder="1" applyAlignment="1">
      <alignment horizontal="center" vertical="center"/>
    </xf>
    <xf numFmtId="0" fontId="6" fillId="2" borderId="42" xfId="1" applyFont="1" applyFill="1" applyBorder="1" applyAlignment="1">
      <alignment horizontal="center" vertical="center"/>
    </xf>
    <xf numFmtId="0" fontId="6" fillId="2" borderId="43" xfId="1" applyFont="1" applyFill="1" applyBorder="1" applyAlignment="1">
      <alignment horizontal="left" vertical="center" wrapText="1"/>
    </xf>
    <xf numFmtId="3" fontId="8" fillId="2" borderId="0" xfId="1" applyNumberFormat="1" applyFont="1" applyFill="1" applyAlignment="1">
      <alignment vertical="top"/>
    </xf>
    <xf numFmtId="0" fontId="8" fillId="2" borderId="0" xfId="1" applyFont="1" applyFill="1" applyAlignment="1">
      <alignment vertical="top"/>
    </xf>
    <xf numFmtId="0" fontId="7" fillId="2" borderId="0" xfId="1" applyFont="1" applyFill="1" applyAlignment="1">
      <alignment vertical="top"/>
    </xf>
    <xf numFmtId="0" fontId="7" fillId="2" borderId="0" xfId="1" applyFont="1" applyFill="1"/>
    <xf numFmtId="3" fontId="17" fillId="0" borderId="47" xfId="1" applyNumberFormat="1" applyFont="1" applyBorder="1" applyAlignment="1">
      <alignment horizontal="left" vertical="center"/>
    </xf>
    <xf numFmtId="0" fontId="6" fillId="0" borderId="43" xfId="1" quotePrefix="1" applyFont="1" applyBorder="1" applyAlignment="1">
      <alignment horizontal="left" vertical="center" wrapText="1"/>
    </xf>
    <xf numFmtId="3" fontId="9" fillId="0" borderId="44" xfId="1" applyNumberFormat="1" applyFont="1" applyBorder="1" applyAlignment="1">
      <alignment horizontal="left" vertical="center" wrapText="1"/>
    </xf>
    <xf numFmtId="0" fontId="6" fillId="0" borderId="43" xfId="1" applyFont="1" applyBorder="1" applyAlignment="1">
      <alignment horizontal="center" vertical="center"/>
    </xf>
    <xf numFmtId="3" fontId="9" fillId="0" borderId="41" xfId="1" applyNumberFormat="1" applyFont="1" applyBorder="1" applyAlignment="1">
      <alignment horizontal="left" vertical="center" wrapText="1"/>
    </xf>
    <xf numFmtId="3" fontId="9" fillId="0" borderId="47" xfId="1" applyNumberFormat="1" applyFont="1" applyBorder="1" applyAlignment="1">
      <alignment horizontal="left" vertical="center"/>
    </xf>
    <xf numFmtId="3" fontId="7" fillId="0" borderId="0" xfId="1" applyNumberFormat="1" applyFont="1" applyAlignment="1">
      <alignment horizontal="right" vertical="center"/>
    </xf>
    <xf numFmtId="3" fontId="9" fillId="0" borderId="0" xfId="1" applyNumberFormat="1" applyFont="1" applyAlignment="1">
      <alignment horizontal="left" vertical="center"/>
    </xf>
    <xf numFmtId="3" fontId="7" fillId="0" borderId="0" xfId="1" applyNumberFormat="1" applyFont="1" applyAlignment="1">
      <alignment horizontal="left" vertical="center"/>
    </xf>
    <xf numFmtId="3" fontId="7" fillId="0" borderId="0" xfId="1" applyNumberFormat="1" applyFont="1"/>
    <xf numFmtId="0" fontId="9" fillId="0" borderId="17" xfId="1" applyFont="1" applyBorder="1" applyAlignment="1">
      <alignment horizontal="left" vertical="center" wrapText="1"/>
    </xf>
    <xf numFmtId="0" fontId="7" fillId="0" borderId="26" xfId="1" applyFont="1" applyBorder="1" applyAlignment="1">
      <alignment horizontal="left" vertical="center" wrapText="1"/>
    </xf>
    <xf numFmtId="3" fontId="7" fillId="4" borderId="30" xfId="1" quotePrefix="1" applyNumberFormat="1" applyFont="1" applyFill="1" applyBorder="1" applyAlignment="1">
      <alignment horizontal="left" vertical="center"/>
    </xf>
    <xf numFmtId="3" fontId="9" fillId="4" borderId="8" xfId="1" applyNumberFormat="1" applyFont="1" applyFill="1" applyBorder="1" applyAlignment="1">
      <alignment horizontal="left" vertical="center"/>
    </xf>
    <xf numFmtId="4" fontId="7" fillId="4" borderId="29" xfId="1" quotePrefix="1" applyNumberFormat="1" applyFont="1" applyFill="1" applyBorder="1" applyAlignment="1">
      <alignment horizontal="left" vertical="center"/>
    </xf>
    <xf numFmtId="3" fontId="9" fillId="4" borderId="4" xfId="1" applyNumberFormat="1" applyFont="1" applyFill="1" applyBorder="1" applyAlignment="1">
      <alignment horizontal="left" vertical="center"/>
    </xf>
    <xf numFmtId="3" fontId="9" fillId="4" borderId="9" xfId="1" applyNumberFormat="1" applyFont="1" applyFill="1" applyBorder="1" applyAlignment="1">
      <alignment horizontal="left" vertical="center"/>
    </xf>
    <xf numFmtId="3" fontId="3" fillId="4" borderId="31" xfId="1" applyNumberFormat="1" applyFont="1" applyFill="1" applyBorder="1" applyAlignment="1">
      <alignment horizontal="right" vertical="center"/>
    </xf>
    <xf numFmtId="4" fontId="3" fillId="4" borderId="6" xfId="1" applyNumberFormat="1" applyFont="1" applyFill="1" applyBorder="1" applyAlignment="1">
      <alignment horizontal="right" vertical="center"/>
    </xf>
    <xf numFmtId="3" fontId="9" fillId="4" borderId="2" xfId="1" applyNumberFormat="1" applyFont="1" applyFill="1" applyBorder="1" applyAlignment="1">
      <alignment horizontal="left" vertical="center" wrapText="1"/>
    </xf>
    <xf numFmtId="3" fontId="7" fillId="5" borderId="51" xfId="1" applyNumberFormat="1" applyFont="1" applyFill="1" applyBorder="1" applyAlignment="1">
      <alignment horizontal="center" vertical="center"/>
    </xf>
    <xf numFmtId="3" fontId="7" fillId="5" borderId="51" xfId="1" applyNumberFormat="1" applyFont="1" applyFill="1" applyBorder="1" applyAlignment="1">
      <alignment horizontal="left" vertical="center"/>
    </xf>
    <xf numFmtId="4" fontId="7" fillId="5" borderId="52" xfId="1" applyNumberFormat="1" applyFont="1" applyFill="1" applyBorder="1" applyAlignment="1">
      <alignment horizontal="left" vertical="center"/>
    </xf>
    <xf numFmtId="3" fontId="7" fillId="5" borderId="53" xfId="1" applyNumberFormat="1" applyFont="1" applyFill="1" applyBorder="1" applyAlignment="1">
      <alignment horizontal="left" vertical="center"/>
    </xf>
    <xf numFmtId="3" fontId="7" fillId="5" borderId="54" xfId="1" applyNumberFormat="1" applyFont="1" applyFill="1" applyBorder="1" applyAlignment="1">
      <alignment horizontal="left" vertical="center"/>
    </xf>
    <xf numFmtId="3" fontId="7" fillId="5" borderId="55" xfId="1" applyNumberFormat="1" applyFont="1" applyFill="1" applyBorder="1" applyAlignment="1">
      <alignment horizontal="right" vertical="center"/>
    </xf>
    <xf numFmtId="4" fontId="7" fillId="5" borderId="56" xfId="1" applyNumberFormat="1" applyFont="1" applyFill="1" applyBorder="1" applyAlignment="1">
      <alignment horizontal="right" vertical="center"/>
    </xf>
    <xf numFmtId="3" fontId="9" fillId="6" borderId="13" xfId="1" applyNumberFormat="1" applyFont="1" applyFill="1" applyBorder="1" applyAlignment="1">
      <alignment horizontal="left" vertical="center" wrapText="1"/>
    </xf>
    <xf numFmtId="3" fontId="9" fillId="4" borderId="39" xfId="1" applyNumberFormat="1" applyFont="1" applyFill="1" applyBorder="1" applyAlignment="1">
      <alignment horizontal="left" vertical="center" wrapText="1"/>
    </xf>
    <xf numFmtId="4" fontId="9" fillId="4" borderId="36" xfId="1" applyNumberFormat="1" applyFont="1" applyFill="1" applyBorder="1" applyAlignment="1">
      <alignment horizontal="left" vertical="center" wrapText="1"/>
    </xf>
    <xf numFmtId="3" fontId="9" fillId="4" borderId="37" xfId="1" applyNumberFormat="1" applyFont="1" applyFill="1" applyBorder="1" applyAlignment="1">
      <alignment horizontal="left" vertical="center" wrapText="1"/>
    </xf>
    <xf numFmtId="3" fontId="9" fillId="4" borderId="38" xfId="1" applyNumberFormat="1" applyFont="1" applyFill="1" applyBorder="1" applyAlignment="1">
      <alignment horizontal="left" vertical="center" wrapText="1"/>
    </xf>
    <xf numFmtId="4" fontId="9" fillId="4" borderId="40" xfId="1" applyNumberFormat="1" applyFont="1" applyFill="1" applyBorder="1" applyAlignment="1">
      <alignment horizontal="right" vertical="center"/>
    </xf>
    <xf numFmtId="3" fontId="7" fillId="6" borderId="48" xfId="1" applyNumberFormat="1" applyFont="1" applyFill="1" applyBorder="1" applyAlignment="1">
      <alignment horizontal="left" vertical="center" wrapText="1"/>
    </xf>
    <xf numFmtId="4" fontId="9" fillId="6" borderId="45" xfId="1" applyNumberFormat="1" applyFont="1" applyFill="1" applyBorder="1" applyAlignment="1">
      <alignment horizontal="left" vertical="center" wrapText="1"/>
    </xf>
    <xf numFmtId="3" fontId="7" fillId="6" borderId="46" xfId="1" applyNumberFormat="1" applyFont="1" applyFill="1" applyBorder="1" applyAlignment="1">
      <alignment horizontal="left" vertical="center" wrapText="1"/>
    </xf>
    <xf numFmtId="3" fontId="7" fillId="6" borderId="47" xfId="1" applyNumberFormat="1" applyFont="1" applyFill="1" applyBorder="1" applyAlignment="1">
      <alignment horizontal="left" vertical="center"/>
    </xf>
    <xf numFmtId="4" fontId="9" fillId="6" borderId="49" xfId="1" applyNumberFormat="1" applyFont="1" applyFill="1" applyBorder="1" applyAlignment="1">
      <alignment horizontal="right" vertical="center"/>
    </xf>
    <xf numFmtId="3" fontId="9" fillId="4" borderId="48" xfId="1" applyNumberFormat="1" applyFont="1" applyFill="1" applyBorder="1" applyAlignment="1">
      <alignment horizontal="left" vertical="center" wrapText="1"/>
    </xf>
    <xf numFmtId="4" fontId="9" fillId="4" borderId="45" xfId="1" applyNumberFormat="1" applyFont="1" applyFill="1" applyBorder="1" applyAlignment="1">
      <alignment horizontal="left" vertical="center" wrapText="1"/>
    </xf>
    <xf numFmtId="3" fontId="9" fillId="4" borderId="46" xfId="1" applyNumberFormat="1" applyFont="1" applyFill="1" applyBorder="1" applyAlignment="1">
      <alignment horizontal="left" vertical="center" wrapText="1"/>
    </xf>
    <xf numFmtId="3" fontId="9" fillId="4" borderId="47" xfId="1" applyNumberFormat="1" applyFont="1" applyFill="1" applyBorder="1" applyAlignment="1">
      <alignment horizontal="left" vertical="center" wrapText="1"/>
    </xf>
    <xf numFmtId="4" fontId="9" fillId="4" borderId="49" xfId="1" applyNumberFormat="1" applyFont="1" applyFill="1" applyBorder="1" applyAlignment="1">
      <alignment horizontal="right" vertical="center"/>
    </xf>
    <xf numFmtId="3" fontId="9" fillId="4" borderId="44" xfId="1" applyNumberFormat="1" applyFont="1" applyFill="1" applyBorder="1" applyAlignment="1">
      <alignment horizontal="left" vertical="center" wrapText="1"/>
    </xf>
    <xf numFmtId="3" fontId="9" fillId="6" borderId="44" xfId="1" applyNumberFormat="1" applyFont="1" applyFill="1" applyBorder="1" applyAlignment="1">
      <alignment horizontal="left" vertical="center" wrapText="1"/>
    </xf>
    <xf numFmtId="3" fontId="7" fillId="6" borderId="47" xfId="1" applyNumberFormat="1" applyFont="1" applyFill="1" applyBorder="1" applyAlignment="1">
      <alignment horizontal="left" vertical="center" wrapText="1"/>
    </xf>
    <xf numFmtId="3" fontId="9" fillId="4" borderId="42" xfId="1" applyNumberFormat="1" applyFont="1" applyFill="1" applyBorder="1" applyAlignment="1">
      <alignment horizontal="left" vertical="center"/>
    </xf>
    <xf numFmtId="2" fontId="12" fillId="0" borderId="43" xfId="0" applyNumberFormat="1" applyFont="1" applyBorder="1" applyAlignment="1">
      <alignment horizontal="left" vertical="center" wrapText="1"/>
    </xf>
    <xf numFmtId="0" fontId="23" fillId="2" borderId="42" xfId="0" applyFont="1" applyFill="1" applyBorder="1" applyAlignment="1">
      <alignment horizontal="left" vertical="center" wrapText="1"/>
    </xf>
    <xf numFmtId="0" fontId="12" fillId="4" borderId="41" xfId="1" applyFont="1" applyFill="1" applyBorder="1" applyAlignment="1">
      <alignment horizontal="center" vertical="center"/>
    </xf>
    <xf numFmtId="0" fontId="12" fillId="4" borderId="42" xfId="1" applyFont="1" applyFill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2" fontId="6" fillId="0" borderId="43" xfId="0" applyNumberFormat="1" applyFont="1" applyBorder="1" applyAlignment="1">
      <alignment horizontal="left" vertical="center" wrapText="1"/>
    </xf>
    <xf numFmtId="0" fontId="12" fillId="0" borderId="42" xfId="0" applyFont="1" applyBorder="1" applyAlignment="1">
      <alignment horizontal="center" vertical="center"/>
    </xf>
    <xf numFmtId="0" fontId="6" fillId="0" borderId="42" xfId="0" applyFont="1" applyBorder="1" applyAlignment="1">
      <alignment horizontal="left" vertical="center" wrapText="1"/>
    </xf>
    <xf numFmtId="0" fontId="6" fillId="0" borderId="43" xfId="0" applyFont="1" applyBorder="1" applyAlignment="1">
      <alignment horizontal="left" vertical="center" wrapText="1"/>
    </xf>
    <xf numFmtId="0" fontId="6" fillId="0" borderId="42" xfId="0" quotePrefix="1" applyFont="1" applyBorder="1" applyAlignment="1">
      <alignment horizontal="center" vertical="center"/>
    </xf>
    <xf numFmtId="2" fontId="15" fillId="0" borderId="43" xfId="0" applyNumberFormat="1" applyFont="1" applyBorder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12" fillId="4" borderId="34" xfId="1" applyFont="1" applyFill="1" applyBorder="1" applyAlignment="1">
      <alignment horizontal="left" vertical="center" wrapText="1"/>
    </xf>
    <xf numFmtId="3" fontId="7" fillId="0" borderId="58" xfId="1" quotePrefix="1" applyNumberFormat="1" applyFont="1" applyBorder="1" applyAlignment="1">
      <alignment horizontal="left" vertical="center"/>
    </xf>
    <xf numFmtId="3" fontId="9" fillId="0" borderId="2" xfId="1" applyNumberFormat="1" applyFont="1" applyBorder="1" applyAlignment="1">
      <alignment horizontal="left" vertical="center"/>
    </xf>
    <xf numFmtId="4" fontId="9" fillId="0" borderId="11" xfId="1" applyNumberFormat="1" applyFont="1" applyBorder="1" applyAlignment="1">
      <alignment horizontal="right" vertical="center"/>
    </xf>
    <xf numFmtId="3" fontId="9" fillId="0" borderId="10" xfId="1" applyNumberFormat="1" applyFont="1" applyBorder="1" applyAlignment="1">
      <alignment horizontal="right" vertical="center"/>
    </xf>
    <xf numFmtId="0" fontId="12" fillId="6" borderId="12" xfId="1" applyFont="1" applyFill="1" applyBorder="1" applyAlignment="1">
      <alignment horizontal="center" vertical="center"/>
    </xf>
    <xf numFmtId="0" fontId="12" fillId="6" borderId="13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left" vertical="center" wrapText="1"/>
    </xf>
    <xf numFmtId="4" fontId="9" fillId="6" borderId="59" xfId="1" applyNumberFormat="1" applyFont="1" applyFill="1" applyBorder="1" applyAlignment="1">
      <alignment horizontal="right" vertical="center"/>
    </xf>
    <xf numFmtId="0" fontId="12" fillId="0" borderId="1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4" fontId="12" fillId="0" borderId="3" xfId="1" applyNumberFormat="1" applyFont="1" applyBorder="1" applyAlignment="1">
      <alignment horizontal="left" vertical="center"/>
    </xf>
    <xf numFmtId="49" fontId="6" fillId="0" borderId="42" xfId="1" applyNumberFormat="1" applyFont="1" applyBorder="1" applyAlignment="1">
      <alignment horizontal="center" vertical="center"/>
    </xf>
    <xf numFmtId="4" fontId="12" fillId="0" borderId="43" xfId="1" applyNumberFormat="1" applyFont="1" applyBorder="1" applyAlignment="1">
      <alignment horizontal="left" vertical="center"/>
    </xf>
    <xf numFmtId="4" fontId="6" fillId="0" borderId="43" xfId="1" applyNumberFormat="1" applyFont="1" applyBorder="1" applyAlignment="1">
      <alignment horizontal="left" vertical="center"/>
    </xf>
    <xf numFmtId="0" fontId="4" fillId="0" borderId="42" xfId="1" applyFont="1" applyBorder="1" applyAlignment="1">
      <alignment horizontal="center" vertical="center"/>
    </xf>
    <xf numFmtId="0" fontId="12" fillId="0" borderId="43" xfId="1" applyFont="1" applyBorder="1" applyAlignment="1">
      <alignment horizontal="left" vertical="center"/>
    </xf>
    <xf numFmtId="0" fontId="6" fillId="0" borderId="43" xfId="1" applyFont="1" applyBorder="1" applyAlignment="1">
      <alignment horizontal="left" vertical="center"/>
    </xf>
    <xf numFmtId="0" fontId="7" fillId="0" borderId="0" xfId="1" applyFont="1" applyAlignment="1">
      <alignment horizontal="left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12" fillId="0" borderId="13" xfId="1" applyFont="1" applyBorder="1" applyAlignment="1">
      <alignment horizontal="left" vertical="center" wrapText="1"/>
    </xf>
    <xf numFmtId="3" fontId="9" fillId="0" borderId="13" xfId="1" applyNumberFormat="1" applyFont="1" applyBorder="1" applyAlignment="1">
      <alignment horizontal="left" vertical="center" wrapText="1"/>
    </xf>
    <xf numFmtId="4" fontId="9" fillId="0" borderId="57" xfId="1" applyNumberFormat="1" applyFont="1" applyBorder="1" applyAlignment="1">
      <alignment horizontal="right" vertical="center"/>
    </xf>
    <xf numFmtId="0" fontId="6" fillId="0" borderId="43" xfId="1" applyFont="1" applyBorder="1" applyAlignment="1">
      <alignment horizontal="left" wrapText="1"/>
    </xf>
    <xf numFmtId="49" fontId="12" fillId="0" borderId="42" xfId="0" applyNumberFormat="1" applyFont="1" applyBorder="1" applyAlignment="1">
      <alignment horizontal="center" vertical="center"/>
    </xf>
    <xf numFmtId="49" fontId="6" fillId="0" borderId="42" xfId="0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9" fillId="2" borderId="15" xfId="1" applyFont="1" applyFill="1" applyBorder="1" applyAlignment="1">
      <alignment horizontal="left" vertical="center" wrapText="1"/>
    </xf>
    <xf numFmtId="0" fontId="7" fillId="2" borderId="24" xfId="1" applyFont="1" applyFill="1" applyBorder="1" applyAlignment="1">
      <alignment horizontal="left" vertical="center" wrapText="1"/>
    </xf>
    <xf numFmtId="3" fontId="7" fillId="2" borderId="30" xfId="1" quotePrefix="1" applyNumberFormat="1" applyFont="1" applyFill="1" applyBorder="1" applyAlignment="1">
      <alignment horizontal="left" vertical="center"/>
    </xf>
    <xf numFmtId="3" fontId="7" fillId="2" borderId="58" xfId="1" quotePrefix="1" applyNumberFormat="1" applyFont="1" applyFill="1" applyBorder="1" applyAlignment="1">
      <alignment horizontal="left" vertical="center"/>
    </xf>
    <xf numFmtId="3" fontId="7" fillId="2" borderId="35" xfId="1" quotePrefix="1" applyNumberFormat="1" applyFont="1" applyFill="1" applyBorder="1" applyAlignment="1">
      <alignment horizontal="left" vertical="center"/>
    </xf>
    <xf numFmtId="3" fontId="7" fillId="2" borderId="50" xfId="1" applyNumberFormat="1" applyFont="1" applyFill="1" applyBorder="1" applyAlignment="1">
      <alignment horizontal="left" vertical="center"/>
    </xf>
    <xf numFmtId="3" fontId="9" fillId="2" borderId="2" xfId="1" applyNumberFormat="1" applyFont="1" applyFill="1" applyBorder="1" applyAlignment="1">
      <alignment horizontal="left" vertical="center" wrapText="1"/>
    </xf>
    <xf numFmtId="3" fontId="9" fillId="2" borderId="42" xfId="1" applyNumberFormat="1" applyFont="1" applyFill="1" applyBorder="1" applyAlignment="1">
      <alignment horizontal="left" vertical="center" wrapText="1"/>
    </xf>
    <xf numFmtId="3" fontId="9" fillId="2" borderId="42" xfId="1" applyNumberFormat="1" applyFont="1" applyFill="1" applyBorder="1" applyAlignment="1">
      <alignment horizontal="left" vertical="center"/>
    </xf>
    <xf numFmtId="3" fontId="9" fillId="2" borderId="13" xfId="1" applyNumberFormat="1" applyFont="1" applyFill="1" applyBorder="1" applyAlignment="1">
      <alignment horizontal="left" vertical="center" wrapText="1"/>
    </xf>
    <xf numFmtId="3" fontId="9" fillId="2" borderId="39" xfId="1" applyNumberFormat="1" applyFont="1" applyFill="1" applyBorder="1" applyAlignment="1">
      <alignment horizontal="left" vertical="center" wrapText="1"/>
    </xf>
    <xf numFmtId="3" fontId="9" fillId="2" borderId="48" xfId="1" applyNumberFormat="1" applyFont="1" applyFill="1" applyBorder="1" applyAlignment="1">
      <alignment horizontal="left" vertical="center" wrapText="1"/>
    </xf>
    <xf numFmtId="3" fontId="7" fillId="2" borderId="48" xfId="1" applyNumberFormat="1" applyFont="1" applyFill="1" applyBorder="1" applyAlignment="1">
      <alignment horizontal="left" vertical="center" wrapText="1"/>
    </xf>
    <xf numFmtId="3" fontId="17" fillId="2" borderId="48" xfId="1" applyNumberFormat="1" applyFont="1" applyFill="1" applyBorder="1" applyAlignment="1">
      <alignment horizontal="left" vertical="center" wrapText="1"/>
    </xf>
    <xf numFmtId="3" fontId="9" fillId="2" borderId="48" xfId="1" applyNumberFormat="1" applyFont="1" applyFill="1" applyBorder="1" applyAlignment="1">
      <alignment horizontal="left" vertical="center"/>
    </xf>
    <xf numFmtId="3" fontId="7" fillId="2" borderId="46" xfId="1" applyNumberFormat="1" applyFont="1" applyFill="1" applyBorder="1" applyAlignment="1">
      <alignment horizontal="left" vertical="center" wrapText="1"/>
    </xf>
    <xf numFmtId="3" fontId="9" fillId="2" borderId="44" xfId="1" applyNumberFormat="1" applyFont="1" applyFill="1" applyBorder="1" applyAlignment="1">
      <alignment horizontal="left" vertical="center" wrapText="1"/>
    </xf>
    <xf numFmtId="0" fontId="9" fillId="2" borderId="16" xfId="1" applyFont="1" applyFill="1" applyBorder="1" applyAlignment="1">
      <alignment horizontal="left" vertical="center" wrapText="1"/>
    </xf>
    <xf numFmtId="0" fontId="7" fillId="2" borderId="22" xfId="1" applyFont="1" applyFill="1" applyBorder="1" applyAlignment="1">
      <alignment horizontal="left" vertical="center" wrapText="1"/>
    </xf>
    <xf numFmtId="3" fontId="9" fillId="2" borderId="8" xfId="1" applyNumberFormat="1" applyFont="1" applyFill="1" applyBorder="1" applyAlignment="1">
      <alignment horizontal="left" vertical="center"/>
    </xf>
    <xf numFmtId="3" fontId="7" fillId="2" borderId="51" xfId="1" applyNumberFormat="1" applyFont="1" applyFill="1" applyBorder="1" applyAlignment="1">
      <alignment horizontal="left" vertical="center"/>
    </xf>
    <xf numFmtId="3" fontId="2" fillId="2" borderId="48" xfId="1" applyNumberFormat="1" applyFill="1" applyBorder="1" applyAlignment="1">
      <alignment horizontal="left" vertical="center" wrapText="1"/>
    </xf>
    <xf numFmtId="3" fontId="7" fillId="2" borderId="0" xfId="1" applyNumberFormat="1" applyFont="1" applyFill="1" applyAlignment="1">
      <alignment horizontal="left" vertical="center"/>
    </xf>
    <xf numFmtId="0" fontId="2" fillId="0" borderId="0" xfId="1" applyAlignment="1">
      <alignment horizontal="left" vertical="center"/>
    </xf>
    <xf numFmtId="3" fontId="2" fillId="0" borderId="0" xfId="1" applyNumberFormat="1" applyAlignment="1">
      <alignment horizontal="left" vertical="center"/>
    </xf>
    <xf numFmtId="0" fontId="8" fillId="0" borderId="0" xfId="1" applyFont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left" vertical="center"/>
    </xf>
    <xf numFmtId="4" fontId="24" fillId="0" borderId="0" xfId="1" applyNumberFormat="1" applyFont="1" applyAlignment="1">
      <alignment horizontal="left" vertical="center"/>
    </xf>
    <xf numFmtId="0" fontId="24" fillId="0" borderId="0" xfId="1" applyFont="1" applyAlignment="1">
      <alignment horizontal="right" vertical="center"/>
    </xf>
    <xf numFmtId="4" fontId="24" fillId="0" borderId="0" xfId="1" applyNumberFormat="1" applyFont="1" applyAlignment="1">
      <alignment horizontal="right" vertical="center"/>
    </xf>
    <xf numFmtId="0" fontId="2" fillId="0" borderId="0" xfId="1"/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horizontal="center" vertical="center"/>
    </xf>
    <xf numFmtId="0" fontId="2" fillId="0" borderId="0" xfId="1" applyAlignment="1">
      <alignment vertical="top"/>
    </xf>
    <xf numFmtId="3" fontId="25" fillId="0" borderId="0" xfId="1" applyNumberFormat="1" applyFont="1" applyAlignment="1">
      <alignment horizontal="left" vertical="center"/>
    </xf>
    <xf numFmtId="0" fontId="25" fillId="0" borderId="15" xfId="1" applyFont="1" applyBorder="1" applyAlignment="1">
      <alignment horizontal="left" vertical="center" wrapText="1"/>
    </xf>
    <xf numFmtId="0" fontId="25" fillId="0" borderId="16" xfId="1" applyFont="1" applyBorder="1" applyAlignment="1">
      <alignment horizontal="center" vertical="center" wrapText="1"/>
    </xf>
    <xf numFmtId="0" fontId="25" fillId="0" borderId="16" xfId="1" applyFont="1" applyBorder="1" applyAlignment="1">
      <alignment horizontal="left" vertical="center" wrapText="1"/>
    </xf>
    <xf numFmtId="4" fontId="25" fillId="0" borderId="17" xfId="1" applyNumberFormat="1" applyFont="1" applyBorder="1" applyAlignment="1">
      <alignment horizontal="left" vertical="center" wrapText="1"/>
    </xf>
    <xf numFmtId="0" fontId="25" fillId="0" borderId="18" xfId="1" applyFont="1" applyBorder="1" applyAlignment="1">
      <alignment horizontal="left" vertical="center" wrapText="1"/>
    </xf>
    <xf numFmtId="0" fontId="25" fillId="0" borderId="17" xfId="1" applyFont="1" applyBorder="1" applyAlignment="1">
      <alignment horizontal="left" vertical="center" wrapText="1"/>
    </xf>
    <xf numFmtId="0" fontId="24" fillId="0" borderId="21" xfId="1" applyFont="1" applyBorder="1" applyAlignment="1">
      <alignment horizontal="center" vertical="center" wrapText="1"/>
    </xf>
    <xf numFmtId="0" fontId="24" fillId="0" borderId="22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24" xfId="1" applyFont="1" applyBorder="1" applyAlignment="1">
      <alignment horizontal="left" vertical="center" wrapText="1"/>
    </xf>
    <xf numFmtId="0" fontId="24" fillId="0" borderId="22" xfId="1" applyFont="1" applyBorder="1" applyAlignment="1">
      <alignment horizontal="left" vertical="center" wrapText="1"/>
    </xf>
    <xf numFmtId="3" fontId="24" fillId="0" borderId="25" xfId="1" applyNumberFormat="1" applyFont="1" applyBorder="1" applyAlignment="1">
      <alignment horizontal="left" vertical="center" wrapText="1"/>
    </xf>
    <xf numFmtId="0" fontId="24" fillId="0" borderId="0" xfId="1" applyFont="1" applyAlignment="1">
      <alignment horizontal="left" vertical="center" wrapText="1"/>
    </xf>
    <xf numFmtId="0" fontId="24" fillId="0" borderId="26" xfId="1" applyFont="1" applyBorder="1" applyAlignment="1">
      <alignment horizontal="left" vertical="center" wrapText="1"/>
    </xf>
    <xf numFmtId="0" fontId="24" fillId="0" borderId="27" xfId="1" applyFont="1" applyBorder="1" applyAlignment="1">
      <alignment horizontal="center" vertical="center" wrapText="1"/>
    </xf>
    <xf numFmtId="4" fontId="24" fillId="0" borderId="28" xfId="1" applyNumberFormat="1" applyFont="1" applyBorder="1" applyAlignment="1">
      <alignment horizontal="center" vertical="center" wrapText="1"/>
    </xf>
    <xf numFmtId="0" fontId="25" fillId="3" borderId="7" xfId="1" applyFont="1" applyFill="1" applyBorder="1" applyAlignment="1">
      <alignment horizontal="center" vertical="center"/>
    </xf>
    <xf numFmtId="0" fontId="25" fillId="3" borderId="8" xfId="1" applyFont="1" applyFill="1" applyBorder="1" applyAlignment="1">
      <alignment horizontal="center" vertical="center"/>
    </xf>
    <xf numFmtId="0" fontId="25" fillId="3" borderId="29" xfId="1" applyFont="1" applyFill="1" applyBorder="1" applyAlignment="1">
      <alignment horizontal="left" vertical="center" wrapText="1"/>
    </xf>
    <xf numFmtId="3" fontId="25" fillId="4" borderId="30" xfId="1" quotePrefix="1" applyNumberFormat="1" applyFont="1" applyFill="1" applyBorder="1" applyAlignment="1">
      <alignment horizontal="left" vertical="center"/>
    </xf>
    <xf numFmtId="3" fontId="25" fillId="4" borderId="8" xfId="1" applyNumberFormat="1" applyFont="1" applyFill="1" applyBorder="1" applyAlignment="1">
      <alignment horizontal="left" vertical="center"/>
    </xf>
    <xf numFmtId="4" fontId="25" fillId="4" borderId="29" xfId="1" quotePrefix="1" applyNumberFormat="1" applyFont="1" applyFill="1" applyBorder="1" applyAlignment="1">
      <alignment horizontal="left" vertical="center"/>
    </xf>
    <xf numFmtId="3" fontId="25" fillId="4" borderId="4" xfId="1" applyNumberFormat="1" applyFont="1" applyFill="1" applyBorder="1" applyAlignment="1">
      <alignment horizontal="left" vertical="center"/>
    </xf>
    <xf numFmtId="3" fontId="25" fillId="4" borderId="9" xfId="1" applyNumberFormat="1" applyFont="1" applyFill="1" applyBorder="1" applyAlignment="1">
      <alignment horizontal="left" vertical="center"/>
    </xf>
    <xf numFmtId="3" fontId="25" fillId="4" borderId="31" xfId="1" applyNumberFormat="1" applyFont="1" applyFill="1" applyBorder="1" applyAlignment="1">
      <alignment horizontal="right" vertical="center"/>
    </xf>
    <xf numFmtId="4" fontId="25" fillId="4" borderId="6" xfId="1" applyNumberFormat="1" applyFont="1" applyFill="1" applyBorder="1" applyAlignment="1">
      <alignment horizontal="right" vertical="center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4" fontId="25" fillId="0" borderId="3" xfId="1" applyNumberFormat="1" applyFont="1" applyBorder="1" applyAlignment="1">
      <alignment horizontal="left" vertical="center"/>
    </xf>
    <xf numFmtId="3" fontId="24" fillId="0" borderId="58" xfId="1" quotePrefix="1" applyNumberFormat="1" applyFont="1" applyBorder="1" applyAlignment="1">
      <alignment horizontal="left" vertical="center"/>
    </xf>
    <xf numFmtId="3" fontId="25" fillId="0" borderId="2" xfId="1" applyNumberFormat="1" applyFont="1" applyBorder="1" applyAlignment="1">
      <alignment horizontal="left" vertical="center"/>
    </xf>
    <xf numFmtId="4" fontId="25" fillId="0" borderId="11" xfId="1" applyNumberFormat="1" applyFont="1" applyBorder="1" applyAlignment="1">
      <alignment horizontal="right" vertical="center"/>
    </xf>
    <xf numFmtId="3" fontId="25" fillId="0" borderId="10" xfId="1" applyNumberFormat="1" applyFont="1" applyBorder="1" applyAlignment="1">
      <alignment horizontal="right" vertical="center"/>
    </xf>
    <xf numFmtId="0" fontId="25" fillId="0" borderId="41" xfId="1" applyFont="1" applyBorder="1" applyAlignment="1">
      <alignment horizontal="center" vertical="center"/>
    </xf>
    <xf numFmtId="0" fontId="25" fillId="0" borderId="42" xfId="1" applyFont="1" applyBorder="1" applyAlignment="1">
      <alignment horizontal="center" vertical="center"/>
    </xf>
    <xf numFmtId="4" fontId="24" fillId="0" borderId="43" xfId="1" applyNumberFormat="1" applyFont="1" applyBorder="1" applyAlignment="1">
      <alignment horizontal="left" vertical="center" wrapText="1"/>
    </xf>
    <xf numFmtId="3" fontId="24" fillId="0" borderId="35" xfId="1" quotePrefix="1" applyNumberFormat="1" applyFont="1" applyBorder="1" applyAlignment="1">
      <alignment horizontal="left" vertical="center"/>
    </xf>
    <xf numFmtId="3" fontId="25" fillId="0" borderId="33" xfId="1" applyNumberFormat="1" applyFont="1" applyBorder="1" applyAlignment="1">
      <alignment horizontal="left" vertical="center"/>
    </xf>
    <xf numFmtId="4" fontId="25" fillId="0" borderId="40" xfId="1" applyNumberFormat="1" applyFont="1" applyBorder="1" applyAlignment="1">
      <alignment horizontal="right" vertical="center"/>
    </xf>
    <xf numFmtId="3" fontId="25" fillId="0" borderId="47" xfId="1" applyNumberFormat="1" applyFont="1" applyBorder="1" applyAlignment="1">
      <alignment horizontal="left" vertical="center"/>
    </xf>
    <xf numFmtId="3" fontId="25" fillId="0" borderId="39" xfId="1" applyNumberFormat="1" applyFont="1" applyBorder="1" applyAlignment="1">
      <alignment horizontal="right" vertical="center"/>
    </xf>
    <xf numFmtId="49" fontId="24" fillId="0" borderId="42" xfId="1" applyNumberFormat="1" applyFont="1" applyBorder="1" applyAlignment="1">
      <alignment horizontal="center" vertical="center"/>
    </xf>
    <xf numFmtId="3" fontId="24" fillId="0" borderId="47" xfId="1" applyNumberFormat="1" applyFont="1" applyBorder="1" applyAlignment="1">
      <alignment horizontal="left" vertical="center"/>
    </xf>
    <xf numFmtId="4" fontId="25" fillId="0" borderId="43" xfId="1" applyNumberFormat="1" applyFont="1" applyBorder="1" applyAlignment="1">
      <alignment horizontal="left" vertical="center"/>
    </xf>
    <xf numFmtId="0" fontId="24" fillId="0" borderId="42" xfId="1" applyFont="1" applyBorder="1" applyAlignment="1">
      <alignment horizontal="center" vertical="center"/>
    </xf>
    <xf numFmtId="0" fontId="24" fillId="0" borderId="41" xfId="1" applyFont="1" applyBorder="1" applyAlignment="1">
      <alignment horizontal="center" vertical="center"/>
    </xf>
    <xf numFmtId="0" fontId="25" fillId="0" borderId="43" xfId="1" applyFont="1" applyBorder="1" applyAlignment="1">
      <alignment horizontal="left" vertical="center" wrapText="1"/>
    </xf>
    <xf numFmtId="4" fontId="24" fillId="0" borderId="43" xfId="1" applyNumberFormat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 wrapText="1"/>
    </xf>
    <xf numFmtId="49" fontId="25" fillId="0" borderId="42" xfId="1" applyNumberFormat="1" applyFont="1" applyBorder="1" applyAlignment="1">
      <alignment horizontal="center" vertical="center"/>
    </xf>
    <xf numFmtId="0" fontId="25" fillId="0" borderId="43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0" fontId="24" fillId="5" borderId="12" xfId="1" applyFont="1" applyFill="1" applyBorder="1" applyAlignment="1">
      <alignment horizontal="center" vertical="center"/>
    </xf>
    <xf numFmtId="0" fontId="24" fillId="5" borderId="13" xfId="1" applyFont="1" applyFill="1" applyBorder="1" applyAlignment="1">
      <alignment horizontal="center" vertical="center"/>
    </xf>
    <xf numFmtId="0" fontId="24" fillId="5" borderId="14" xfId="1" applyFont="1" applyFill="1" applyBorder="1" applyAlignment="1">
      <alignment horizontal="left" vertical="center"/>
    </xf>
    <xf numFmtId="3" fontId="2" fillId="5" borderId="60" xfId="1" applyNumberFormat="1" applyFill="1" applyBorder="1" applyAlignment="1">
      <alignment horizontal="left" vertical="center"/>
    </xf>
    <xf numFmtId="3" fontId="2" fillId="5" borderId="13" xfId="1" applyNumberFormat="1" applyFill="1" applyBorder="1" applyAlignment="1">
      <alignment horizontal="center" vertical="center"/>
    </xf>
    <xf numFmtId="3" fontId="2" fillId="5" borderId="13" xfId="1" applyNumberFormat="1" applyFill="1" applyBorder="1" applyAlignment="1">
      <alignment horizontal="left" vertical="center"/>
    </xf>
    <xf numFmtId="4" fontId="2" fillId="5" borderId="61" xfId="1" applyNumberFormat="1" applyFill="1" applyBorder="1" applyAlignment="1">
      <alignment horizontal="left" vertical="center"/>
    </xf>
    <xf numFmtId="3" fontId="2" fillId="5" borderId="62" xfId="1" applyNumberFormat="1" applyFill="1" applyBorder="1" applyAlignment="1">
      <alignment horizontal="left" vertical="center"/>
    </xf>
    <xf numFmtId="3" fontId="2" fillId="5" borderId="57" xfId="1" applyNumberFormat="1" applyFill="1" applyBorder="1" applyAlignment="1">
      <alignment horizontal="left" vertical="center"/>
    </xf>
    <xf numFmtId="3" fontId="2" fillId="5" borderId="19" xfId="1" applyNumberFormat="1" applyFill="1" applyBorder="1" applyAlignment="1">
      <alignment horizontal="right" vertical="center"/>
    </xf>
    <xf numFmtId="4" fontId="2" fillId="5" borderId="20" xfId="1" applyNumberFormat="1" applyFill="1" applyBorder="1" applyAlignment="1">
      <alignment horizontal="right" vertical="center"/>
    </xf>
    <xf numFmtId="0" fontId="25" fillId="3" borderId="34" xfId="1" applyFont="1" applyFill="1" applyBorder="1" applyAlignment="1">
      <alignment horizontal="left" vertical="center" wrapText="1"/>
    </xf>
    <xf numFmtId="3" fontId="3" fillId="4" borderId="33" xfId="1" applyNumberFormat="1" applyFont="1" applyFill="1" applyBorder="1" applyAlignment="1">
      <alignment horizontal="left" vertical="center" wrapText="1"/>
    </xf>
    <xf numFmtId="4" fontId="3" fillId="4" borderId="40" xfId="1" applyNumberFormat="1" applyFont="1" applyFill="1" applyBorder="1" applyAlignment="1">
      <alignment horizontal="right" vertical="center"/>
    </xf>
    <xf numFmtId="3" fontId="2" fillId="0" borderId="0" xfId="1" applyNumberFormat="1" applyAlignment="1">
      <alignment vertical="top"/>
    </xf>
    <xf numFmtId="3" fontId="3" fillId="0" borderId="42" xfId="1" applyNumberFormat="1" applyFont="1" applyBorder="1" applyAlignment="1">
      <alignment horizontal="left" vertical="center" wrapText="1"/>
    </xf>
    <xf numFmtId="4" fontId="3" fillId="0" borderId="40" xfId="1" applyNumberFormat="1" applyFont="1" applyBorder="1" applyAlignment="1">
      <alignment horizontal="right" vertical="center"/>
    </xf>
    <xf numFmtId="2" fontId="25" fillId="0" borderId="43" xfId="0" applyNumberFormat="1" applyFont="1" applyBorder="1" applyAlignment="1">
      <alignment horizontal="left" vertical="center" wrapText="1"/>
    </xf>
    <xf numFmtId="4" fontId="25" fillId="4" borderId="43" xfId="1" applyNumberFormat="1" applyFont="1" applyFill="1" applyBorder="1" applyAlignment="1">
      <alignment horizontal="left" vertical="center"/>
    </xf>
    <xf numFmtId="3" fontId="3" fillId="4" borderId="42" xfId="1" applyNumberFormat="1" applyFont="1" applyFill="1" applyBorder="1" applyAlignment="1">
      <alignment horizontal="left" vertical="center"/>
    </xf>
    <xf numFmtId="0" fontId="25" fillId="4" borderId="41" xfId="1" applyFont="1" applyFill="1" applyBorder="1" applyAlignment="1">
      <alignment horizontal="center" vertical="center"/>
    </xf>
    <xf numFmtId="0" fontId="25" fillId="4" borderId="42" xfId="1" applyFont="1" applyFill="1" applyBorder="1" applyAlignment="1">
      <alignment horizontal="center" vertical="center"/>
    </xf>
    <xf numFmtId="0" fontId="25" fillId="6" borderId="12" xfId="1" applyFont="1" applyFill="1" applyBorder="1" applyAlignment="1">
      <alignment horizontal="center" vertical="center"/>
    </xf>
    <xf numFmtId="0" fontId="25" fillId="6" borderId="13" xfId="1" applyFont="1" applyFill="1" applyBorder="1" applyAlignment="1">
      <alignment horizontal="center" vertical="center"/>
    </xf>
    <xf numFmtId="0" fontId="25" fillId="6" borderId="14" xfId="1" applyFont="1" applyFill="1" applyBorder="1" applyAlignment="1">
      <alignment horizontal="left" vertical="center" wrapText="1"/>
    </xf>
    <xf numFmtId="3" fontId="3" fillId="6" borderId="13" xfId="1" applyNumberFormat="1" applyFont="1" applyFill="1" applyBorder="1" applyAlignment="1">
      <alignment horizontal="left" vertical="center" wrapText="1"/>
    </xf>
    <xf numFmtId="4" fontId="3" fillId="6" borderId="59" xfId="1" applyNumberFormat="1" applyFont="1" applyFill="1" applyBorder="1" applyAlignment="1">
      <alignment horizontal="right" vertical="center"/>
    </xf>
    <xf numFmtId="0" fontId="25" fillId="4" borderId="34" xfId="1" applyFont="1" applyFill="1" applyBorder="1" applyAlignment="1">
      <alignment horizontal="left" vertical="center" wrapText="1"/>
    </xf>
    <xf numFmtId="3" fontId="3" fillId="4" borderId="39" xfId="1" applyNumberFormat="1" applyFont="1" applyFill="1" applyBorder="1" applyAlignment="1">
      <alignment horizontal="left" vertical="center" wrapText="1"/>
    </xf>
    <xf numFmtId="4" fontId="3" fillId="4" borderId="36" xfId="1" applyNumberFormat="1" applyFont="1" applyFill="1" applyBorder="1" applyAlignment="1">
      <alignment horizontal="left" vertical="center" wrapText="1"/>
    </xf>
    <xf numFmtId="3" fontId="3" fillId="4" borderId="37" xfId="1" applyNumberFormat="1" applyFont="1" applyFill="1" applyBorder="1" applyAlignment="1">
      <alignment horizontal="left" vertical="center" wrapText="1"/>
    </xf>
    <xf numFmtId="3" fontId="3" fillId="4" borderId="38" xfId="1" applyNumberFormat="1" applyFont="1" applyFill="1" applyBorder="1" applyAlignment="1">
      <alignment horizontal="left" vertical="center" wrapText="1"/>
    </xf>
    <xf numFmtId="0" fontId="26" fillId="0" borderId="43" xfId="1" applyFont="1" applyBorder="1" applyAlignment="1">
      <alignment horizontal="left" vertical="center" wrapText="1"/>
    </xf>
    <xf numFmtId="3" fontId="3" fillId="0" borderId="48" xfId="1" applyNumberFormat="1" applyFont="1" applyBorder="1" applyAlignment="1">
      <alignment horizontal="left" vertical="center" wrapText="1"/>
    </xf>
    <xf numFmtId="4" fontId="3" fillId="0" borderId="45" xfId="1" applyNumberFormat="1" applyFont="1" applyBorder="1" applyAlignment="1">
      <alignment horizontal="left" vertical="center" wrapText="1"/>
    </xf>
    <xf numFmtId="3" fontId="3" fillId="0" borderId="47" xfId="1" applyNumberFormat="1" applyFont="1" applyBorder="1" applyAlignment="1">
      <alignment horizontal="left" vertical="center" wrapText="1"/>
    </xf>
    <xf numFmtId="4" fontId="3" fillId="0" borderId="49" xfId="1" applyNumberFormat="1" applyFont="1" applyBorder="1" applyAlignment="1">
      <alignment horizontal="right" vertical="center"/>
    </xf>
    <xf numFmtId="3" fontId="27" fillId="0" borderId="48" xfId="1" applyNumberFormat="1" applyFont="1" applyBorder="1" applyAlignment="1">
      <alignment horizontal="left" vertical="center" wrapText="1"/>
    </xf>
    <xf numFmtId="3" fontId="27" fillId="0" borderId="42" xfId="1" applyNumberFormat="1" applyFont="1" applyBorder="1" applyAlignment="1">
      <alignment horizontal="left" vertical="center" wrapText="1"/>
    </xf>
    <xf numFmtId="3" fontId="27" fillId="0" borderId="47" xfId="1" applyNumberFormat="1" applyFont="1" applyBorder="1" applyAlignment="1">
      <alignment horizontal="left" vertical="center"/>
    </xf>
    <xf numFmtId="0" fontId="25" fillId="0" borderId="42" xfId="1" quotePrefix="1" applyFont="1" applyBorder="1" applyAlignment="1">
      <alignment horizontal="center" vertical="center"/>
    </xf>
    <xf numFmtId="0" fontId="24" fillId="0" borderId="42" xfId="1" quotePrefix="1" applyFont="1" applyBorder="1" applyAlignment="1">
      <alignment horizontal="center" vertical="center"/>
    </xf>
    <xf numFmtId="0" fontId="24" fillId="6" borderId="41" xfId="1" applyFont="1" applyFill="1" applyBorder="1" applyAlignment="1">
      <alignment horizontal="center" vertical="center"/>
    </xf>
    <xf numFmtId="0" fontId="24" fillId="6" borderId="42" xfId="1" applyFont="1" applyFill="1" applyBorder="1" applyAlignment="1">
      <alignment horizontal="center" vertical="center"/>
    </xf>
    <xf numFmtId="0" fontId="25" fillId="6" borderId="42" xfId="1" applyFont="1" applyFill="1" applyBorder="1" applyAlignment="1">
      <alignment horizontal="center" vertical="center"/>
    </xf>
    <xf numFmtId="0" fontId="24" fillId="6" borderId="43" xfId="1" applyFont="1" applyFill="1" applyBorder="1" applyAlignment="1">
      <alignment horizontal="left" vertical="center" wrapText="1"/>
    </xf>
    <xf numFmtId="3" fontId="27" fillId="6" borderId="48" xfId="1" applyNumberFormat="1" applyFont="1" applyFill="1" applyBorder="1" applyAlignment="1">
      <alignment horizontal="left" vertical="center" wrapText="1"/>
    </xf>
    <xf numFmtId="4" fontId="3" fillId="6" borderId="45" xfId="1" applyNumberFormat="1" applyFont="1" applyFill="1" applyBorder="1" applyAlignment="1">
      <alignment horizontal="left" vertical="center" wrapText="1"/>
    </xf>
    <xf numFmtId="3" fontId="27" fillId="6" borderId="46" xfId="1" applyNumberFormat="1" applyFont="1" applyFill="1" applyBorder="1" applyAlignment="1">
      <alignment horizontal="left" vertical="center" wrapText="1"/>
    </xf>
    <xf numFmtId="3" fontId="27" fillId="6" borderId="47" xfId="1" applyNumberFormat="1" applyFont="1" applyFill="1" applyBorder="1" applyAlignment="1">
      <alignment horizontal="left" vertical="center"/>
    </xf>
    <xf numFmtId="4" fontId="3" fillId="6" borderId="49" xfId="1" applyNumberFormat="1" applyFont="1" applyFill="1" applyBorder="1" applyAlignment="1">
      <alignment horizontal="right" vertical="center"/>
    </xf>
    <xf numFmtId="0" fontId="25" fillId="4" borderId="43" xfId="1" applyFont="1" applyFill="1" applyBorder="1" applyAlignment="1">
      <alignment horizontal="left" vertical="center" wrapText="1"/>
    </xf>
    <xf numFmtId="3" fontId="3" fillId="4" borderId="48" xfId="1" applyNumberFormat="1" applyFont="1" applyFill="1" applyBorder="1" applyAlignment="1">
      <alignment horizontal="left" vertical="center" wrapText="1"/>
    </xf>
    <xf numFmtId="4" fontId="3" fillId="4" borderId="45" xfId="1" applyNumberFormat="1" applyFont="1" applyFill="1" applyBorder="1" applyAlignment="1">
      <alignment horizontal="left" vertical="center" wrapText="1"/>
    </xf>
    <xf numFmtId="3" fontId="3" fillId="4" borderId="46" xfId="1" applyNumberFormat="1" applyFont="1" applyFill="1" applyBorder="1" applyAlignment="1">
      <alignment horizontal="left" vertical="center" wrapText="1"/>
    </xf>
    <xf numFmtId="3" fontId="3" fillId="4" borderId="47" xfId="1" applyNumberFormat="1" applyFont="1" applyFill="1" applyBorder="1" applyAlignment="1">
      <alignment horizontal="left" vertical="center" wrapText="1"/>
    </xf>
    <xf numFmtId="4" fontId="3" fillId="4" borderId="49" xfId="1" applyNumberFormat="1" applyFont="1" applyFill="1" applyBorder="1" applyAlignment="1">
      <alignment horizontal="right" vertical="center"/>
    </xf>
    <xf numFmtId="3" fontId="3" fillId="0" borderId="46" xfId="1" applyNumberFormat="1" applyFont="1" applyBorder="1" applyAlignment="1">
      <alignment horizontal="left" vertical="center" wrapText="1"/>
    </xf>
    <xf numFmtId="3" fontId="3" fillId="7" borderId="48" xfId="1" applyNumberFormat="1" applyFont="1" applyFill="1" applyBorder="1" applyAlignment="1">
      <alignment horizontal="left" vertical="center" wrapText="1"/>
    </xf>
    <xf numFmtId="3" fontId="3" fillId="0" borderId="48" xfId="1" applyNumberFormat="1" applyFont="1" applyBorder="1" applyAlignment="1">
      <alignment horizontal="left" vertical="center"/>
    </xf>
    <xf numFmtId="3" fontId="3" fillId="0" borderId="42" xfId="1" applyNumberFormat="1" applyFont="1" applyBorder="1" applyAlignment="1">
      <alignment horizontal="left" vertical="center"/>
    </xf>
    <xf numFmtId="0" fontId="24" fillId="2" borderId="41" xfId="1" applyFont="1" applyFill="1" applyBorder="1" applyAlignment="1">
      <alignment horizontal="center" vertical="center"/>
    </xf>
    <xf numFmtId="0" fontId="24" fillId="2" borderId="42" xfId="1" applyFont="1" applyFill="1" applyBorder="1" applyAlignment="1">
      <alignment horizontal="center" vertical="center"/>
    </xf>
    <xf numFmtId="0" fontId="24" fillId="2" borderId="43" xfId="1" applyFont="1" applyFill="1" applyBorder="1" applyAlignment="1">
      <alignment horizontal="left" vertical="center" wrapText="1"/>
    </xf>
    <xf numFmtId="0" fontId="2" fillId="2" borderId="0" xfId="1" applyFill="1" applyAlignment="1">
      <alignment vertical="top"/>
    </xf>
    <xf numFmtId="0" fontId="2" fillId="2" borderId="0" xfId="1" applyFill="1"/>
    <xf numFmtId="2" fontId="24" fillId="6" borderId="43" xfId="1" applyNumberFormat="1" applyFont="1" applyFill="1" applyBorder="1" applyAlignment="1">
      <alignment horizontal="left" vertical="center" wrapText="1"/>
    </xf>
    <xf numFmtId="3" fontId="27" fillId="0" borderId="47" xfId="1" applyNumberFormat="1" applyFont="1" applyBorder="1" applyAlignment="1">
      <alignment horizontal="left" vertical="center" wrapText="1"/>
    </xf>
    <xf numFmtId="0" fontId="24" fillId="0" borderId="43" xfId="1" applyFont="1" applyBorder="1" applyAlignment="1">
      <alignment horizontal="left" wrapText="1"/>
    </xf>
    <xf numFmtId="3" fontId="3" fillId="7" borderId="47" xfId="1" applyNumberFormat="1" applyFont="1" applyFill="1" applyBorder="1" applyAlignment="1">
      <alignment horizontal="left" vertical="center" wrapText="1"/>
    </xf>
    <xf numFmtId="3" fontId="27" fillId="0" borderId="46" xfId="1" applyNumberFormat="1" applyFont="1" applyBorder="1" applyAlignment="1">
      <alignment horizontal="left" vertical="center" wrapText="1"/>
    </xf>
    <xf numFmtId="0" fontId="24" fillId="0" borderId="43" xfId="1" quotePrefix="1" applyFont="1" applyBorder="1" applyAlignment="1">
      <alignment horizontal="left" vertical="center" wrapText="1"/>
    </xf>
    <xf numFmtId="0" fontId="28" fillId="0" borderId="41" xfId="1" applyFont="1" applyBorder="1" applyAlignment="1">
      <alignment horizontal="center" vertical="center"/>
    </xf>
    <xf numFmtId="0" fontId="28" fillId="0" borderId="42" xfId="1" applyFont="1" applyBorder="1" applyAlignment="1">
      <alignment horizontal="center" vertical="center"/>
    </xf>
    <xf numFmtId="3" fontId="29" fillId="0" borderId="48" xfId="1" applyNumberFormat="1" applyFont="1" applyBorder="1" applyAlignment="1">
      <alignment horizontal="left" vertical="center" wrapText="1"/>
    </xf>
    <xf numFmtId="3" fontId="29" fillId="0" borderId="42" xfId="1" applyNumberFormat="1" applyFont="1" applyBorder="1" applyAlignment="1">
      <alignment horizontal="left" vertical="center" wrapText="1"/>
    </xf>
    <xf numFmtId="3" fontId="29" fillId="0" borderId="47" xfId="1" applyNumberFormat="1" applyFont="1" applyBorder="1" applyAlignment="1">
      <alignment horizontal="left" vertical="center"/>
    </xf>
    <xf numFmtId="3" fontId="3" fillId="0" borderId="44" xfId="1" applyNumberFormat="1" applyFont="1" applyBorder="1" applyAlignment="1">
      <alignment horizontal="left" vertical="center" wrapText="1"/>
    </xf>
    <xf numFmtId="0" fontId="24" fillId="0" borderId="43" xfId="1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2" fontId="24" fillId="0" borderId="43" xfId="0" applyNumberFormat="1" applyFont="1" applyBorder="1" applyAlignment="1">
      <alignment horizontal="left" vertical="center" wrapText="1"/>
    </xf>
    <xf numFmtId="3" fontId="3" fillId="4" borderId="44" xfId="1" applyNumberFormat="1" applyFont="1" applyFill="1" applyBorder="1" applyAlignment="1">
      <alignment horizontal="left" vertical="center" wrapText="1"/>
    </xf>
    <xf numFmtId="49" fontId="25" fillId="0" borderId="42" xfId="0" applyNumberFormat="1" applyFont="1" applyBorder="1" applyAlignment="1">
      <alignment horizontal="center" vertical="center"/>
    </xf>
    <xf numFmtId="49" fontId="24" fillId="0" borderId="42" xfId="0" applyNumberFormat="1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4" fillId="0" borderId="42" xfId="0" applyFont="1" applyBorder="1" applyAlignment="1">
      <alignment horizontal="left" vertical="center" wrapText="1"/>
    </xf>
    <xf numFmtId="0" fontId="24" fillId="0" borderId="43" xfId="0" applyFont="1" applyBorder="1" applyAlignment="1">
      <alignment horizontal="left" vertical="center" wrapText="1"/>
    </xf>
    <xf numFmtId="3" fontId="3" fillId="0" borderId="41" xfId="1" applyNumberFormat="1" applyFont="1" applyBorder="1" applyAlignment="1">
      <alignment horizontal="left" vertical="center" wrapText="1"/>
    </xf>
    <xf numFmtId="3" fontId="3" fillId="0" borderId="47" xfId="1" applyNumberFormat="1" applyFont="1" applyBorder="1" applyAlignment="1">
      <alignment horizontal="left" vertical="center"/>
    </xf>
    <xf numFmtId="0" fontId="28" fillId="0" borderId="43" xfId="1" applyFont="1" applyBorder="1" applyAlignment="1">
      <alignment horizontal="left" vertical="center" wrapText="1"/>
    </xf>
    <xf numFmtId="2" fontId="26" fillId="0" borderId="43" xfId="0" applyNumberFormat="1" applyFont="1" applyBorder="1" applyAlignment="1">
      <alignment horizontal="left" vertical="center" wrapText="1"/>
    </xf>
    <xf numFmtId="0" fontId="24" fillId="0" borderId="42" xfId="0" quotePrefix="1" applyFont="1" applyBorder="1" applyAlignment="1">
      <alignment horizontal="center" vertical="center"/>
    </xf>
    <xf numFmtId="3" fontId="3" fillId="6" borderId="44" xfId="1" applyNumberFormat="1" applyFont="1" applyFill="1" applyBorder="1" applyAlignment="1">
      <alignment horizontal="left" vertical="center" wrapText="1"/>
    </xf>
    <xf numFmtId="3" fontId="27" fillId="6" borderId="47" xfId="1" applyNumberFormat="1" applyFont="1" applyFill="1" applyBorder="1" applyAlignment="1">
      <alignment horizontal="left" vertical="center" wrapText="1"/>
    </xf>
    <xf numFmtId="0" fontId="25" fillId="0" borderId="12" xfId="1" applyFont="1" applyBorder="1" applyAlignment="1">
      <alignment horizontal="center" vertical="center"/>
    </xf>
    <xf numFmtId="0" fontId="25" fillId="0" borderId="13" xfId="1" applyFont="1" applyBorder="1" applyAlignment="1">
      <alignment horizontal="center" vertical="center"/>
    </xf>
    <xf numFmtId="0" fontId="25" fillId="0" borderId="13" xfId="1" applyFont="1" applyBorder="1" applyAlignment="1">
      <alignment horizontal="left" vertical="center" wrapText="1"/>
    </xf>
    <xf numFmtId="3" fontId="3" fillId="0" borderId="13" xfId="1" applyNumberFormat="1" applyFont="1" applyBorder="1" applyAlignment="1">
      <alignment horizontal="left" vertical="center" wrapText="1"/>
    </xf>
    <xf numFmtId="4" fontId="3" fillId="0" borderId="57" xfId="1" applyNumberFormat="1" applyFont="1" applyBorder="1" applyAlignment="1">
      <alignment horizontal="right" vertical="center"/>
    </xf>
    <xf numFmtId="0" fontId="2" fillId="0" borderId="0" xfId="1" applyAlignment="1">
      <alignment horizontal="center" vertical="center"/>
    </xf>
    <xf numFmtId="4" fontId="2" fillId="0" borderId="0" xfId="1" applyNumberFormat="1" applyAlignment="1">
      <alignment horizontal="left" vertical="center"/>
    </xf>
    <xf numFmtId="3" fontId="2" fillId="0" borderId="0" xfId="1" applyNumberFormat="1" applyAlignment="1">
      <alignment horizontal="right" vertical="center"/>
    </xf>
    <xf numFmtId="4" fontId="2" fillId="0" borderId="0" xfId="1" applyNumberFormat="1" applyAlignment="1">
      <alignment horizontal="right" vertical="center"/>
    </xf>
    <xf numFmtId="3" fontId="2" fillId="0" borderId="0" xfId="1" applyNumberFormat="1"/>
    <xf numFmtId="3" fontId="2" fillId="2" borderId="0" xfId="1" applyNumberFormat="1" applyFill="1" applyAlignment="1">
      <alignment horizontal="left" vertical="center"/>
    </xf>
    <xf numFmtId="0" fontId="2" fillId="0" borderId="0" xfId="1" applyAlignment="1">
      <alignment horizontal="right" vertical="center"/>
    </xf>
    <xf numFmtId="3" fontId="3" fillId="2" borderId="47" xfId="1" applyNumberFormat="1" applyFont="1" applyFill="1" applyBorder="1" applyAlignment="1">
      <alignment horizontal="left" vertical="center" wrapText="1"/>
    </xf>
    <xf numFmtId="3" fontId="27" fillId="7" borderId="47" xfId="1" applyNumberFormat="1" applyFont="1" applyFill="1" applyBorder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4" fontId="30" fillId="0" borderId="0" xfId="1" applyNumberFormat="1" applyFont="1" applyAlignment="1">
      <alignment horizontal="left" vertical="center"/>
    </xf>
    <xf numFmtId="0" fontId="30" fillId="0" borderId="0" xfId="1" applyFont="1" applyAlignment="1">
      <alignment horizontal="right" vertical="center"/>
    </xf>
    <xf numFmtId="4" fontId="30" fillId="0" borderId="0" xfId="1" applyNumberFormat="1" applyFont="1" applyAlignment="1">
      <alignment horizontal="right" vertical="center"/>
    </xf>
    <xf numFmtId="0" fontId="31" fillId="0" borderId="0" xfId="1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31" fillId="0" borderId="0" xfId="1" applyFont="1" applyAlignment="1">
      <alignment vertical="center"/>
    </xf>
    <xf numFmtId="3" fontId="31" fillId="0" borderId="0" xfId="1" applyNumberFormat="1" applyFont="1" applyAlignment="1">
      <alignment horizontal="left" vertical="center"/>
    </xf>
    <xf numFmtId="0" fontId="31" fillId="0" borderId="15" xfId="1" applyFont="1" applyBorder="1" applyAlignment="1">
      <alignment horizontal="left" vertical="center" wrapText="1"/>
    </xf>
    <xf numFmtId="0" fontId="31" fillId="0" borderId="16" xfId="1" applyFont="1" applyBorder="1" applyAlignment="1">
      <alignment horizontal="center" vertical="center" wrapText="1"/>
    </xf>
    <xf numFmtId="0" fontId="31" fillId="0" borderId="16" xfId="1" applyFont="1" applyBorder="1" applyAlignment="1">
      <alignment horizontal="left" vertical="center" wrapText="1"/>
    </xf>
    <xf numFmtId="4" fontId="31" fillId="0" borderId="17" xfId="1" applyNumberFormat="1" applyFont="1" applyBorder="1" applyAlignment="1">
      <alignment horizontal="left" vertical="center" wrapText="1"/>
    </xf>
    <xf numFmtId="0" fontId="31" fillId="0" borderId="18" xfId="1" applyFont="1" applyBorder="1" applyAlignment="1">
      <alignment horizontal="left" vertical="center" wrapText="1"/>
    </xf>
    <xf numFmtId="0" fontId="31" fillId="0" borderId="17" xfId="1" applyFont="1" applyBorder="1" applyAlignment="1">
      <alignment horizontal="left" vertical="center" wrapText="1"/>
    </xf>
    <xf numFmtId="0" fontId="2" fillId="0" borderId="0" xfId="1" applyAlignment="1">
      <alignment horizontal="center" vertical="top"/>
    </xf>
    <xf numFmtId="0" fontId="30" fillId="0" borderId="21" xfId="1" applyFont="1" applyBorder="1" applyAlignment="1">
      <alignment horizontal="center" vertical="center" wrapText="1"/>
    </xf>
    <xf numFmtId="0" fontId="30" fillId="0" borderId="22" xfId="1" applyFont="1" applyBorder="1" applyAlignment="1">
      <alignment horizontal="center" vertical="center" wrapText="1"/>
    </xf>
    <xf numFmtId="0" fontId="30" fillId="0" borderId="23" xfId="1" applyFont="1" applyBorder="1" applyAlignment="1">
      <alignment horizontal="center" vertical="center" wrapText="1"/>
    </xf>
    <xf numFmtId="0" fontId="30" fillId="0" borderId="24" xfId="1" applyFont="1" applyBorder="1" applyAlignment="1">
      <alignment horizontal="left" vertical="center" wrapText="1"/>
    </xf>
    <xf numFmtId="0" fontId="30" fillId="0" borderId="22" xfId="1" applyFont="1" applyBorder="1" applyAlignment="1">
      <alignment horizontal="left" vertical="center" wrapText="1"/>
    </xf>
    <xf numFmtId="3" fontId="30" fillId="0" borderId="25" xfId="1" applyNumberFormat="1" applyFont="1" applyBorder="1" applyAlignment="1">
      <alignment horizontal="left" vertical="center" wrapText="1"/>
    </xf>
    <xf numFmtId="0" fontId="30" fillId="0" borderId="0" xfId="1" applyFont="1" applyAlignment="1">
      <alignment horizontal="left" vertical="center" wrapText="1"/>
    </xf>
    <xf numFmtId="0" fontId="30" fillId="0" borderId="26" xfId="1" applyFont="1" applyBorder="1" applyAlignment="1">
      <alignment horizontal="left" vertical="center" wrapText="1"/>
    </xf>
    <xf numFmtId="0" fontId="30" fillId="0" borderId="27" xfId="1" applyFont="1" applyBorder="1" applyAlignment="1">
      <alignment horizontal="center" vertical="center" wrapText="1"/>
    </xf>
    <xf numFmtId="4" fontId="30" fillId="0" borderId="28" xfId="1" applyNumberFormat="1" applyFont="1" applyBorder="1" applyAlignment="1">
      <alignment horizontal="center" vertical="center" wrapText="1"/>
    </xf>
    <xf numFmtId="0" fontId="31" fillId="3" borderId="7" xfId="1" applyFont="1" applyFill="1" applyBorder="1" applyAlignment="1">
      <alignment horizontal="center" vertical="center"/>
    </xf>
    <xf numFmtId="0" fontId="31" fillId="3" borderId="8" xfId="1" applyFont="1" applyFill="1" applyBorder="1" applyAlignment="1">
      <alignment horizontal="center" vertical="center"/>
    </xf>
    <xf numFmtId="0" fontId="31" fillId="3" borderId="29" xfId="1" applyFont="1" applyFill="1" applyBorder="1" applyAlignment="1">
      <alignment horizontal="left" vertical="center" wrapText="1"/>
    </xf>
    <xf numFmtId="3" fontId="31" fillId="4" borderId="30" xfId="1" quotePrefix="1" applyNumberFormat="1" applyFont="1" applyFill="1" applyBorder="1" applyAlignment="1">
      <alignment horizontal="left" vertical="center"/>
    </xf>
    <xf numFmtId="3" fontId="31" fillId="4" borderId="8" xfId="1" applyNumberFormat="1" applyFont="1" applyFill="1" applyBorder="1" applyAlignment="1">
      <alignment horizontal="left" vertical="center"/>
    </xf>
    <xf numFmtId="4" fontId="31" fillId="4" borderId="29" xfId="1" quotePrefix="1" applyNumberFormat="1" applyFont="1" applyFill="1" applyBorder="1" applyAlignment="1">
      <alignment horizontal="left" vertical="center"/>
    </xf>
    <xf numFmtId="3" fontId="31" fillId="4" borderId="4" xfId="1" applyNumberFormat="1" applyFont="1" applyFill="1" applyBorder="1" applyAlignment="1">
      <alignment horizontal="left" vertical="center"/>
    </xf>
    <xf numFmtId="3" fontId="31" fillId="4" borderId="9" xfId="1" applyNumberFormat="1" applyFont="1" applyFill="1" applyBorder="1" applyAlignment="1">
      <alignment horizontal="left" vertical="center"/>
    </xf>
    <xf numFmtId="3" fontId="31" fillId="4" borderId="31" xfId="1" applyNumberFormat="1" applyFont="1" applyFill="1" applyBorder="1" applyAlignment="1">
      <alignment horizontal="right" vertical="center"/>
    </xf>
    <xf numFmtId="4" fontId="31" fillId="4" borderId="6" xfId="1" applyNumberFormat="1" applyFont="1" applyFill="1" applyBorder="1" applyAlignment="1">
      <alignment horizontal="right" vertical="center"/>
    </xf>
    <xf numFmtId="0" fontId="31" fillId="0" borderId="1" xfId="1" applyFont="1" applyBorder="1" applyAlignment="1">
      <alignment horizontal="center" vertical="center"/>
    </xf>
    <xf numFmtId="0" fontId="31" fillId="0" borderId="2" xfId="1" applyFont="1" applyBorder="1" applyAlignment="1">
      <alignment horizontal="center" vertical="center"/>
    </xf>
    <xf numFmtId="4" fontId="31" fillId="0" borderId="3" xfId="1" applyNumberFormat="1" applyFont="1" applyBorder="1" applyAlignment="1">
      <alignment horizontal="left" vertical="center"/>
    </xf>
    <xf numFmtId="3" fontId="30" fillId="0" borderId="58" xfId="1" quotePrefix="1" applyNumberFormat="1" applyFont="1" applyBorder="1" applyAlignment="1">
      <alignment horizontal="left" vertical="center"/>
    </xf>
    <xf numFmtId="3" fontId="31" fillId="0" borderId="2" xfId="1" applyNumberFormat="1" applyFont="1" applyBorder="1" applyAlignment="1">
      <alignment horizontal="left" vertical="center"/>
    </xf>
    <xf numFmtId="4" fontId="31" fillId="0" borderId="11" xfId="1" applyNumberFormat="1" applyFont="1" applyBorder="1" applyAlignment="1">
      <alignment horizontal="right" vertical="center"/>
    </xf>
    <xf numFmtId="3" fontId="31" fillId="0" borderId="10" xfId="1" applyNumberFormat="1" applyFont="1" applyBorder="1" applyAlignment="1">
      <alignment horizontal="right" vertical="center"/>
    </xf>
    <xf numFmtId="0" fontId="31" fillId="0" borderId="41" xfId="1" applyFont="1" applyBorder="1" applyAlignment="1">
      <alignment horizontal="center" vertical="center"/>
    </xf>
    <xf numFmtId="0" fontId="31" fillId="0" borderId="42" xfId="1" applyFont="1" applyBorder="1" applyAlignment="1">
      <alignment horizontal="center" vertical="center"/>
    </xf>
    <xf numFmtId="4" fontId="30" fillId="0" borderId="43" xfId="1" applyNumberFormat="1" applyFont="1" applyBorder="1" applyAlignment="1">
      <alignment horizontal="left" vertical="center" wrapText="1"/>
    </xf>
    <xf numFmtId="3" fontId="30" fillId="0" borderId="35" xfId="1" quotePrefix="1" applyNumberFormat="1" applyFont="1" applyBorder="1" applyAlignment="1">
      <alignment horizontal="left" vertical="center"/>
    </xf>
    <xf numFmtId="3" fontId="31" fillId="0" borderId="33" xfId="1" applyNumberFormat="1" applyFont="1" applyBorder="1" applyAlignment="1">
      <alignment horizontal="left" vertical="center"/>
    </xf>
    <xf numFmtId="4" fontId="31" fillId="0" borderId="40" xfId="1" applyNumberFormat="1" applyFont="1" applyBorder="1" applyAlignment="1">
      <alignment horizontal="right" vertical="center"/>
    </xf>
    <xf numFmtId="3" fontId="31" fillId="0" borderId="47" xfId="1" applyNumberFormat="1" applyFont="1" applyBorder="1" applyAlignment="1">
      <alignment horizontal="left" vertical="center"/>
    </xf>
    <xf numFmtId="3" fontId="31" fillId="0" borderId="39" xfId="1" applyNumberFormat="1" applyFont="1" applyBorder="1" applyAlignment="1">
      <alignment horizontal="right" vertical="center"/>
    </xf>
    <xf numFmtId="49" fontId="30" fillId="0" borderId="42" xfId="1" applyNumberFormat="1" applyFont="1" applyBorder="1" applyAlignment="1">
      <alignment horizontal="center" vertical="center"/>
    </xf>
    <xf numFmtId="3" fontId="30" fillId="0" borderId="47" xfId="1" applyNumberFormat="1" applyFont="1" applyBorder="1" applyAlignment="1">
      <alignment horizontal="left" vertical="center"/>
    </xf>
    <xf numFmtId="4" fontId="31" fillId="0" borderId="43" xfId="1" applyNumberFormat="1" applyFont="1" applyBorder="1" applyAlignment="1">
      <alignment horizontal="left" vertical="center"/>
    </xf>
    <xf numFmtId="0" fontId="30" fillId="0" borderId="42" xfId="1" applyFont="1" applyBorder="1" applyAlignment="1">
      <alignment horizontal="center" vertical="center"/>
    </xf>
    <xf numFmtId="0" fontId="30" fillId="0" borderId="41" xfId="1" applyFont="1" applyBorder="1" applyAlignment="1">
      <alignment horizontal="center" vertical="center"/>
    </xf>
    <xf numFmtId="0" fontId="31" fillId="0" borderId="43" xfId="1" applyFont="1" applyBorder="1" applyAlignment="1">
      <alignment horizontal="left" vertical="center" wrapText="1"/>
    </xf>
    <xf numFmtId="4" fontId="30" fillId="0" borderId="43" xfId="1" applyNumberFormat="1" applyFont="1" applyBorder="1" applyAlignment="1">
      <alignment horizontal="left" vertical="center"/>
    </xf>
    <xf numFmtId="0" fontId="30" fillId="0" borderId="43" xfId="1" applyFont="1" applyBorder="1" applyAlignment="1">
      <alignment horizontal="left" vertical="center" wrapText="1"/>
    </xf>
    <xf numFmtId="49" fontId="31" fillId="0" borderId="42" xfId="1" applyNumberFormat="1" applyFont="1" applyBorder="1" applyAlignment="1">
      <alignment horizontal="center" vertical="center"/>
    </xf>
    <xf numFmtId="0" fontId="31" fillId="0" borderId="43" xfId="1" applyFont="1" applyBorder="1" applyAlignment="1">
      <alignment horizontal="left" vertical="center"/>
    </xf>
    <xf numFmtId="0" fontId="30" fillId="0" borderId="43" xfId="1" applyFont="1" applyBorder="1" applyAlignment="1">
      <alignment horizontal="left" vertical="center"/>
    </xf>
    <xf numFmtId="0" fontId="30" fillId="5" borderId="12" xfId="1" applyFont="1" applyFill="1" applyBorder="1" applyAlignment="1">
      <alignment horizontal="center" vertical="center"/>
    </xf>
    <xf numFmtId="0" fontId="30" fillId="5" borderId="13" xfId="1" applyFont="1" applyFill="1" applyBorder="1" applyAlignment="1">
      <alignment horizontal="center" vertical="center"/>
    </xf>
    <xf numFmtId="0" fontId="30" fillId="5" borderId="14" xfId="1" applyFont="1" applyFill="1" applyBorder="1" applyAlignment="1">
      <alignment horizontal="left" vertical="center"/>
    </xf>
    <xf numFmtId="3" fontId="33" fillId="5" borderId="60" xfId="1" applyNumberFormat="1" applyFont="1" applyFill="1" applyBorder="1" applyAlignment="1">
      <alignment horizontal="left" vertical="center"/>
    </xf>
    <xf numFmtId="3" fontId="33" fillId="5" borderId="13" xfId="1" applyNumberFormat="1" applyFont="1" applyFill="1" applyBorder="1" applyAlignment="1">
      <alignment horizontal="center" vertical="center"/>
    </xf>
    <xf numFmtId="3" fontId="33" fillId="5" borderId="13" xfId="1" applyNumberFormat="1" applyFont="1" applyFill="1" applyBorder="1" applyAlignment="1">
      <alignment horizontal="left" vertical="center"/>
    </xf>
    <xf numFmtId="4" fontId="33" fillId="5" borderId="61" xfId="1" applyNumberFormat="1" applyFont="1" applyFill="1" applyBorder="1" applyAlignment="1">
      <alignment horizontal="left" vertical="center"/>
    </xf>
    <xf numFmtId="3" fontId="33" fillId="5" borderId="62" xfId="1" applyNumberFormat="1" applyFont="1" applyFill="1" applyBorder="1" applyAlignment="1">
      <alignment horizontal="left" vertical="center"/>
    </xf>
    <xf numFmtId="3" fontId="33" fillId="5" borderId="57" xfId="1" applyNumberFormat="1" applyFont="1" applyFill="1" applyBorder="1" applyAlignment="1">
      <alignment horizontal="left" vertical="center"/>
    </xf>
    <xf numFmtId="3" fontId="33" fillId="5" borderId="19" xfId="1" applyNumberFormat="1" applyFont="1" applyFill="1" applyBorder="1" applyAlignment="1">
      <alignment horizontal="right" vertical="center"/>
    </xf>
    <xf numFmtId="4" fontId="33" fillId="5" borderId="20" xfId="1" applyNumberFormat="1" applyFont="1" applyFill="1" applyBorder="1" applyAlignment="1">
      <alignment horizontal="right" vertical="center"/>
    </xf>
    <xf numFmtId="0" fontId="31" fillId="3" borderId="34" xfId="1" applyFont="1" applyFill="1" applyBorder="1" applyAlignment="1">
      <alignment horizontal="left" vertical="center" wrapText="1"/>
    </xf>
    <xf numFmtId="3" fontId="34" fillId="4" borderId="33" xfId="1" applyNumberFormat="1" applyFont="1" applyFill="1" applyBorder="1" applyAlignment="1">
      <alignment horizontal="left" vertical="center" wrapText="1"/>
    </xf>
    <xf numFmtId="4" fontId="34" fillId="4" borderId="40" xfId="1" applyNumberFormat="1" applyFont="1" applyFill="1" applyBorder="1" applyAlignment="1">
      <alignment horizontal="right" vertical="center"/>
    </xf>
    <xf numFmtId="3" fontId="34" fillId="0" borderId="42" xfId="1" applyNumberFormat="1" applyFont="1" applyBorder="1" applyAlignment="1">
      <alignment horizontal="left" vertical="center" wrapText="1"/>
    </xf>
    <xf numFmtId="4" fontId="34" fillId="0" borderId="40" xfId="1" applyNumberFormat="1" applyFont="1" applyBorder="1" applyAlignment="1">
      <alignment horizontal="right" vertical="center"/>
    </xf>
    <xf numFmtId="2" fontId="31" fillId="0" borderId="43" xfId="0" applyNumberFormat="1" applyFont="1" applyBorder="1" applyAlignment="1">
      <alignment horizontal="left" vertical="center" wrapText="1"/>
    </xf>
    <xf numFmtId="0" fontId="31" fillId="4" borderId="41" xfId="1" applyFont="1" applyFill="1" applyBorder="1" applyAlignment="1">
      <alignment horizontal="center" vertical="center"/>
    </xf>
    <xf numFmtId="0" fontId="31" fillId="4" borderId="42" xfId="1" applyFont="1" applyFill="1" applyBorder="1" applyAlignment="1">
      <alignment horizontal="center" vertical="center"/>
    </xf>
    <xf numFmtId="4" fontId="31" fillId="4" borderId="43" xfId="1" applyNumberFormat="1" applyFont="1" applyFill="1" applyBorder="1" applyAlignment="1">
      <alignment horizontal="left" vertical="center"/>
    </xf>
    <xf numFmtId="3" fontId="34" fillId="4" borderId="42" xfId="1" applyNumberFormat="1" applyFont="1" applyFill="1" applyBorder="1" applyAlignment="1">
      <alignment horizontal="left" vertical="center"/>
    </xf>
    <xf numFmtId="0" fontId="31" fillId="6" borderId="12" xfId="1" applyFont="1" applyFill="1" applyBorder="1" applyAlignment="1">
      <alignment horizontal="center" vertical="center"/>
    </xf>
    <xf numFmtId="0" fontId="31" fillId="6" borderId="13" xfId="1" applyFont="1" applyFill="1" applyBorder="1" applyAlignment="1">
      <alignment horizontal="center" vertical="center"/>
    </xf>
    <xf numFmtId="0" fontId="31" fillId="6" borderId="14" xfId="1" applyFont="1" applyFill="1" applyBorder="1" applyAlignment="1">
      <alignment horizontal="left" vertical="center" wrapText="1"/>
    </xf>
    <xf numFmtId="3" fontId="34" fillId="6" borderId="13" xfId="1" applyNumberFormat="1" applyFont="1" applyFill="1" applyBorder="1" applyAlignment="1">
      <alignment horizontal="left" vertical="center" wrapText="1"/>
    </xf>
    <xf numFmtId="4" fontId="34" fillId="6" borderId="59" xfId="1" applyNumberFormat="1" applyFont="1" applyFill="1" applyBorder="1" applyAlignment="1">
      <alignment horizontal="right" vertical="center"/>
    </xf>
    <xf numFmtId="0" fontId="31" fillId="4" borderId="34" xfId="1" applyFont="1" applyFill="1" applyBorder="1" applyAlignment="1">
      <alignment horizontal="left" vertical="center" wrapText="1"/>
    </xf>
    <xf numFmtId="3" fontId="34" fillId="4" borderId="39" xfId="1" applyNumberFormat="1" applyFont="1" applyFill="1" applyBorder="1" applyAlignment="1">
      <alignment horizontal="left" vertical="center" wrapText="1"/>
    </xf>
    <xf numFmtId="4" fontId="34" fillId="4" borderId="36" xfId="1" applyNumberFormat="1" applyFont="1" applyFill="1" applyBorder="1" applyAlignment="1">
      <alignment horizontal="left" vertical="center" wrapText="1"/>
    </xf>
    <xf numFmtId="3" fontId="34" fillId="4" borderId="37" xfId="1" applyNumberFormat="1" applyFont="1" applyFill="1" applyBorder="1" applyAlignment="1">
      <alignment horizontal="left" vertical="center" wrapText="1"/>
    </xf>
    <xf numFmtId="3" fontId="34" fillId="7" borderId="38" xfId="1" applyNumberFormat="1" applyFont="1" applyFill="1" applyBorder="1" applyAlignment="1">
      <alignment horizontal="left" vertical="center" wrapText="1"/>
    </xf>
    <xf numFmtId="3" fontId="34" fillId="4" borderId="38" xfId="1" applyNumberFormat="1" applyFont="1" applyFill="1" applyBorder="1" applyAlignment="1">
      <alignment horizontal="left" vertical="center" wrapText="1"/>
    </xf>
    <xf numFmtId="0" fontId="35" fillId="0" borderId="43" xfId="1" applyFont="1" applyBorder="1" applyAlignment="1">
      <alignment horizontal="left" vertical="center" wrapText="1"/>
    </xf>
    <xf numFmtId="3" fontId="34" fillId="0" borderId="48" xfId="1" applyNumberFormat="1" applyFont="1" applyBorder="1" applyAlignment="1">
      <alignment horizontal="left" vertical="center" wrapText="1"/>
    </xf>
    <xf numFmtId="4" fontId="34" fillId="0" borderId="45" xfId="1" applyNumberFormat="1" applyFont="1" applyBorder="1" applyAlignment="1">
      <alignment horizontal="left" vertical="center" wrapText="1"/>
    </xf>
    <xf numFmtId="3" fontId="34" fillId="0" borderId="47" xfId="1" applyNumberFormat="1" applyFont="1" applyBorder="1" applyAlignment="1">
      <alignment horizontal="left" vertical="center" wrapText="1"/>
    </xf>
    <xf numFmtId="4" fontId="34" fillId="0" borderId="49" xfId="1" applyNumberFormat="1" applyFont="1" applyBorder="1" applyAlignment="1">
      <alignment horizontal="right" vertical="center"/>
    </xf>
    <xf numFmtId="3" fontId="33" fillId="0" borderId="48" xfId="1" applyNumberFormat="1" applyFont="1" applyBorder="1" applyAlignment="1">
      <alignment horizontal="left" vertical="center" wrapText="1"/>
    </xf>
    <xf numFmtId="3" fontId="33" fillId="0" borderId="42" xfId="1" applyNumberFormat="1" applyFont="1" applyBorder="1" applyAlignment="1">
      <alignment horizontal="left" vertical="center" wrapText="1"/>
    </xf>
    <xf numFmtId="3" fontId="33" fillId="0" borderId="47" xfId="1" applyNumberFormat="1" applyFont="1" applyBorder="1" applyAlignment="1">
      <alignment horizontal="left" vertical="center"/>
    </xf>
    <xf numFmtId="0" fontId="31" fillId="0" borderId="42" xfId="1" quotePrefix="1" applyFont="1" applyBorder="1" applyAlignment="1">
      <alignment horizontal="center" vertical="center"/>
    </xf>
    <xf numFmtId="0" fontId="30" fillId="0" borderId="42" xfId="1" quotePrefix="1" applyFont="1" applyBorder="1" applyAlignment="1">
      <alignment horizontal="center" vertical="center"/>
    </xf>
    <xf numFmtId="0" fontId="30" fillId="6" borderId="41" xfId="1" applyFont="1" applyFill="1" applyBorder="1" applyAlignment="1">
      <alignment horizontal="center" vertical="center"/>
    </xf>
    <xf numFmtId="0" fontId="30" fillId="6" borderId="42" xfId="1" applyFont="1" applyFill="1" applyBorder="1" applyAlignment="1">
      <alignment horizontal="center" vertical="center"/>
    </xf>
    <xf numFmtId="0" fontId="31" fillId="6" borderId="42" xfId="1" applyFont="1" applyFill="1" applyBorder="1" applyAlignment="1">
      <alignment horizontal="center" vertical="center"/>
    </xf>
    <xf numFmtId="0" fontId="30" fillId="6" borderId="43" xfId="1" applyFont="1" applyFill="1" applyBorder="1" applyAlignment="1">
      <alignment horizontal="left" vertical="center" wrapText="1"/>
    </xf>
    <xf numFmtId="3" fontId="33" fillId="6" borderId="48" xfId="1" applyNumberFormat="1" applyFont="1" applyFill="1" applyBorder="1" applyAlignment="1">
      <alignment horizontal="left" vertical="center" wrapText="1"/>
    </xf>
    <xf numFmtId="4" fontId="34" fillId="6" borderId="45" xfId="1" applyNumberFormat="1" applyFont="1" applyFill="1" applyBorder="1" applyAlignment="1">
      <alignment horizontal="left" vertical="center" wrapText="1"/>
    </xf>
    <xf numFmtId="3" fontId="33" fillId="6" borderId="46" xfId="1" applyNumberFormat="1" applyFont="1" applyFill="1" applyBorder="1" applyAlignment="1">
      <alignment horizontal="left" vertical="center" wrapText="1"/>
    </xf>
    <xf numFmtId="3" fontId="33" fillId="6" borderId="47" xfId="1" applyNumberFormat="1" applyFont="1" applyFill="1" applyBorder="1" applyAlignment="1">
      <alignment horizontal="left" vertical="center"/>
    </xf>
    <xf numFmtId="4" fontId="34" fillId="6" borderId="49" xfId="1" applyNumberFormat="1" applyFont="1" applyFill="1" applyBorder="1" applyAlignment="1">
      <alignment horizontal="right" vertical="center"/>
    </xf>
    <xf numFmtId="0" fontId="31" fillId="4" borderId="43" xfId="1" applyFont="1" applyFill="1" applyBorder="1" applyAlignment="1">
      <alignment horizontal="left" vertical="center" wrapText="1"/>
    </xf>
    <xf numFmtId="3" fontId="34" fillId="4" borderId="48" xfId="1" applyNumberFormat="1" applyFont="1" applyFill="1" applyBorder="1" applyAlignment="1">
      <alignment horizontal="left" vertical="center" wrapText="1"/>
    </xf>
    <xf numFmtId="4" fontId="34" fillId="4" borderId="45" xfId="1" applyNumberFormat="1" applyFont="1" applyFill="1" applyBorder="1" applyAlignment="1">
      <alignment horizontal="left" vertical="center" wrapText="1"/>
    </xf>
    <xf numFmtId="3" fontId="34" fillId="4" borderId="46" xfId="1" applyNumberFormat="1" applyFont="1" applyFill="1" applyBorder="1" applyAlignment="1">
      <alignment horizontal="left" vertical="center" wrapText="1"/>
    </xf>
    <xf numFmtId="3" fontId="34" fillId="2" borderId="47" xfId="1" applyNumberFormat="1" applyFont="1" applyFill="1" applyBorder="1" applyAlignment="1">
      <alignment horizontal="left" vertical="center" wrapText="1"/>
    </xf>
    <xf numFmtId="3" fontId="34" fillId="4" borderId="47" xfId="1" applyNumberFormat="1" applyFont="1" applyFill="1" applyBorder="1" applyAlignment="1">
      <alignment horizontal="left" vertical="center" wrapText="1"/>
    </xf>
    <xf numFmtId="4" fontId="34" fillId="4" borderId="49" xfId="1" applyNumberFormat="1" applyFont="1" applyFill="1" applyBorder="1" applyAlignment="1">
      <alignment horizontal="right" vertical="center"/>
    </xf>
    <xf numFmtId="3" fontId="34" fillId="7" borderId="48" xfId="1" applyNumberFormat="1" applyFont="1" applyFill="1" applyBorder="1" applyAlignment="1">
      <alignment horizontal="left" vertical="center" wrapText="1"/>
    </xf>
    <xf numFmtId="3" fontId="34" fillId="0" borderId="46" xfId="1" applyNumberFormat="1" applyFont="1" applyBorder="1" applyAlignment="1">
      <alignment horizontal="left" vertical="center" wrapText="1"/>
    </xf>
    <xf numFmtId="3" fontId="34" fillId="2" borderId="48" xfId="1" applyNumberFormat="1" applyFont="1" applyFill="1" applyBorder="1" applyAlignment="1">
      <alignment horizontal="left" vertical="center" wrapText="1"/>
    </xf>
    <xf numFmtId="3" fontId="34" fillId="0" borderId="48" xfId="1" applyNumberFormat="1" applyFont="1" applyBorder="1" applyAlignment="1">
      <alignment horizontal="left" vertical="center"/>
    </xf>
    <xf numFmtId="3" fontId="34" fillId="0" borderId="42" xfId="1" applyNumberFormat="1" applyFont="1" applyBorder="1" applyAlignment="1">
      <alignment horizontal="left" vertical="center"/>
    </xf>
    <xf numFmtId="0" fontId="30" fillId="2" borderId="41" xfId="1" applyFont="1" applyFill="1" applyBorder="1" applyAlignment="1">
      <alignment horizontal="center" vertical="center"/>
    </xf>
    <xf numFmtId="0" fontId="30" fillId="2" borderId="42" xfId="1" applyFont="1" applyFill="1" applyBorder="1" applyAlignment="1">
      <alignment horizontal="center" vertical="center"/>
    </xf>
    <xf numFmtId="0" fontId="30" fillId="2" borderId="43" xfId="1" applyFont="1" applyFill="1" applyBorder="1" applyAlignment="1">
      <alignment horizontal="left" vertical="center" wrapText="1"/>
    </xf>
    <xf numFmtId="3" fontId="2" fillId="2" borderId="0" xfId="1" applyNumberFormat="1" applyFill="1" applyAlignment="1">
      <alignment vertical="top"/>
    </xf>
    <xf numFmtId="2" fontId="30" fillId="6" borderId="43" xfId="1" applyNumberFormat="1" applyFont="1" applyFill="1" applyBorder="1" applyAlignment="1">
      <alignment horizontal="left" vertical="center" wrapText="1"/>
    </xf>
    <xf numFmtId="3" fontId="33" fillId="0" borderId="47" xfId="1" applyNumberFormat="1" applyFont="1" applyBorder="1" applyAlignment="1">
      <alignment horizontal="left" vertical="center" wrapText="1"/>
    </xf>
    <xf numFmtId="0" fontId="30" fillId="0" borderId="43" xfId="1" applyFont="1" applyBorder="1" applyAlignment="1">
      <alignment horizontal="left" wrapText="1"/>
    </xf>
    <xf numFmtId="3" fontId="34" fillId="7" borderId="47" xfId="1" applyNumberFormat="1" applyFont="1" applyFill="1" applyBorder="1" applyAlignment="1">
      <alignment horizontal="left" vertical="center" wrapText="1"/>
    </xf>
    <xf numFmtId="3" fontId="33" fillId="0" borderId="46" xfId="1" applyNumberFormat="1" applyFont="1" applyBorder="1" applyAlignment="1">
      <alignment horizontal="left" vertical="center" wrapText="1"/>
    </xf>
    <xf numFmtId="0" fontId="36" fillId="0" borderId="43" xfId="1" applyFont="1" applyBorder="1" applyAlignment="1">
      <alignment horizontal="left" vertical="center" wrapText="1"/>
    </xf>
    <xf numFmtId="0" fontId="30" fillId="0" borderId="43" xfId="1" quotePrefix="1" applyFont="1" applyBorder="1" applyAlignment="1">
      <alignment horizontal="left" vertical="center" wrapText="1"/>
    </xf>
    <xf numFmtId="0" fontId="37" fillId="0" borderId="41" xfId="1" applyFont="1" applyBorder="1" applyAlignment="1">
      <alignment horizontal="center" vertical="center"/>
    </xf>
    <xf numFmtId="0" fontId="37" fillId="0" borderId="42" xfId="1" applyFont="1" applyBorder="1" applyAlignment="1">
      <alignment horizontal="center" vertical="center"/>
    </xf>
    <xf numFmtId="3" fontId="38" fillId="0" borderId="48" xfId="1" applyNumberFormat="1" applyFont="1" applyBorder="1" applyAlignment="1">
      <alignment horizontal="left" vertical="center" wrapText="1"/>
    </xf>
    <xf numFmtId="3" fontId="38" fillId="0" borderId="42" xfId="1" applyNumberFormat="1" applyFont="1" applyBorder="1" applyAlignment="1">
      <alignment horizontal="left" vertical="center" wrapText="1"/>
    </xf>
    <xf numFmtId="3" fontId="38" fillId="0" borderId="47" xfId="1" applyNumberFormat="1" applyFont="1" applyBorder="1" applyAlignment="1">
      <alignment horizontal="left" vertical="center"/>
    </xf>
    <xf numFmtId="3" fontId="34" fillId="0" borderId="44" xfId="1" applyNumberFormat="1" applyFont="1" applyBorder="1" applyAlignment="1">
      <alignment horizontal="left" vertical="center" wrapText="1"/>
    </xf>
    <xf numFmtId="0" fontId="30" fillId="0" borderId="43" xfId="1" applyFont="1" applyBorder="1" applyAlignment="1">
      <alignment horizontal="center" vertical="center"/>
    </xf>
    <xf numFmtId="0" fontId="39" fillId="0" borderId="43" xfId="1" applyFont="1" applyBorder="1" applyAlignment="1">
      <alignment horizontal="left" vertical="center" wrapText="1"/>
    </xf>
    <xf numFmtId="0" fontId="30" fillId="0" borderId="42" xfId="0" applyFont="1" applyBorder="1" applyAlignment="1">
      <alignment horizontal="center" vertical="center"/>
    </xf>
    <xf numFmtId="2" fontId="30" fillId="0" borderId="43" xfId="0" applyNumberFormat="1" applyFont="1" applyBorder="1" applyAlignment="1">
      <alignment horizontal="left" vertical="center" wrapText="1"/>
    </xf>
    <xf numFmtId="3" fontId="34" fillId="4" borderId="44" xfId="1" applyNumberFormat="1" applyFont="1" applyFill="1" applyBorder="1" applyAlignment="1">
      <alignment horizontal="left" vertical="center" wrapText="1"/>
    </xf>
    <xf numFmtId="49" fontId="31" fillId="0" borderId="42" xfId="0" applyNumberFormat="1" applyFont="1" applyBorder="1" applyAlignment="1">
      <alignment horizontal="center" vertical="center"/>
    </xf>
    <xf numFmtId="49" fontId="30" fillId="0" borderId="42" xfId="0" applyNumberFormat="1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0" fontId="30" fillId="0" borderId="42" xfId="0" applyFont="1" applyBorder="1" applyAlignment="1">
      <alignment horizontal="left" vertical="center" wrapText="1"/>
    </xf>
    <xf numFmtId="0" fontId="30" fillId="0" borderId="43" xfId="0" applyFont="1" applyBorder="1" applyAlignment="1">
      <alignment horizontal="left" vertical="center" wrapText="1"/>
    </xf>
    <xf numFmtId="3" fontId="33" fillId="7" borderId="47" xfId="1" applyNumberFormat="1" applyFont="1" applyFill="1" applyBorder="1" applyAlignment="1">
      <alignment horizontal="left" vertical="center"/>
    </xf>
    <xf numFmtId="3" fontId="34" fillId="0" borderId="41" xfId="1" applyNumberFormat="1" applyFont="1" applyBorder="1" applyAlignment="1">
      <alignment horizontal="left" vertical="center" wrapText="1"/>
    </xf>
    <xf numFmtId="3" fontId="34" fillId="0" borderId="47" xfId="1" applyNumberFormat="1" applyFont="1" applyBorder="1" applyAlignment="1">
      <alignment horizontal="left" vertical="center"/>
    </xf>
    <xf numFmtId="3" fontId="33" fillId="0" borderId="49" xfId="1" applyNumberFormat="1" applyFont="1" applyBorder="1" applyAlignment="1">
      <alignment horizontal="left" vertical="center"/>
    </xf>
    <xf numFmtId="2" fontId="35" fillId="0" borderId="43" xfId="0" applyNumberFormat="1" applyFont="1" applyBorder="1" applyAlignment="1">
      <alignment horizontal="left" vertical="center" wrapText="1"/>
    </xf>
    <xf numFmtId="0" fontId="30" fillId="0" borderId="42" xfId="0" quotePrefix="1" applyFont="1" applyBorder="1" applyAlignment="1">
      <alignment horizontal="center" vertical="center"/>
    </xf>
    <xf numFmtId="3" fontId="34" fillId="6" borderId="44" xfId="1" applyNumberFormat="1" applyFont="1" applyFill="1" applyBorder="1" applyAlignment="1">
      <alignment horizontal="left" vertical="center" wrapText="1"/>
    </xf>
    <xf numFmtId="3" fontId="33" fillId="6" borderId="47" xfId="1" applyNumberFormat="1" applyFont="1" applyFill="1" applyBorder="1" applyAlignment="1">
      <alignment horizontal="left" vertical="center" wrapText="1"/>
    </xf>
    <xf numFmtId="0" fontId="31" fillId="0" borderId="12" xfId="1" applyFont="1" applyBorder="1" applyAlignment="1">
      <alignment horizontal="center" vertical="center"/>
    </xf>
    <xf numFmtId="0" fontId="31" fillId="0" borderId="13" xfId="1" applyFont="1" applyBorder="1" applyAlignment="1">
      <alignment horizontal="center" vertical="center"/>
    </xf>
    <xf numFmtId="0" fontId="31" fillId="0" borderId="13" xfId="1" applyFont="1" applyBorder="1" applyAlignment="1">
      <alignment horizontal="left" vertical="center" wrapText="1"/>
    </xf>
    <xf numFmtId="3" fontId="34" fillId="0" borderId="13" xfId="1" applyNumberFormat="1" applyFont="1" applyBorder="1" applyAlignment="1">
      <alignment horizontal="left" vertical="center" wrapText="1"/>
    </xf>
    <xf numFmtId="4" fontId="34" fillId="0" borderId="57" xfId="1" applyNumberFormat="1" applyFont="1" applyBorder="1" applyAlignment="1">
      <alignment horizontal="right" vertical="center"/>
    </xf>
    <xf numFmtId="0" fontId="11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12" fillId="4" borderId="41" xfId="1" applyFont="1" applyFill="1" applyBorder="1" applyAlignment="1">
      <alignment horizontal="center" vertical="center"/>
    </xf>
    <xf numFmtId="0" fontId="12" fillId="4" borderId="42" xfId="1" applyFont="1" applyFill="1" applyBorder="1" applyAlignment="1">
      <alignment horizontal="center" vertical="center"/>
    </xf>
    <xf numFmtId="0" fontId="12" fillId="0" borderId="41" xfId="1" applyFont="1" applyBorder="1" applyAlignment="1">
      <alignment horizontal="center" vertical="center"/>
    </xf>
    <xf numFmtId="0" fontId="12" fillId="0" borderId="4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/>
    </xf>
    <xf numFmtId="0" fontId="9" fillId="0" borderId="8" xfId="1" applyFont="1" applyBorder="1" applyAlignment="1">
      <alignment horizontal="left" vertical="center"/>
    </xf>
    <xf numFmtId="0" fontId="9" fillId="0" borderId="9" xfId="1" applyFont="1" applyBorder="1" applyAlignment="1">
      <alignment horizontal="left" vertical="center"/>
    </xf>
    <xf numFmtId="0" fontId="9" fillId="0" borderId="10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4" fontId="9" fillId="0" borderId="11" xfId="1" applyNumberFormat="1" applyFont="1" applyBorder="1" applyAlignment="1">
      <alignment horizontal="center" vertical="center" wrapText="1"/>
    </xf>
    <xf numFmtId="4" fontId="9" fillId="0" borderId="20" xfId="1" applyNumberFormat="1" applyFont="1" applyBorder="1" applyAlignment="1">
      <alignment horizontal="center" vertical="center" wrapText="1"/>
    </xf>
    <xf numFmtId="0" fontId="12" fillId="3" borderId="41" xfId="1" applyFont="1" applyFill="1" applyBorder="1" applyAlignment="1">
      <alignment horizontal="center" vertical="center"/>
    </xf>
    <xf numFmtId="0" fontId="12" fillId="3" borderId="42" xfId="1" applyFont="1" applyFill="1" applyBorder="1" applyAlignment="1">
      <alignment horizontal="center" vertical="center"/>
    </xf>
    <xf numFmtId="0" fontId="12" fillId="4" borderId="32" xfId="1" applyFont="1" applyFill="1" applyBorder="1" applyAlignment="1">
      <alignment horizontal="center" vertical="center"/>
    </xf>
    <xf numFmtId="0" fontId="12" fillId="4" borderId="33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3" fontId="3" fillId="0" borderId="0" xfId="1" applyNumberFormat="1" applyFont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10" fillId="0" borderId="14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left" vertical="center" wrapText="1"/>
    </xf>
    <xf numFmtId="0" fontId="9" fillId="0" borderId="5" xfId="1" applyFont="1" applyBorder="1" applyAlignment="1">
      <alignment horizontal="left" vertical="center" wrapText="1"/>
    </xf>
    <xf numFmtId="0" fontId="9" fillId="0" borderId="6" xfId="1" applyFont="1" applyBorder="1" applyAlignment="1">
      <alignment horizontal="left" vertical="center" wrapText="1"/>
    </xf>
    <xf numFmtId="0" fontId="25" fillId="4" borderId="41" xfId="1" applyFont="1" applyFill="1" applyBorder="1" applyAlignment="1">
      <alignment horizontal="center" vertical="center"/>
    </xf>
    <xf numFmtId="0" fontId="25" fillId="4" borderId="42" xfId="1" applyFont="1" applyFill="1" applyBorder="1" applyAlignment="1">
      <alignment horizontal="center" vertical="center"/>
    </xf>
    <xf numFmtId="0" fontId="25" fillId="0" borderId="41" xfId="1" applyFont="1" applyBorder="1" applyAlignment="1">
      <alignment horizontal="center" vertical="center"/>
    </xf>
    <xf numFmtId="0" fontId="25" fillId="0" borderId="42" xfId="1" applyFont="1" applyBorder="1" applyAlignment="1">
      <alignment horizontal="center" vertical="center"/>
    </xf>
    <xf numFmtId="0" fontId="25" fillId="0" borderId="7" xfId="1" applyFont="1" applyBorder="1" applyAlignment="1">
      <alignment horizontal="left" vertical="center"/>
    </xf>
    <xf numFmtId="0" fontId="25" fillId="0" borderId="8" xfId="1" applyFont="1" applyBorder="1" applyAlignment="1">
      <alignment horizontal="left" vertical="center"/>
    </xf>
    <xf numFmtId="0" fontId="25" fillId="0" borderId="9" xfId="1" applyFont="1" applyBorder="1" applyAlignment="1">
      <alignment horizontal="left" vertical="center"/>
    </xf>
    <xf numFmtId="0" fontId="25" fillId="0" borderId="10" xfId="1" applyFont="1" applyBorder="1" applyAlignment="1">
      <alignment horizontal="center" vertical="center" wrapText="1"/>
    </xf>
    <xf numFmtId="0" fontId="25" fillId="0" borderId="19" xfId="1" applyFont="1" applyBorder="1" applyAlignment="1">
      <alignment horizontal="center" vertical="center" wrapText="1"/>
    </xf>
    <xf numFmtId="4" fontId="25" fillId="0" borderId="11" xfId="1" applyNumberFormat="1" applyFont="1" applyBorder="1" applyAlignment="1">
      <alignment horizontal="center" vertical="center" wrapText="1"/>
    </xf>
    <xf numFmtId="4" fontId="25" fillId="0" borderId="20" xfId="1" applyNumberFormat="1" applyFont="1" applyBorder="1" applyAlignment="1">
      <alignment horizontal="center" vertical="center" wrapText="1"/>
    </xf>
    <xf numFmtId="0" fontId="25" fillId="3" borderId="32" xfId="1" applyFont="1" applyFill="1" applyBorder="1" applyAlignment="1">
      <alignment horizontal="center" vertical="center"/>
    </xf>
    <xf numFmtId="0" fontId="25" fillId="3" borderId="33" xfId="1" applyFont="1" applyFill="1" applyBorder="1" applyAlignment="1">
      <alignment horizontal="center" vertical="center"/>
    </xf>
    <xf numFmtId="0" fontId="25" fillId="4" borderId="32" xfId="1" applyFont="1" applyFill="1" applyBorder="1" applyAlignment="1">
      <alignment horizontal="center" vertical="center"/>
    </xf>
    <xf numFmtId="0" fontId="25" fillId="4" borderId="33" xfId="1" applyFont="1" applyFill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3" fontId="25" fillId="0" borderId="0" xfId="1" applyNumberFormat="1" applyFont="1" applyAlignment="1">
      <alignment horizontal="center" vertical="center"/>
    </xf>
    <xf numFmtId="0" fontId="25" fillId="0" borderId="1" xfId="1" applyFont="1" applyBorder="1" applyAlignment="1">
      <alignment horizontal="center" vertical="center" wrapText="1"/>
    </xf>
    <xf numFmtId="0" fontId="25" fillId="0" borderId="12" xfId="1" applyFont="1" applyBorder="1" applyAlignment="1">
      <alignment horizontal="center" vertical="center" wrapText="1"/>
    </xf>
    <xf numFmtId="0" fontId="25" fillId="0" borderId="2" xfId="1" applyFont="1" applyBorder="1" applyAlignment="1">
      <alignment horizontal="center" vertical="center" wrapText="1"/>
    </xf>
    <xf numFmtId="0" fontId="25" fillId="0" borderId="13" xfId="1" applyFont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 wrapText="1"/>
    </xf>
    <xf numFmtId="0" fontId="25" fillId="0" borderId="14" xfId="1" applyFont="1" applyBorder="1" applyAlignment="1">
      <alignment horizontal="center" vertical="center" wrapText="1"/>
    </xf>
    <xf numFmtId="0" fontId="25" fillId="0" borderId="4" xfId="1" applyFont="1" applyBorder="1" applyAlignment="1">
      <alignment horizontal="left" vertical="center" wrapText="1"/>
    </xf>
    <xf numFmtId="0" fontId="25" fillId="0" borderId="5" xfId="1" applyFont="1" applyBorder="1" applyAlignment="1">
      <alignment horizontal="left" vertical="center" wrapText="1"/>
    </xf>
    <xf numFmtId="0" fontId="25" fillId="0" borderId="6" xfId="1" applyFont="1" applyBorder="1" applyAlignment="1">
      <alignment horizontal="left" vertical="center" wrapText="1"/>
    </xf>
    <xf numFmtId="0" fontId="11" fillId="0" borderId="0" xfId="1" applyFont="1" applyAlignment="1">
      <alignment horizontal="center" vertical="center"/>
    </xf>
    <xf numFmtId="0" fontId="31" fillId="4" borderId="41" xfId="1" applyFont="1" applyFill="1" applyBorder="1" applyAlignment="1">
      <alignment horizontal="center" vertical="center"/>
    </xf>
    <xf numFmtId="0" fontId="31" fillId="4" borderId="42" xfId="1" applyFont="1" applyFill="1" applyBorder="1" applyAlignment="1">
      <alignment horizontal="center" vertical="center"/>
    </xf>
    <xf numFmtId="0" fontId="31" fillId="0" borderId="41" xfId="1" applyFont="1" applyBorder="1" applyAlignment="1">
      <alignment horizontal="center" vertical="center"/>
    </xf>
    <xf numFmtId="0" fontId="31" fillId="0" borderId="42" xfId="1" applyFont="1" applyBorder="1" applyAlignment="1">
      <alignment horizontal="center" vertical="center"/>
    </xf>
    <xf numFmtId="0" fontId="31" fillId="0" borderId="10" xfId="1" applyFont="1" applyBorder="1" applyAlignment="1">
      <alignment horizontal="center" vertical="center" wrapText="1"/>
    </xf>
    <xf numFmtId="0" fontId="31" fillId="0" borderId="19" xfId="1" applyFont="1" applyBorder="1" applyAlignment="1">
      <alignment horizontal="center" vertical="center" wrapText="1"/>
    </xf>
    <xf numFmtId="4" fontId="31" fillId="0" borderId="11" xfId="1" applyNumberFormat="1" applyFont="1" applyBorder="1" applyAlignment="1">
      <alignment horizontal="center" vertical="center" wrapText="1"/>
    </xf>
    <xf numFmtId="4" fontId="31" fillId="0" borderId="20" xfId="1" applyNumberFormat="1" applyFont="1" applyBorder="1" applyAlignment="1">
      <alignment horizontal="center" vertical="center" wrapText="1"/>
    </xf>
    <xf numFmtId="0" fontId="31" fillId="3" borderId="32" xfId="1" applyFont="1" applyFill="1" applyBorder="1" applyAlignment="1">
      <alignment horizontal="center" vertical="center"/>
    </xf>
    <xf numFmtId="0" fontId="31" fillId="3" borderId="33" xfId="1" applyFont="1" applyFill="1" applyBorder="1" applyAlignment="1">
      <alignment horizontal="center" vertical="center"/>
    </xf>
    <xf numFmtId="0" fontId="31" fillId="4" borderId="32" xfId="1" applyFont="1" applyFill="1" applyBorder="1" applyAlignment="1">
      <alignment horizontal="center" vertical="center"/>
    </xf>
    <xf numFmtId="0" fontId="31" fillId="4" borderId="33" xfId="1" applyFont="1" applyFill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3" fontId="32" fillId="0" borderId="0" xfId="1" applyNumberFormat="1" applyFont="1" applyAlignment="1">
      <alignment horizontal="center" vertical="center"/>
    </xf>
    <xf numFmtId="0" fontId="31" fillId="0" borderId="1" xfId="1" applyFont="1" applyBorder="1" applyAlignment="1">
      <alignment horizontal="center" vertical="center" wrapText="1"/>
    </xf>
    <xf numFmtId="0" fontId="31" fillId="0" borderId="12" xfId="1" applyFont="1" applyBorder="1" applyAlignment="1">
      <alignment horizontal="center" vertical="center" wrapText="1"/>
    </xf>
    <xf numFmtId="0" fontId="31" fillId="0" borderId="2" xfId="1" applyFont="1" applyBorder="1" applyAlignment="1">
      <alignment horizontal="center" vertical="center" wrapText="1"/>
    </xf>
    <xf numFmtId="0" fontId="31" fillId="0" borderId="13" xfId="1" applyFont="1" applyBorder="1" applyAlignment="1">
      <alignment horizontal="center" vertical="center" wrapText="1"/>
    </xf>
    <xf numFmtId="0" fontId="31" fillId="0" borderId="3" xfId="1" applyFont="1" applyBorder="1" applyAlignment="1">
      <alignment horizontal="center" vertical="center" wrapText="1"/>
    </xf>
    <xf numFmtId="0" fontId="31" fillId="0" borderId="14" xfId="1" applyFont="1" applyBorder="1" applyAlignment="1">
      <alignment horizontal="center" vertical="center" wrapText="1"/>
    </xf>
    <xf numFmtId="0" fontId="31" fillId="0" borderId="4" xfId="1" applyFont="1" applyBorder="1" applyAlignment="1">
      <alignment horizontal="left" vertical="center" wrapText="1"/>
    </xf>
    <xf numFmtId="0" fontId="31" fillId="0" borderId="5" xfId="1" applyFont="1" applyBorder="1" applyAlignment="1">
      <alignment horizontal="left" vertical="center" wrapText="1"/>
    </xf>
    <xf numFmtId="0" fontId="31" fillId="0" borderId="6" xfId="1" applyFont="1" applyBorder="1" applyAlignment="1">
      <alignment horizontal="left" vertical="center" wrapText="1"/>
    </xf>
    <xf numFmtId="0" fontId="31" fillId="0" borderId="7" xfId="1" applyFont="1" applyBorder="1" applyAlignment="1">
      <alignment horizontal="left" vertical="center"/>
    </xf>
    <xf numFmtId="0" fontId="31" fillId="0" borderId="8" xfId="1" applyFont="1" applyBorder="1" applyAlignment="1">
      <alignment horizontal="left" vertical="center"/>
    </xf>
    <xf numFmtId="0" fontId="31" fillId="0" borderId="9" xfId="1" applyFont="1" applyBorder="1" applyAlignment="1">
      <alignment horizontal="left" vertical="center"/>
    </xf>
  </cellXfs>
  <cellStyles count="108">
    <cellStyle name="Comma [0] 2" xfId="3" xr:uid="{00000000-0005-0000-0000-000000000000}"/>
    <cellStyle name="Comma 10" xfId="4" xr:uid="{00000000-0005-0000-0000-000001000000}"/>
    <cellStyle name="Comma 10 2" xfId="5" xr:uid="{00000000-0005-0000-0000-000002000000}"/>
    <cellStyle name="Comma 11" xfId="6" xr:uid="{00000000-0005-0000-0000-000003000000}"/>
    <cellStyle name="Comma 12" xfId="7" xr:uid="{00000000-0005-0000-0000-000004000000}"/>
    <cellStyle name="Comma 13" xfId="8" xr:uid="{00000000-0005-0000-0000-000005000000}"/>
    <cellStyle name="Comma 14" xfId="9" xr:uid="{00000000-0005-0000-0000-000006000000}"/>
    <cellStyle name="Comma 15" xfId="10" xr:uid="{00000000-0005-0000-0000-000007000000}"/>
    <cellStyle name="Comma 16" xfId="11" xr:uid="{00000000-0005-0000-0000-000008000000}"/>
    <cellStyle name="Comma 17" xfId="12" xr:uid="{00000000-0005-0000-0000-000009000000}"/>
    <cellStyle name="Comma 18" xfId="13" xr:uid="{00000000-0005-0000-0000-00000A000000}"/>
    <cellStyle name="Comma 19" xfId="14" xr:uid="{00000000-0005-0000-0000-00000B000000}"/>
    <cellStyle name="Comma 2" xfId="15" xr:uid="{00000000-0005-0000-0000-00000C000000}"/>
    <cellStyle name="Comma 2 2" xfId="16" xr:uid="{00000000-0005-0000-0000-00000D000000}"/>
    <cellStyle name="Comma 2 3" xfId="17" xr:uid="{00000000-0005-0000-0000-00000E000000}"/>
    <cellStyle name="Comma 2 4" xfId="18" xr:uid="{00000000-0005-0000-0000-00000F000000}"/>
    <cellStyle name="Comma 2 5" xfId="19" xr:uid="{00000000-0005-0000-0000-000010000000}"/>
    <cellStyle name="Comma 20" xfId="20" xr:uid="{00000000-0005-0000-0000-000011000000}"/>
    <cellStyle name="Comma 3" xfId="21" xr:uid="{00000000-0005-0000-0000-000012000000}"/>
    <cellStyle name="Comma 4" xfId="22" xr:uid="{00000000-0005-0000-0000-000013000000}"/>
    <cellStyle name="Comma 5" xfId="23" xr:uid="{00000000-0005-0000-0000-000014000000}"/>
    <cellStyle name="Comma 6" xfId="24" xr:uid="{00000000-0005-0000-0000-000015000000}"/>
    <cellStyle name="Comma 7" xfId="25" xr:uid="{00000000-0005-0000-0000-000016000000}"/>
    <cellStyle name="Comma 8" xfId="26" xr:uid="{00000000-0005-0000-0000-000017000000}"/>
    <cellStyle name="Comma 9" xfId="27" xr:uid="{00000000-0005-0000-0000-000018000000}"/>
    <cellStyle name="Hyperlink 2" xfId="28" xr:uid="{00000000-0005-0000-0000-000019000000}"/>
    <cellStyle name="Normal" xfId="0" builtinId="0"/>
    <cellStyle name="Normal 10" xfId="29" xr:uid="{00000000-0005-0000-0000-00001B000000}"/>
    <cellStyle name="Normal 11" xfId="30" xr:uid="{00000000-0005-0000-0000-00001C000000}"/>
    <cellStyle name="Normal 12" xfId="31" xr:uid="{00000000-0005-0000-0000-00001D000000}"/>
    <cellStyle name="Normal 13" xfId="32" xr:uid="{00000000-0005-0000-0000-00001E000000}"/>
    <cellStyle name="Normal 14" xfId="33" xr:uid="{00000000-0005-0000-0000-00001F000000}"/>
    <cellStyle name="Normal 15" xfId="34" xr:uid="{00000000-0005-0000-0000-000020000000}"/>
    <cellStyle name="Normal 16" xfId="35" xr:uid="{00000000-0005-0000-0000-000021000000}"/>
    <cellStyle name="Normal 17" xfId="36" xr:uid="{00000000-0005-0000-0000-000022000000}"/>
    <cellStyle name="Normal 18" xfId="37" xr:uid="{00000000-0005-0000-0000-000023000000}"/>
    <cellStyle name="Normal 19" xfId="38" xr:uid="{00000000-0005-0000-0000-000024000000}"/>
    <cellStyle name="Normal 2" xfId="1" xr:uid="{00000000-0005-0000-0000-000025000000}"/>
    <cellStyle name="Normal 2 2" xfId="39" xr:uid="{00000000-0005-0000-0000-000026000000}"/>
    <cellStyle name="Normal 2 2 2" xfId="40" xr:uid="{00000000-0005-0000-0000-000027000000}"/>
    <cellStyle name="Normal 2 2 2 2" xfId="41" xr:uid="{00000000-0005-0000-0000-000028000000}"/>
    <cellStyle name="Normal 2 3" xfId="2" xr:uid="{00000000-0005-0000-0000-000029000000}"/>
    <cellStyle name="Normal 20" xfId="42" xr:uid="{00000000-0005-0000-0000-00002A000000}"/>
    <cellStyle name="Normal 21" xfId="43" xr:uid="{00000000-0005-0000-0000-00002B000000}"/>
    <cellStyle name="Normal 22" xfId="44" xr:uid="{00000000-0005-0000-0000-00002C000000}"/>
    <cellStyle name="Normal 23" xfId="45" xr:uid="{00000000-0005-0000-0000-00002D000000}"/>
    <cellStyle name="Normal 24" xfId="46" xr:uid="{00000000-0005-0000-0000-00002E000000}"/>
    <cellStyle name="Normal 25" xfId="47" xr:uid="{00000000-0005-0000-0000-00002F000000}"/>
    <cellStyle name="Normal 26" xfId="48" xr:uid="{00000000-0005-0000-0000-000030000000}"/>
    <cellStyle name="Normal 3" xfId="49" xr:uid="{00000000-0005-0000-0000-000031000000}"/>
    <cellStyle name="Normal 3 2" xfId="50" xr:uid="{00000000-0005-0000-0000-000032000000}"/>
    <cellStyle name="Normal 3 2 2" xfId="51" xr:uid="{00000000-0005-0000-0000-000033000000}"/>
    <cellStyle name="Normal 3 3" xfId="52" xr:uid="{00000000-0005-0000-0000-000034000000}"/>
    <cellStyle name="Normal 3 3 2" xfId="53" xr:uid="{00000000-0005-0000-0000-000035000000}"/>
    <cellStyle name="Normal 3 4" xfId="54" xr:uid="{00000000-0005-0000-0000-000036000000}"/>
    <cellStyle name="Normal 4" xfId="55" xr:uid="{00000000-0005-0000-0000-000037000000}"/>
    <cellStyle name="Normal 4 2" xfId="56" xr:uid="{00000000-0005-0000-0000-000038000000}"/>
    <cellStyle name="Normal 4 2 2" xfId="57" xr:uid="{00000000-0005-0000-0000-000039000000}"/>
    <cellStyle name="Normal 4 2 3" xfId="58" xr:uid="{00000000-0005-0000-0000-00003A000000}"/>
    <cellStyle name="Normal 4 3" xfId="59" xr:uid="{00000000-0005-0000-0000-00003B000000}"/>
    <cellStyle name="Normal 5" xfId="60" xr:uid="{00000000-0005-0000-0000-00003C000000}"/>
    <cellStyle name="Normal 5 2" xfId="61" xr:uid="{00000000-0005-0000-0000-00003D000000}"/>
    <cellStyle name="Normal 5 2 2" xfId="62" xr:uid="{00000000-0005-0000-0000-00003E000000}"/>
    <cellStyle name="Normal 5 3" xfId="63" xr:uid="{00000000-0005-0000-0000-00003F000000}"/>
    <cellStyle name="Normal 5 4" xfId="64" xr:uid="{00000000-0005-0000-0000-000040000000}"/>
    <cellStyle name="Normal 6" xfId="65" xr:uid="{00000000-0005-0000-0000-000041000000}"/>
    <cellStyle name="Normal 6 2" xfId="66" xr:uid="{00000000-0005-0000-0000-000042000000}"/>
    <cellStyle name="Normal 6 3" xfId="67" xr:uid="{00000000-0005-0000-0000-000043000000}"/>
    <cellStyle name="Normal 7" xfId="68" xr:uid="{00000000-0005-0000-0000-000044000000}"/>
    <cellStyle name="Normal 7 2" xfId="69" xr:uid="{00000000-0005-0000-0000-000045000000}"/>
    <cellStyle name="Normal 7 2 2" xfId="70" xr:uid="{00000000-0005-0000-0000-000046000000}"/>
    <cellStyle name="Normal 7 2 2 2" xfId="71" xr:uid="{00000000-0005-0000-0000-000047000000}"/>
    <cellStyle name="Normal 7 2 2 2 2" xfId="72" xr:uid="{00000000-0005-0000-0000-000048000000}"/>
    <cellStyle name="Normal 7 2 2 2 2 2" xfId="73" xr:uid="{00000000-0005-0000-0000-000049000000}"/>
    <cellStyle name="Normal 7 2 2 2 3" xfId="74" xr:uid="{00000000-0005-0000-0000-00004A000000}"/>
    <cellStyle name="Normal 7 2 2 3" xfId="75" xr:uid="{00000000-0005-0000-0000-00004B000000}"/>
    <cellStyle name="Normal 7 2 2 3 2" xfId="76" xr:uid="{00000000-0005-0000-0000-00004C000000}"/>
    <cellStyle name="Normal 7 2 2 4" xfId="77" xr:uid="{00000000-0005-0000-0000-00004D000000}"/>
    <cellStyle name="Normal 7 2 3" xfId="78" xr:uid="{00000000-0005-0000-0000-00004E000000}"/>
    <cellStyle name="Normal 7 2 3 2" xfId="79" xr:uid="{00000000-0005-0000-0000-00004F000000}"/>
    <cellStyle name="Normal 7 2 3 2 2" xfId="80" xr:uid="{00000000-0005-0000-0000-000050000000}"/>
    <cellStyle name="Normal 7 2 3 3" xfId="81" xr:uid="{00000000-0005-0000-0000-000051000000}"/>
    <cellStyle name="Normal 7 2 4" xfId="82" xr:uid="{00000000-0005-0000-0000-000052000000}"/>
    <cellStyle name="Normal 7 2 4 2" xfId="83" xr:uid="{00000000-0005-0000-0000-000053000000}"/>
    <cellStyle name="Normal 7 2 5" xfId="84" xr:uid="{00000000-0005-0000-0000-000054000000}"/>
    <cellStyle name="Normal 7 3" xfId="85" xr:uid="{00000000-0005-0000-0000-000055000000}"/>
    <cellStyle name="Normal 7 3 2" xfId="86" xr:uid="{00000000-0005-0000-0000-000056000000}"/>
    <cellStyle name="Normal 7 3 2 2" xfId="87" xr:uid="{00000000-0005-0000-0000-000057000000}"/>
    <cellStyle name="Normal 7 3 2 2 2" xfId="88" xr:uid="{00000000-0005-0000-0000-000058000000}"/>
    <cellStyle name="Normal 7 3 2 3" xfId="89" xr:uid="{00000000-0005-0000-0000-000059000000}"/>
    <cellStyle name="Normal 7 3 3" xfId="90" xr:uid="{00000000-0005-0000-0000-00005A000000}"/>
    <cellStyle name="Normal 7 3 3 2" xfId="91" xr:uid="{00000000-0005-0000-0000-00005B000000}"/>
    <cellStyle name="Normal 7 3 4" xfId="92" xr:uid="{00000000-0005-0000-0000-00005C000000}"/>
    <cellStyle name="Normal 7 4" xfId="93" xr:uid="{00000000-0005-0000-0000-00005D000000}"/>
    <cellStyle name="Normal 7 4 2" xfId="94" xr:uid="{00000000-0005-0000-0000-00005E000000}"/>
    <cellStyle name="Normal 7 4 2 2" xfId="95" xr:uid="{00000000-0005-0000-0000-00005F000000}"/>
    <cellStyle name="Normal 7 4 3" xfId="96" xr:uid="{00000000-0005-0000-0000-000060000000}"/>
    <cellStyle name="Normal 7 5" xfId="97" xr:uid="{00000000-0005-0000-0000-000061000000}"/>
    <cellStyle name="Normal 7 6" xfId="98" xr:uid="{00000000-0005-0000-0000-000062000000}"/>
    <cellStyle name="Normal 7 6 2" xfId="99" xr:uid="{00000000-0005-0000-0000-000063000000}"/>
    <cellStyle name="Normal 7 7" xfId="100" xr:uid="{00000000-0005-0000-0000-000064000000}"/>
    <cellStyle name="Normal 8" xfId="101" xr:uid="{00000000-0005-0000-0000-000065000000}"/>
    <cellStyle name="Normal 8 2" xfId="102" xr:uid="{00000000-0005-0000-0000-000066000000}"/>
    <cellStyle name="Normal 8 2 2" xfId="103" xr:uid="{00000000-0005-0000-0000-000067000000}"/>
    <cellStyle name="Normal 8 2 2 2" xfId="104" xr:uid="{00000000-0005-0000-0000-000068000000}"/>
    <cellStyle name="Normal 8 2 3" xfId="105" xr:uid="{00000000-0005-0000-0000-000069000000}"/>
    <cellStyle name="Normal 8 3" xfId="106" xr:uid="{00000000-0005-0000-0000-00006A000000}"/>
    <cellStyle name="Normal 9" xfId="107" xr:uid="{00000000-0005-0000-0000-00006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4:EX850"/>
  <sheetViews>
    <sheetView zoomScaleNormal="100" workbookViewId="0">
      <selection activeCell="G19" sqref="G19"/>
    </sheetView>
  </sheetViews>
  <sheetFormatPr defaultColWidth="10.625" defaultRowHeight="16.5" x14ac:dyDescent="0.2"/>
  <cols>
    <col min="1" max="1" width="5" style="2" customWidth="1"/>
    <col min="2" max="2" width="9.75" style="2" bestFit="1" customWidth="1"/>
    <col min="3" max="3" width="8.5" style="2" bestFit="1" customWidth="1"/>
    <col min="4" max="4" width="8.375" style="2" customWidth="1"/>
    <col min="5" max="5" width="3.125" style="2" bestFit="1" customWidth="1"/>
    <col min="6" max="6" width="3.75" style="2" bestFit="1" customWidth="1"/>
    <col min="7" max="7" width="60.375" style="4" customWidth="1"/>
    <col min="8" max="8" width="14.125" style="180" customWidth="1"/>
    <col min="9" max="9" width="14.125" style="6" customWidth="1"/>
    <col min="10" max="10" width="14.125" style="5" customWidth="1"/>
    <col min="11" max="11" width="11.125" style="7" customWidth="1"/>
    <col min="12" max="12" width="12.875" style="5" customWidth="1"/>
    <col min="13" max="13" width="14.125" style="5" customWidth="1"/>
    <col min="14" max="14" width="14.125" style="180" customWidth="1"/>
    <col min="15" max="15" width="14.125" style="5" customWidth="1"/>
    <col min="16" max="16" width="15.125" style="8" customWidth="1"/>
    <col min="17" max="17" width="22.75" style="9" customWidth="1"/>
    <col min="18" max="16384" width="10.625" style="12"/>
  </cols>
  <sheetData>
    <row r="4" spans="1:154" ht="18" x14ac:dyDescent="0.2">
      <c r="A4" s="1" t="s">
        <v>0</v>
      </c>
      <c r="C4" s="1" t="s">
        <v>433</v>
      </c>
      <c r="D4" s="206"/>
      <c r="E4" s="179"/>
      <c r="F4" s="179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</row>
    <row r="5" spans="1:154" ht="18.75" thickBot="1" x14ac:dyDescent="0.25">
      <c r="A5" s="3"/>
      <c r="B5" s="3"/>
      <c r="C5" s="3"/>
      <c r="D5" s="3"/>
      <c r="E5" s="3"/>
      <c r="F5" s="3"/>
      <c r="G5" s="559" t="s">
        <v>432</v>
      </c>
      <c r="H5" s="559"/>
      <c r="I5" s="559"/>
      <c r="J5" s="559"/>
      <c r="K5" s="559"/>
      <c r="L5" s="559"/>
      <c r="M5" s="560"/>
      <c r="N5" s="559"/>
      <c r="O5" s="10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</row>
    <row r="6" spans="1:154" thickBot="1" x14ac:dyDescent="0.25">
      <c r="A6" s="561" t="s">
        <v>1</v>
      </c>
      <c r="B6" s="563" t="s">
        <v>2</v>
      </c>
      <c r="C6" s="563" t="s">
        <v>3</v>
      </c>
      <c r="D6" s="563" t="s">
        <v>4</v>
      </c>
      <c r="E6" s="563" t="s">
        <v>5</v>
      </c>
      <c r="F6" s="563" t="s">
        <v>6</v>
      </c>
      <c r="G6" s="565" t="s">
        <v>7</v>
      </c>
      <c r="H6" s="567" t="s">
        <v>8</v>
      </c>
      <c r="I6" s="568"/>
      <c r="J6" s="568"/>
      <c r="K6" s="569"/>
      <c r="L6" s="548" t="s">
        <v>9</v>
      </c>
      <c r="M6" s="549"/>
      <c r="N6" s="549"/>
      <c r="O6" s="550"/>
      <c r="P6" s="551" t="s">
        <v>10</v>
      </c>
      <c r="Q6" s="553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</row>
    <row r="7" spans="1:154" s="18" customFormat="1" ht="91.15" customHeight="1" thickBot="1" x14ac:dyDescent="0.3">
      <c r="A7" s="562"/>
      <c r="B7" s="564"/>
      <c r="C7" s="564"/>
      <c r="D7" s="564"/>
      <c r="E7" s="564"/>
      <c r="F7" s="564"/>
      <c r="G7" s="566"/>
      <c r="H7" s="181" t="s">
        <v>11</v>
      </c>
      <c r="I7" s="13" t="s">
        <v>12</v>
      </c>
      <c r="J7" s="14" t="s">
        <v>13</v>
      </c>
      <c r="K7" s="15" t="s">
        <v>14</v>
      </c>
      <c r="L7" s="16" t="s">
        <v>15</v>
      </c>
      <c r="M7" s="14" t="s">
        <v>16</v>
      </c>
      <c r="N7" s="198" t="s">
        <v>17</v>
      </c>
      <c r="O7" s="103" t="s">
        <v>18</v>
      </c>
      <c r="P7" s="552"/>
      <c r="Q7" s="554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15.75" thickBot="1" x14ac:dyDescent="0.25">
      <c r="A8" s="19"/>
      <c r="B8" s="20"/>
      <c r="C8" s="20"/>
      <c r="D8" s="20"/>
      <c r="E8" s="20"/>
      <c r="F8" s="20"/>
      <c r="G8" s="21">
        <v>1</v>
      </c>
      <c r="H8" s="182">
        <v>2</v>
      </c>
      <c r="I8" s="22">
        <v>3</v>
      </c>
      <c r="J8" s="23">
        <v>4</v>
      </c>
      <c r="K8" s="24" t="s">
        <v>19</v>
      </c>
      <c r="L8" s="170">
        <v>6</v>
      </c>
      <c r="M8" s="23">
        <v>7</v>
      </c>
      <c r="N8" s="199">
        <v>8</v>
      </c>
      <c r="O8" s="104" t="s">
        <v>20</v>
      </c>
      <c r="P8" s="25" t="s">
        <v>21</v>
      </c>
      <c r="Q8" s="26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</row>
    <row r="9" spans="1:154" ht="18.75" thickBot="1" x14ac:dyDescent="0.25">
      <c r="A9" s="28"/>
      <c r="B9" s="29" t="s">
        <v>23</v>
      </c>
      <c r="C9" s="29"/>
      <c r="D9" s="29"/>
      <c r="E9" s="29"/>
      <c r="F9" s="29"/>
      <c r="G9" s="30" t="s">
        <v>24</v>
      </c>
      <c r="H9" s="183">
        <f>+H10+H54</f>
        <v>0</v>
      </c>
      <c r="I9" s="105">
        <f>+I10+I54</f>
        <v>0</v>
      </c>
      <c r="J9" s="106"/>
      <c r="K9" s="107" t="s">
        <v>25</v>
      </c>
      <c r="L9" s="108">
        <f>+L10+L54</f>
        <v>0</v>
      </c>
      <c r="M9" s="106">
        <f>+M10+M54</f>
        <v>0</v>
      </c>
      <c r="N9" s="200">
        <f>+N10+N54</f>
        <v>1382016.82</v>
      </c>
      <c r="O9" s="109">
        <f>+O10+O54</f>
        <v>1382016.82</v>
      </c>
      <c r="P9" s="110">
        <f>+P10+P34</f>
        <v>-1382016.82</v>
      </c>
      <c r="Q9" s="11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</row>
    <row r="10" spans="1:154" ht="15" customHeight="1" x14ac:dyDescent="0.2">
      <c r="A10" s="161" t="s">
        <v>387</v>
      </c>
      <c r="B10" s="162"/>
      <c r="C10" s="162"/>
      <c r="D10" s="162"/>
      <c r="E10" s="162"/>
      <c r="F10" s="162"/>
      <c r="G10" s="163" t="s">
        <v>388</v>
      </c>
      <c r="H10" s="184">
        <f>H12+H13+H25+H11+H34+H41+H52+H36+H58</f>
        <v>0</v>
      </c>
      <c r="I10" s="153">
        <f>I12+I13+I25+I11+I41+I52+I36+I58</f>
        <v>0</v>
      </c>
      <c r="J10" s="154">
        <f>H10-I10</f>
        <v>0</v>
      </c>
      <c r="K10" s="155" t="e">
        <f>I10/H10*100</f>
        <v>#DIV/0!</v>
      </c>
      <c r="L10" s="153">
        <f>L12+L13+L25+L11+L41+L52+L36+L58</f>
        <v>0</v>
      </c>
      <c r="M10" s="153">
        <f>M12+M13+M25+M11+M41+M52+M36+M58</f>
        <v>0</v>
      </c>
      <c r="N10" s="184">
        <f>N12+N13+N25+N11+N41+N52+N36+N58</f>
        <v>1382016.82</v>
      </c>
      <c r="O10" s="153">
        <f>O12+O13+O25+O11+O41+O52+O36+O58</f>
        <v>1382016.82</v>
      </c>
      <c r="P10" s="156">
        <f>L10-O10</f>
        <v>-1382016.82</v>
      </c>
      <c r="Q10" s="155" t="e">
        <f>ROUND(O10/L10*100,2)</f>
        <v>#DIV/0!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</row>
    <row r="11" spans="1:154" ht="27" customHeight="1" x14ac:dyDescent="0.2">
      <c r="A11" s="36">
        <v>1600</v>
      </c>
      <c r="B11" s="37"/>
      <c r="C11" s="37"/>
      <c r="D11" s="37"/>
      <c r="E11" s="37"/>
      <c r="F11" s="37"/>
      <c r="G11" s="41" t="s">
        <v>26</v>
      </c>
      <c r="H11" s="185">
        <f>H12</f>
        <v>0</v>
      </c>
      <c r="I11" s="32">
        <f>I12</f>
        <v>0</v>
      </c>
      <c r="J11" s="33">
        <f t="shared" ref="J11:J65" si="0">H11-I11</f>
        <v>0</v>
      </c>
      <c r="K11" s="35" t="e">
        <f t="shared" ref="K11:K65" si="1">I11/H11*100</f>
        <v>#DIV/0!</v>
      </c>
      <c r="L11" s="32">
        <f>L12</f>
        <v>0</v>
      </c>
      <c r="M11" s="32">
        <f>M12</f>
        <v>0</v>
      </c>
      <c r="N11" s="185">
        <f>N12</f>
        <v>0</v>
      </c>
      <c r="O11" s="98">
        <f>+M11+N11</f>
        <v>0</v>
      </c>
      <c r="P11" s="34">
        <f t="shared" ref="P11:P65" si="2">L11-O11</f>
        <v>0</v>
      </c>
      <c r="Q11" s="3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</row>
    <row r="12" spans="1:154" ht="15" customHeight="1" x14ac:dyDescent="0.2">
      <c r="A12" s="36"/>
      <c r="B12" s="164" t="s">
        <v>405</v>
      </c>
      <c r="C12" s="37"/>
      <c r="D12" s="37"/>
      <c r="E12" s="37"/>
      <c r="F12" s="37"/>
      <c r="G12" s="41" t="s">
        <v>28</v>
      </c>
      <c r="H12" s="185">
        <v>0</v>
      </c>
      <c r="I12" s="32">
        <v>0</v>
      </c>
      <c r="J12" s="33">
        <f t="shared" si="0"/>
        <v>0</v>
      </c>
      <c r="K12" s="35" t="e">
        <f t="shared" si="1"/>
        <v>#DIV/0!</v>
      </c>
      <c r="L12" s="32">
        <v>0</v>
      </c>
      <c r="M12" s="32">
        <v>0</v>
      </c>
      <c r="N12" s="185">
        <v>0</v>
      </c>
      <c r="O12" s="67">
        <f>+M12+N12</f>
        <v>0</v>
      </c>
      <c r="P12" s="34">
        <f t="shared" si="2"/>
        <v>0</v>
      </c>
      <c r="Q12" s="3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</row>
    <row r="13" spans="1:154" ht="15" customHeight="1" x14ac:dyDescent="0.2">
      <c r="A13" s="36">
        <v>2000</v>
      </c>
      <c r="B13" s="37"/>
      <c r="C13" s="37"/>
      <c r="D13" s="37"/>
      <c r="E13" s="37"/>
      <c r="F13" s="37"/>
      <c r="G13" s="165" t="s">
        <v>29</v>
      </c>
      <c r="H13" s="185">
        <f>+H14+H19</f>
        <v>0</v>
      </c>
      <c r="I13" s="32">
        <f>+I14+I19</f>
        <v>0</v>
      </c>
      <c r="J13" s="33">
        <f t="shared" si="0"/>
        <v>0</v>
      </c>
      <c r="K13" s="35" t="e">
        <f t="shared" si="1"/>
        <v>#DIV/0!</v>
      </c>
      <c r="L13" s="32">
        <f>+L14+L19</f>
        <v>0</v>
      </c>
      <c r="M13" s="32">
        <f>+M14+M19</f>
        <v>0</v>
      </c>
      <c r="N13" s="185">
        <f>+N14+N19</f>
        <v>1379185.58</v>
      </c>
      <c r="O13" s="98">
        <f>+O14+O19</f>
        <v>1379185.58</v>
      </c>
      <c r="P13" s="34">
        <f t="shared" si="2"/>
        <v>-1379185.58</v>
      </c>
      <c r="Q13" s="35" t="e">
        <f t="shared" si="3"/>
        <v>#DIV/0!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</row>
    <row r="14" spans="1:154" ht="15" customHeight="1" x14ac:dyDescent="0.2">
      <c r="A14" s="36">
        <v>2000</v>
      </c>
      <c r="B14" s="37"/>
      <c r="C14" s="37"/>
      <c r="D14" s="37"/>
      <c r="E14" s="37"/>
      <c r="F14" s="37"/>
      <c r="G14" s="165" t="s">
        <v>30</v>
      </c>
      <c r="H14" s="185">
        <f>+H15+H16+H17+H18</f>
        <v>0</v>
      </c>
      <c r="I14" s="32">
        <f>+I15+I16+I17+I18</f>
        <v>0</v>
      </c>
      <c r="J14" s="33">
        <f t="shared" si="0"/>
        <v>0</v>
      </c>
      <c r="K14" s="35" t="e">
        <f t="shared" si="1"/>
        <v>#DIV/0!</v>
      </c>
      <c r="L14" s="32">
        <f>+L15+L16+L17+L18</f>
        <v>0</v>
      </c>
      <c r="M14" s="32">
        <f>+M15+M16+M17+M18</f>
        <v>0</v>
      </c>
      <c r="N14" s="185">
        <f>+N15+N16+N17+N18</f>
        <v>1374192.58</v>
      </c>
      <c r="O14" s="98">
        <f>+O15+O16+O17+O18</f>
        <v>1374192.58</v>
      </c>
      <c r="P14" s="34">
        <f t="shared" si="2"/>
        <v>-1374192.58</v>
      </c>
      <c r="Q14" s="35" t="e">
        <f t="shared" si="3"/>
        <v>#DIV/0!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</row>
    <row r="15" spans="1:154" s="45" customFormat="1" ht="15" customHeight="1" x14ac:dyDescent="0.25">
      <c r="A15" s="36"/>
      <c r="B15" s="47" t="s">
        <v>375</v>
      </c>
      <c r="C15" s="47" t="s">
        <v>374</v>
      </c>
      <c r="D15" s="37"/>
      <c r="E15" s="37"/>
      <c r="F15" s="37"/>
      <c r="G15" s="41" t="s">
        <v>32</v>
      </c>
      <c r="H15" s="185"/>
      <c r="I15" s="32"/>
      <c r="J15" s="33">
        <f t="shared" si="0"/>
        <v>0</v>
      </c>
      <c r="K15" s="35" t="e">
        <f t="shared" si="1"/>
        <v>#DIV/0!</v>
      </c>
      <c r="L15" s="32"/>
      <c r="M15" s="32"/>
      <c r="N15" s="185">
        <v>5086</v>
      </c>
      <c r="O15" s="98">
        <f>+M15+N15</f>
        <v>5086</v>
      </c>
      <c r="P15" s="34">
        <f t="shared" si="2"/>
        <v>-5086</v>
      </c>
      <c r="Q15" s="3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5" customHeight="1" x14ac:dyDescent="0.2">
      <c r="A16" s="46"/>
      <c r="B16" s="47" t="s">
        <v>376</v>
      </c>
      <c r="C16" s="47"/>
      <c r="D16" s="47"/>
      <c r="E16" s="47"/>
      <c r="F16" s="47"/>
      <c r="G16" s="41" t="s">
        <v>35</v>
      </c>
      <c r="H16" s="185"/>
      <c r="I16" s="32"/>
      <c r="J16" s="33">
        <f t="shared" si="0"/>
        <v>0</v>
      </c>
      <c r="K16" s="35" t="e">
        <f t="shared" si="1"/>
        <v>#DIV/0!</v>
      </c>
      <c r="L16" s="32"/>
      <c r="M16" s="32"/>
      <c r="N16" s="185">
        <v>231</v>
      </c>
      <c r="O16" s="67">
        <f>+M16+N16</f>
        <v>231</v>
      </c>
      <c r="P16" s="34">
        <f t="shared" si="2"/>
        <v>-231</v>
      </c>
      <c r="Q16" s="3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</row>
    <row r="17" spans="1:154" ht="15" customHeight="1" x14ac:dyDescent="0.2">
      <c r="A17" s="46"/>
      <c r="B17" s="47" t="s">
        <v>377</v>
      </c>
      <c r="C17" s="47"/>
      <c r="D17" s="47"/>
      <c r="E17" s="47"/>
      <c r="F17" s="47"/>
      <c r="G17" s="41" t="s">
        <v>378</v>
      </c>
      <c r="H17" s="185"/>
      <c r="I17" s="32"/>
      <c r="J17" s="33">
        <f t="shared" si="0"/>
        <v>0</v>
      </c>
      <c r="K17" s="35" t="e">
        <f t="shared" si="1"/>
        <v>#DIV/0!</v>
      </c>
      <c r="L17" s="32"/>
      <c r="M17" s="32"/>
      <c r="N17" s="185">
        <v>1018483.36</v>
      </c>
      <c r="O17" s="67">
        <f>+M17+N17</f>
        <v>1018483.36</v>
      </c>
      <c r="P17" s="34">
        <f t="shared" si="2"/>
        <v>-1018483.36</v>
      </c>
      <c r="Q17" s="35" t="e">
        <f t="shared" si="3"/>
        <v>#DIV/0!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</row>
    <row r="18" spans="1:154" ht="27" customHeight="1" x14ac:dyDescent="0.2">
      <c r="A18" s="46"/>
      <c r="B18" s="47" t="s">
        <v>379</v>
      </c>
      <c r="C18" s="47"/>
      <c r="D18" s="47"/>
      <c r="E18" s="47"/>
      <c r="F18" s="47"/>
      <c r="G18" s="41" t="s">
        <v>36</v>
      </c>
      <c r="H18" s="185"/>
      <c r="I18" s="32"/>
      <c r="J18" s="33">
        <f t="shared" si="0"/>
        <v>0</v>
      </c>
      <c r="K18" s="35" t="e">
        <f t="shared" si="1"/>
        <v>#DIV/0!</v>
      </c>
      <c r="L18" s="32"/>
      <c r="M18" s="32"/>
      <c r="N18" s="185">
        <v>350392.22</v>
      </c>
      <c r="O18" s="67">
        <f>+M18+N18</f>
        <v>350392.22</v>
      </c>
      <c r="P18" s="34">
        <f t="shared" si="2"/>
        <v>-350392.22</v>
      </c>
      <c r="Q18" s="35" t="e">
        <f t="shared" si="3"/>
        <v>#DIV/0!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</row>
    <row r="19" spans="1:154" ht="15" customHeight="1" x14ac:dyDescent="0.2">
      <c r="A19" s="36">
        <v>2100</v>
      </c>
      <c r="B19" s="37"/>
      <c r="C19" s="37"/>
      <c r="D19" s="37"/>
      <c r="E19" s="37"/>
      <c r="F19" s="37"/>
      <c r="G19" s="50" t="s">
        <v>37</v>
      </c>
      <c r="H19" s="185">
        <f>H20+H23+H24</f>
        <v>0</v>
      </c>
      <c r="I19" s="32">
        <f>I20+I23+I24</f>
        <v>0</v>
      </c>
      <c r="J19" s="33">
        <f t="shared" si="0"/>
        <v>0</v>
      </c>
      <c r="K19" s="35" t="e">
        <f t="shared" si="1"/>
        <v>#DIV/0!</v>
      </c>
      <c r="L19" s="32">
        <f>L20+L23+L24</f>
        <v>0</v>
      </c>
      <c r="M19" s="32">
        <f>M20+M23+M24</f>
        <v>0</v>
      </c>
      <c r="N19" s="185">
        <f>N20+N23+N24</f>
        <v>4993</v>
      </c>
      <c r="O19" s="32">
        <f>O20+O23+O24</f>
        <v>4993</v>
      </c>
      <c r="P19" s="34">
        <f t="shared" si="2"/>
        <v>-4993</v>
      </c>
      <c r="Q19" s="3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</row>
    <row r="20" spans="1:154" s="45" customFormat="1" ht="15" customHeight="1" x14ac:dyDescent="0.25">
      <c r="A20" s="36"/>
      <c r="B20" s="47" t="s">
        <v>380</v>
      </c>
      <c r="C20" s="37"/>
      <c r="D20" s="37"/>
      <c r="E20" s="37"/>
      <c r="F20" s="37"/>
      <c r="G20" s="166" t="s">
        <v>38</v>
      </c>
      <c r="H20" s="185">
        <f>+H21+H22</f>
        <v>0</v>
      </c>
      <c r="I20" s="32">
        <f>+I21+I22</f>
        <v>0</v>
      </c>
      <c r="J20" s="33">
        <f t="shared" si="0"/>
        <v>0</v>
      </c>
      <c r="K20" s="35" t="e">
        <f t="shared" si="1"/>
        <v>#DIV/0!</v>
      </c>
      <c r="L20" s="32">
        <f>+L21+L22</f>
        <v>0</v>
      </c>
      <c r="M20" s="32">
        <f>+M21+M22</f>
        <v>0</v>
      </c>
      <c r="N20" s="185">
        <f>+N21+N22</f>
        <v>4993</v>
      </c>
      <c r="O20" s="32">
        <f>+O21+O22</f>
        <v>4993</v>
      </c>
      <c r="P20" s="34">
        <f t="shared" si="2"/>
        <v>-4993</v>
      </c>
      <c r="Q20" s="3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5" customHeight="1" x14ac:dyDescent="0.2">
      <c r="A21" s="46"/>
      <c r="B21" s="47"/>
      <c r="C21" s="47" t="s">
        <v>381</v>
      </c>
      <c r="D21" s="47"/>
      <c r="E21" s="47"/>
      <c r="F21" s="47"/>
      <c r="G21" s="166" t="s">
        <v>246</v>
      </c>
      <c r="H21" s="185"/>
      <c r="I21" s="32"/>
      <c r="J21" s="33">
        <f t="shared" si="0"/>
        <v>0</v>
      </c>
      <c r="K21" s="35" t="e">
        <f t="shared" si="1"/>
        <v>#DIV/0!</v>
      </c>
      <c r="L21" s="32"/>
      <c r="M21" s="32"/>
      <c r="N21" s="185">
        <v>4993</v>
      </c>
      <c r="O21" s="67">
        <f>+M21+N21</f>
        <v>4993</v>
      </c>
      <c r="P21" s="34">
        <f t="shared" si="2"/>
        <v>-4993</v>
      </c>
      <c r="Q21" s="3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</row>
    <row r="22" spans="1:154" ht="15" customHeight="1" x14ac:dyDescent="0.2">
      <c r="A22" s="46"/>
      <c r="B22" s="47"/>
      <c r="C22" s="47" t="s">
        <v>382</v>
      </c>
      <c r="D22" s="47"/>
      <c r="E22" s="47"/>
      <c r="F22" s="47"/>
      <c r="G22" s="166" t="s">
        <v>247</v>
      </c>
      <c r="H22" s="185"/>
      <c r="I22" s="32"/>
      <c r="J22" s="33">
        <f t="shared" si="0"/>
        <v>0</v>
      </c>
      <c r="K22" s="35" t="e">
        <f t="shared" si="1"/>
        <v>#DIV/0!</v>
      </c>
      <c r="L22" s="32"/>
      <c r="M22" s="32"/>
      <c r="N22" s="185"/>
      <c r="O22" s="67">
        <f>+M22+N22</f>
        <v>0</v>
      </c>
      <c r="P22" s="34">
        <f t="shared" si="2"/>
        <v>0</v>
      </c>
      <c r="Q22" s="3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</row>
    <row r="23" spans="1:154" ht="39" customHeight="1" x14ac:dyDescent="0.2">
      <c r="A23" s="46"/>
      <c r="B23" s="167" t="s">
        <v>383</v>
      </c>
      <c r="C23" s="167"/>
      <c r="D23" s="47"/>
      <c r="E23" s="47"/>
      <c r="F23" s="47"/>
      <c r="G23" s="41" t="s">
        <v>40</v>
      </c>
      <c r="H23" s="185">
        <v>0</v>
      </c>
      <c r="I23" s="32">
        <v>0</v>
      </c>
      <c r="J23" s="33">
        <f t="shared" si="0"/>
        <v>0</v>
      </c>
      <c r="K23" s="35" t="e">
        <f t="shared" si="1"/>
        <v>#DIV/0!</v>
      </c>
      <c r="L23" s="32">
        <v>0</v>
      </c>
      <c r="M23" s="32">
        <v>0</v>
      </c>
      <c r="N23" s="185">
        <v>0</v>
      </c>
      <c r="O23" s="67">
        <f>+M23+N23</f>
        <v>0</v>
      </c>
      <c r="P23" s="34">
        <f t="shared" si="2"/>
        <v>0</v>
      </c>
      <c r="Q23" s="3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</row>
    <row r="24" spans="1:154" ht="39" customHeight="1" x14ac:dyDescent="0.2">
      <c r="A24" s="46"/>
      <c r="B24" s="167" t="s">
        <v>384</v>
      </c>
      <c r="C24" s="167"/>
      <c r="D24" s="47"/>
      <c r="E24" s="47"/>
      <c r="F24" s="47"/>
      <c r="G24" s="41" t="s">
        <v>414</v>
      </c>
      <c r="H24" s="185">
        <v>0</v>
      </c>
      <c r="I24" s="32">
        <v>0</v>
      </c>
      <c r="J24" s="33">
        <f t="shared" si="0"/>
        <v>0</v>
      </c>
      <c r="K24" s="35" t="e">
        <f t="shared" si="1"/>
        <v>#DIV/0!</v>
      </c>
      <c r="L24" s="32">
        <v>0</v>
      </c>
      <c r="M24" s="32">
        <v>0</v>
      </c>
      <c r="N24" s="185">
        <v>0</v>
      </c>
      <c r="O24" s="67">
        <f>+M24+N24</f>
        <v>0</v>
      </c>
      <c r="P24" s="34">
        <f t="shared" si="2"/>
        <v>0</v>
      </c>
      <c r="Q24" s="3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</row>
    <row r="25" spans="1:154" ht="15" customHeight="1" x14ac:dyDescent="0.2">
      <c r="A25" s="36"/>
      <c r="B25" s="37"/>
      <c r="C25" s="37"/>
      <c r="D25" s="37"/>
      <c r="E25" s="37"/>
      <c r="F25" s="37"/>
      <c r="G25" s="165" t="s">
        <v>41</v>
      </c>
      <c r="H25" s="185">
        <f>+H26+H30</f>
        <v>0</v>
      </c>
      <c r="I25" s="32">
        <f>+I26+I30</f>
        <v>0</v>
      </c>
      <c r="J25" s="33">
        <f t="shared" si="0"/>
        <v>0</v>
      </c>
      <c r="K25" s="35" t="e">
        <f t="shared" si="1"/>
        <v>#DIV/0!</v>
      </c>
      <c r="L25" s="32">
        <f>+L26+L30</f>
        <v>0</v>
      </c>
      <c r="M25" s="32">
        <f>+M26+M30</f>
        <v>0</v>
      </c>
      <c r="N25" s="185">
        <f>+N26+N30</f>
        <v>2831.24</v>
      </c>
      <c r="O25" s="98">
        <f>+O26+O30</f>
        <v>2831.24</v>
      </c>
      <c r="P25" s="34">
        <f t="shared" si="2"/>
        <v>-2831.24</v>
      </c>
      <c r="Q25" s="35" t="e">
        <f t="shared" si="3"/>
        <v>#DIV/0!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</row>
    <row r="26" spans="1:154" ht="15" customHeight="1" x14ac:dyDescent="0.2">
      <c r="A26" s="36">
        <v>3000</v>
      </c>
      <c r="B26" s="37"/>
      <c r="C26" s="37"/>
      <c r="D26" s="37"/>
      <c r="E26" s="37"/>
      <c r="F26" s="37"/>
      <c r="G26" s="165" t="s">
        <v>42</v>
      </c>
      <c r="H26" s="185">
        <f>+H27</f>
        <v>0</v>
      </c>
      <c r="I26" s="32">
        <f>+I27</f>
        <v>0</v>
      </c>
      <c r="J26" s="33">
        <f t="shared" si="0"/>
        <v>0</v>
      </c>
      <c r="K26" s="35" t="e">
        <f t="shared" si="1"/>
        <v>#DIV/0!</v>
      </c>
      <c r="L26" s="32">
        <f>+L27</f>
        <v>0</v>
      </c>
      <c r="M26" s="32">
        <f>+M27</f>
        <v>0</v>
      </c>
      <c r="N26" s="185">
        <f>+N27</f>
        <v>0</v>
      </c>
      <c r="O26" s="98">
        <f>+O27</f>
        <v>0</v>
      </c>
      <c r="P26" s="34">
        <f t="shared" si="2"/>
        <v>0</v>
      </c>
      <c r="Q26" s="3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</row>
    <row r="27" spans="1:154" ht="15" customHeight="1" x14ac:dyDescent="0.2">
      <c r="A27" s="36">
        <v>3100</v>
      </c>
      <c r="B27" s="37"/>
      <c r="C27" s="37"/>
      <c r="D27" s="37"/>
      <c r="E27" s="37"/>
      <c r="F27" s="37"/>
      <c r="G27" s="165" t="s">
        <v>43</v>
      </c>
      <c r="H27" s="185">
        <f>+H28+H29</f>
        <v>0</v>
      </c>
      <c r="I27" s="32">
        <f>+I28+I29</f>
        <v>0</v>
      </c>
      <c r="J27" s="33">
        <f t="shared" si="0"/>
        <v>0</v>
      </c>
      <c r="K27" s="35" t="e">
        <f t="shared" si="1"/>
        <v>#DIV/0!</v>
      </c>
      <c r="L27" s="32">
        <f>+L28+L29</f>
        <v>0</v>
      </c>
      <c r="M27" s="32">
        <f>+M28+M29</f>
        <v>0</v>
      </c>
      <c r="N27" s="185">
        <f>+N28+N29</f>
        <v>0</v>
      </c>
      <c r="O27" s="98">
        <f>+O28+O29</f>
        <v>0</v>
      </c>
      <c r="P27" s="34">
        <f t="shared" si="2"/>
        <v>0</v>
      </c>
      <c r="Q27" s="3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</row>
    <row r="28" spans="1:154" ht="15" customHeight="1" x14ac:dyDescent="0.2">
      <c r="A28" s="46"/>
      <c r="B28" s="47" t="s">
        <v>385</v>
      </c>
      <c r="C28" s="47"/>
      <c r="D28" s="47"/>
      <c r="E28" s="47"/>
      <c r="F28" s="47"/>
      <c r="G28" s="41" t="s">
        <v>45</v>
      </c>
      <c r="H28" s="185">
        <v>0</v>
      </c>
      <c r="I28" s="32">
        <v>0</v>
      </c>
      <c r="J28" s="33">
        <f t="shared" si="0"/>
        <v>0</v>
      </c>
      <c r="K28" s="35" t="e">
        <f t="shared" si="1"/>
        <v>#DIV/0!</v>
      </c>
      <c r="L28" s="32">
        <v>0</v>
      </c>
      <c r="M28" s="32">
        <v>0</v>
      </c>
      <c r="N28" s="185">
        <v>0</v>
      </c>
      <c r="O28" s="67">
        <f>+M28+N28</f>
        <v>0</v>
      </c>
      <c r="P28" s="34">
        <f t="shared" si="2"/>
        <v>0</v>
      </c>
      <c r="Q28" s="3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</row>
    <row r="29" spans="1:154" ht="15" customHeight="1" x14ac:dyDescent="0.2">
      <c r="A29" s="46"/>
      <c r="B29" s="47" t="s">
        <v>386</v>
      </c>
      <c r="C29" s="47"/>
      <c r="D29" s="47"/>
      <c r="E29" s="47"/>
      <c r="F29" s="47"/>
      <c r="G29" s="41" t="s">
        <v>248</v>
      </c>
      <c r="H29" s="185">
        <v>0</v>
      </c>
      <c r="I29" s="32">
        <v>0</v>
      </c>
      <c r="J29" s="33">
        <f t="shared" si="0"/>
        <v>0</v>
      </c>
      <c r="K29" s="35" t="e">
        <f t="shared" si="1"/>
        <v>#DIV/0!</v>
      </c>
      <c r="L29" s="32">
        <v>0</v>
      </c>
      <c r="M29" s="32">
        <v>0</v>
      </c>
      <c r="N29" s="185">
        <v>0</v>
      </c>
      <c r="O29" s="67">
        <f>+M29+N29</f>
        <v>0</v>
      </c>
      <c r="P29" s="34">
        <f t="shared" si="2"/>
        <v>0</v>
      </c>
      <c r="Q29" s="3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</row>
    <row r="30" spans="1:154" ht="15" customHeight="1" x14ac:dyDescent="0.2">
      <c r="A30" s="36">
        <v>3300</v>
      </c>
      <c r="B30" s="37"/>
      <c r="C30" s="37"/>
      <c r="D30" s="37"/>
      <c r="E30" s="37"/>
      <c r="F30" s="37"/>
      <c r="G30" s="50" t="s">
        <v>46</v>
      </c>
      <c r="H30" s="185">
        <f>+H31</f>
        <v>0</v>
      </c>
      <c r="I30" s="32">
        <f>+I31</f>
        <v>0</v>
      </c>
      <c r="J30" s="33">
        <f t="shared" si="0"/>
        <v>0</v>
      </c>
      <c r="K30" s="35" t="e">
        <f t="shared" si="1"/>
        <v>#DIV/0!</v>
      </c>
      <c r="L30" s="32">
        <f>+L31</f>
        <v>0</v>
      </c>
      <c r="M30" s="32">
        <f>+M31</f>
        <v>0</v>
      </c>
      <c r="N30" s="185">
        <f>+N31</f>
        <v>2831.24</v>
      </c>
      <c r="O30" s="98">
        <f>+O31</f>
        <v>2831.24</v>
      </c>
      <c r="P30" s="34">
        <f t="shared" si="2"/>
        <v>-2831.24</v>
      </c>
      <c r="Q30" s="35" t="e">
        <f t="shared" si="3"/>
        <v>#DIV/0!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</row>
    <row r="31" spans="1:154" ht="15" customHeight="1" x14ac:dyDescent="0.2">
      <c r="A31" s="36">
        <v>3600</v>
      </c>
      <c r="B31" s="37"/>
      <c r="C31" s="37"/>
      <c r="D31" s="37"/>
      <c r="E31" s="37"/>
      <c r="F31" s="37"/>
      <c r="G31" s="50" t="s">
        <v>47</v>
      </c>
      <c r="H31" s="185">
        <f>+H33+H32</f>
        <v>0</v>
      </c>
      <c r="I31" s="32">
        <f>+I33+I32</f>
        <v>0</v>
      </c>
      <c r="J31" s="33">
        <f t="shared" si="0"/>
        <v>0</v>
      </c>
      <c r="K31" s="35" t="e">
        <f t="shared" si="1"/>
        <v>#DIV/0!</v>
      </c>
      <c r="L31" s="32">
        <f>+L33+L32</f>
        <v>0</v>
      </c>
      <c r="M31" s="32">
        <f>+M33+M32</f>
        <v>0</v>
      </c>
      <c r="N31" s="185">
        <f>+N33+N32</f>
        <v>2831.24</v>
      </c>
      <c r="O31" s="32">
        <f>+O33+O32</f>
        <v>2831.24</v>
      </c>
      <c r="P31" s="34">
        <f t="shared" si="2"/>
        <v>-2831.24</v>
      </c>
      <c r="Q31" s="35" t="e">
        <f t="shared" si="3"/>
        <v>#DIV/0!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</row>
    <row r="32" spans="1:154" ht="15" customHeight="1" x14ac:dyDescent="0.2">
      <c r="A32" s="46"/>
      <c r="B32" s="47" t="s">
        <v>389</v>
      </c>
      <c r="C32" s="47"/>
      <c r="D32" s="47"/>
      <c r="E32" s="47"/>
      <c r="F32" s="47"/>
      <c r="G32" s="51" t="s">
        <v>48</v>
      </c>
      <c r="H32" s="185">
        <v>0</v>
      </c>
      <c r="I32" s="32">
        <v>0</v>
      </c>
      <c r="J32" s="33">
        <f t="shared" si="0"/>
        <v>0</v>
      </c>
      <c r="K32" s="35" t="e">
        <f t="shared" si="1"/>
        <v>#DIV/0!</v>
      </c>
      <c r="L32" s="32">
        <v>0</v>
      </c>
      <c r="M32" s="32">
        <v>0</v>
      </c>
      <c r="N32" s="185">
        <v>0</v>
      </c>
      <c r="O32" s="67">
        <f>+M32+N32</f>
        <v>0</v>
      </c>
      <c r="P32" s="34">
        <f t="shared" si="2"/>
        <v>0</v>
      </c>
      <c r="Q32" s="3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</row>
    <row r="33" spans="1:154" ht="15" customHeight="1" x14ac:dyDescent="0.2">
      <c r="A33" s="46"/>
      <c r="B33" s="47" t="s">
        <v>390</v>
      </c>
      <c r="C33" s="47"/>
      <c r="D33" s="47"/>
      <c r="E33" s="47"/>
      <c r="F33" s="47"/>
      <c r="G33" s="51" t="s">
        <v>50</v>
      </c>
      <c r="H33" s="185">
        <v>0</v>
      </c>
      <c r="I33" s="32">
        <v>0</v>
      </c>
      <c r="J33" s="33">
        <f t="shared" si="0"/>
        <v>0</v>
      </c>
      <c r="K33" s="35" t="e">
        <f t="shared" si="1"/>
        <v>#DIV/0!</v>
      </c>
      <c r="L33" s="32">
        <v>0</v>
      </c>
      <c r="M33" s="32">
        <v>0</v>
      </c>
      <c r="N33" s="185">
        <v>2831.24</v>
      </c>
      <c r="O33" s="67">
        <f>+M33+N33</f>
        <v>2831.24</v>
      </c>
      <c r="P33" s="34">
        <f t="shared" si="2"/>
        <v>-2831.24</v>
      </c>
      <c r="Q33" s="35" t="e">
        <f t="shared" si="3"/>
        <v>#DIV/0!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</row>
    <row r="34" spans="1:154" ht="27" customHeight="1" x14ac:dyDescent="0.2">
      <c r="A34" s="36">
        <v>4000</v>
      </c>
      <c r="B34" s="37"/>
      <c r="C34" s="37"/>
      <c r="D34" s="37"/>
      <c r="E34" s="37"/>
      <c r="F34" s="37"/>
      <c r="G34" s="50" t="s">
        <v>51</v>
      </c>
      <c r="H34" s="185">
        <f>+H35</f>
        <v>0</v>
      </c>
      <c r="I34" s="32">
        <f>+I35</f>
        <v>0</v>
      </c>
      <c r="J34" s="33">
        <f t="shared" si="0"/>
        <v>0</v>
      </c>
      <c r="K34" s="35" t="e">
        <f t="shared" si="1"/>
        <v>#DIV/0!</v>
      </c>
      <c r="L34" s="32">
        <f>+L35</f>
        <v>0</v>
      </c>
      <c r="M34" s="32">
        <f>+M35</f>
        <v>0</v>
      </c>
      <c r="N34" s="185">
        <f>+N35</f>
        <v>0</v>
      </c>
      <c r="O34" s="98">
        <f>+O35</f>
        <v>0</v>
      </c>
      <c r="P34" s="34">
        <f t="shared" si="2"/>
        <v>0</v>
      </c>
      <c r="Q34" s="35" t="e">
        <f t="shared" si="3"/>
        <v>#DIV/0!</v>
      </c>
      <c r="R34" s="31"/>
      <c r="S34" s="31"/>
      <c r="T34" s="14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</row>
    <row r="35" spans="1:154" ht="29.45" customHeight="1" x14ac:dyDescent="0.2">
      <c r="A35" s="46"/>
      <c r="B35" s="47" t="s">
        <v>391</v>
      </c>
      <c r="C35" s="47"/>
      <c r="D35" s="47"/>
      <c r="E35" s="47"/>
      <c r="F35" s="47"/>
      <c r="G35" s="51" t="s">
        <v>250</v>
      </c>
      <c r="H35" s="185">
        <v>0</v>
      </c>
      <c r="I35" s="32">
        <v>0</v>
      </c>
      <c r="J35" s="33">
        <f t="shared" si="0"/>
        <v>0</v>
      </c>
      <c r="K35" s="35" t="e">
        <f t="shared" si="1"/>
        <v>#DIV/0!</v>
      </c>
      <c r="L35" s="32">
        <v>0</v>
      </c>
      <c r="M35" s="32">
        <v>0</v>
      </c>
      <c r="N35" s="185">
        <v>0</v>
      </c>
      <c r="O35" s="67">
        <f t="shared" ref="O35:O40" si="4">+M35+N35</f>
        <v>0</v>
      </c>
      <c r="P35" s="34">
        <f t="shared" si="2"/>
        <v>0</v>
      </c>
      <c r="Q35" s="3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</row>
    <row r="36" spans="1:154" ht="15" customHeight="1" x14ac:dyDescent="0.2">
      <c r="A36" s="36">
        <v>4200</v>
      </c>
      <c r="B36" s="47"/>
      <c r="C36" s="47"/>
      <c r="D36" s="47"/>
      <c r="E36" s="47"/>
      <c r="F36" s="47"/>
      <c r="G36" s="51" t="s">
        <v>52</v>
      </c>
      <c r="H36" s="185">
        <f t="shared" ref="H36:I37" si="5">H37</f>
        <v>0</v>
      </c>
      <c r="I36" s="32">
        <f t="shared" si="5"/>
        <v>0</v>
      </c>
      <c r="J36" s="33">
        <f t="shared" si="0"/>
        <v>0</v>
      </c>
      <c r="K36" s="35" t="e">
        <f t="shared" si="1"/>
        <v>#DIV/0!</v>
      </c>
      <c r="L36" s="32">
        <f t="shared" ref="L36:N37" si="6">L37</f>
        <v>0</v>
      </c>
      <c r="M36" s="32">
        <f t="shared" si="6"/>
        <v>0</v>
      </c>
      <c r="N36" s="185">
        <f t="shared" si="6"/>
        <v>0</v>
      </c>
      <c r="O36" s="67">
        <f t="shared" ref="O36:O37" si="7">O37</f>
        <v>0</v>
      </c>
      <c r="P36" s="34">
        <f t="shared" si="2"/>
        <v>0</v>
      </c>
      <c r="Q36" s="3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</row>
    <row r="37" spans="1:154" ht="15" customHeight="1" x14ac:dyDescent="0.2">
      <c r="A37" s="36">
        <v>4200</v>
      </c>
      <c r="B37" s="47"/>
      <c r="C37" s="47"/>
      <c r="D37" s="47"/>
      <c r="E37" s="47"/>
      <c r="F37" s="47"/>
      <c r="G37" s="51" t="s">
        <v>249</v>
      </c>
      <c r="H37" s="185">
        <f t="shared" si="5"/>
        <v>0</v>
      </c>
      <c r="I37" s="32">
        <f t="shared" si="5"/>
        <v>0</v>
      </c>
      <c r="J37" s="33">
        <f t="shared" si="0"/>
        <v>0</v>
      </c>
      <c r="K37" s="35" t="e">
        <f t="shared" si="1"/>
        <v>#DIV/0!</v>
      </c>
      <c r="L37" s="32">
        <f t="shared" si="6"/>
        <v>0</v>
      </c>
      <c r="M37" s="32">
        <f t="shared" si="6"/>
        <v>0</v>
      </c>
      <c r="N37" s="185">
        <f t="shared" si="6"/>
        <v>0</v>
      </c>
      <c r="O37" s="67">
        <f t="shared" si="7"/>
        <v>0</v>
      </c>
      <c r="P37" s="34">
        <f t="shared" si="2"/>
        <v>0</v>
      </c>
      <c r="Q37" s="3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</row>
    <row r="38" spans="1:154" ht="15" customHeight="1" x14ac:dyDescent="0.2">
      <c r="A38" s="36">
        <v>4200</v>
      </c>
      <c r="B38" s="47"/>
      <c r="C38" s="47"/>
      <c r="D38" s="47"/>
      <c r="E38" s="47"/>
      <c r="F38" s="47"/>
      <c r="G38" s="51" t="s">
        <v>53</v>
      </c>
      <c r="H38" s="185">
        <f>H39+H40</f>
        <v>0</v>
      </c>
      <c r="I38" s="32">
        <f>I39+I40</f>
        <v>0</v>
      </c>
      <c r="J38" s="33">
        <f t="shared" si="0"/>
        <v>0</v>
      </c>
      <c r="K38" s="35" t="e">
        <f t="shared" si="1"/>
        <v>#DIV/0!</v>
      </c>
      <c r="L38" s="32">
        <f>L39+L40</f>
        <v>0</v>
      </c>
      <c r="M38" s="32">
        <f>M39+M40</f>
        <v>0</v>
      </c>
      <c r="N38" s="185">
        <f>N39+N40</f>
        <v>0</v>
      </c>
      <c r="O38" s="32">
        <f>O39+O40</f>
        <v>0</v>
      </c>
      <c r="P38" s="34">
        <f t="shared" si="2"/>
        <v>0</v>
      </c>
      <c r="Q38" s="3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</row>
    <row r="39" spans="1:154" ht="15" customHeight="1" x14ac:dyDescent="0.2">
      <c r="A39" s="36"/>
      <c r="B39" s="47" t="s">
        <v>392</v>
      </c>
      <c r="C39" s="47"/>
      <c r="D39" s="47"/>
      <c r="E39" s="47"/>
      <c r="F39" s="47"/>
      <c r="G39" s="51" t="s">
        <v>54</v>
      </c>
      <c r="H39" s="185">
        <v>0</v>
      </c>
      <c r="I39" s="32">
        <v>0</v>
      </c>
      <c r="J39" s="33">
        <f t="shared" si="0"/>
        <v>0</v>
      </c>
      <c r="K39" s="35" t="e">
        <f t="shared" si="1"/>
        <v>#DIV/0!</v>
      </c>
      <c r="L39" s="32">
        <v>0</v>
      </c>
      <c r="M39" s="32">
        <v>0</v>
      </c>
      <c r="N39" s="185">
        <v>0</v>
      </c>
      <c r="O39" s="67">
        <f t="shared" si="4"/>
        <v>0</v>
      </c>
      <c r="P39" s="34">
        <f t="shared" si="2"/>
        <v>0</v>
      </c>
      <c r="Q39" s="3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</row>
    <row r="40" spans="1:154" ht="15" customHeight="1" x14ac:dyDescent="0.2">
      <c r="A40" s="36"/>
      <c r="B40" s="47" t="s">
        <v>396</v>
      </c>
      <c r="C40" s="47"/>
      <c r="D40" s="47"/>
      <c r="E40" s="47"/>
      <c r="F40" s="47"/>
      <c r="G40" s="51" t="s">
        <v>264</v>
      </c>
      <c r="H40" s="185"/>
      <c r="I40" s="32"/>
      <c r="J40" s="33">
        <f t="shared" si="0"/>
        <v>0</v>
      </c>
      <c r="K40" s="35"/>
      <c r="L40" s="32"/>
      <c r="M40" s="32"/>
      <c r="N40" s="185"/>
      <c r="O40" s="67">
        <f t="shared" si="4"/>
        <v>0</v>
      </c>
      <c r="P40" s="34"/>
      <c r="Q40" s="3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</row>
    <row r="41" spans="1:154" ht="25.9" customHeight="1" x14ac:dyDescent="0.2">
      <c r="A41" s="36">
        <v>4500</v>
      </c>
      <c r="B41" s="47"/>
      <c r="C41" s="47"/>
      <c r="D41" s="47"/>
      <c r="E41" s="47"/>
      <c r="F41" s="47"/>
      <c r="G41" s="50" t="s">
        <v>260</v>
      </c>
      <c r="H41" s="185">
        <f>H42+H44+H47+H48</f>
        <v>0</v>
      </c>
      <c r="I41" s="32">
        <f>I42+I44+I47+I48</f>
        <v>0</v>
      </c>
      <c r="J41" s="33">
        <f t="shared" si="0"/>
        <v>0</v>
      </c>
      <c r="K41" s="35" t="e">
        <f t="shared" si="1"/>
        <v>#DIV/0!</v>
      </c>
      <c r="L41" s="32">
        <f t="shared" ref="L41:O41" si="8">L42+L44+L47+L48</f>
        <v>0</v>
      </c>
      <c r="M41" s="32">
        <f t="shared" si="8"/>
        <v>0</v>
      </c>
      <c r="N41" s="185">
        <f t="shared" si="8"/>
        <v>0</v>
      </c>
      <c r="O41" s="32">
        <f t="shared" si="8"/>
        <v>0</v>
      </c>
      <c r="P41" s="34">
        <f t="shared" si="2"/>
        <v>0</v>
      </c>
      <c r="Q41" s="3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</row>
    <row r="42" spans="1:154" ht="15" customHeight="1" x14ac:dyDescent="0.2">
      <c r="A42" s="36"/>
      <c r="B42" s="47" t="s">
        <v>397</v>
      </c>
      <c r="C42" s="47"/>
      <c r="D42" s="47"/>
      <c r="E42" s="47"/>
      <c r="F42" s="47"/>
      <c r="G42" s="51" t="s">
        <v>254</v>
      </c>
      <c r="H42" s="185">
        <f>H43</f>
        <v>0</v>
      </c>
      <c r="I42" s="32">
        <f>I43</f>
        <v>0</v>
      </c>
      <c r="J42" s="33">
        <f t="shared" si="0"/>
        <v>0</v>
      </c>
      <c r="K42" s="35" t="e">
        <f t="shared" si="1"/>
        <v>#DIV/0!</v>
      </c>
      <c r="L42" s="32">
        <f>L43</f>
        <v>0</v>
      </c>
      <c r="M42" s="32">
        <f>M43</f>
        <v>0</v>
      </c>
      <c r="N42" s="185">
        <f>N43</f>
        <v>0</v>
      </c>
      <c r="O42" s="32">
        <f>O43</f>
        <v>0</v>
      </c>
      <c r="P42" s="34">
        <f t="shared" si="2"/>
        <v>0</v>
      </c>
      <c r="Q42" s="3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</row>
    <row r="43" spans="1:154" ht="15" customHeight="1" x14ac:dyDescent="0.2">
      <c r="A43" s="36"/>
      <c r="B43" s="47"/>
      <c r="C43" s="47" t="s">
        <v>393</v>
      </c>
      <c r="D43" s="47"/>
      <c r="E43" s="47"/>
      <c r="F43" s="47"/>
      <c r="G43" s="51" t="s">
        <v>261</v>
      </c>
      <c r="H43" s="185"/>
      <c r="I43" s="32"/>
      <c r="J43" s="33">
        <f t="shared" si="0"/>
        <v>0</v>
      </c>
      <c r="K43" s="35" t="e">
        <f t="shared" si="1"/>
        <v>#DIV/0!</v>
      </c>
      <c r="L43" s="32"/>
      <c r="M43" s="32"/>
      <c r="N43" s="185"/>
      <c r="O43" s="67">
        <f t="shared" ref="O43:O51" si="9">+M43+N43</f>
        <v>0</v>
      </c>
      <c r="P43" s="34">
        <f t="shared" si="2"/>
        <v>0</v>
      </c>
      <c r="Q43" s="3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</row>
    <row r="44" spans="1:154" ht="15" customHeight="1" x14ac:dyDescent="0.2">
      <c r="A44" s="36"/>
      <c r="B44" s="47" t="s">
        <v>398</v>
      </c>
      <c r="C44" s="47"/>
      <c r="D44" s="47"/>
      <c r="E44" s="47"/>
      <c r="F44" s="47"/>
      <c r="G44" s="51" t="s">
        <v>255</v>
      </c>
      <c r="H44" s="185">
        <f>H45+H46</f>
        <v>0</v>
      </c>
      <c r="I44" s="32">
        <f>I45+I46</f>
        <v>0</v>
      </c>
      <c r="J44" s="33">
        <f t="shared" si="0"/>
        <v>0</v>
      </c>
      <c r="K44" s="35" t="e">
        <f t="shared" si="1"/>
        <v>#DIV/0!</v>
      </c>
      <c r="L44" s="32">
        <f>L45+L46</f>
        <v>0</v>
      </c>
      <c r="M44" s="32">
        <f>M45+M46</f>
        <v>0</v>
      </c>
      <c r="N44" s="185">
        <f>N45+N46</f>
        <v>0</v>
      </c>
      <c r="O44" s="32">
        <f>O45+O46</f>
        <v>0</v>
      </c>
      <c r="P44" s="34">
        <f t="shared" si="2"/>
        <v>0</v>
      </c>
      <c r="Q44" s="3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</row>
    <row r="45" spans="1:154" ht="15" customHeight="1" x14ac:dyDescent="0.2">
      <c r="A45" s="36"/>
      <c r="B45" s="47"/>
      <c r="C45" s="47" t="s">
        <v>394</v>
      </c>
      <c r="D45" s="47"/>
      <c r="E45" s="47"/>
      <c r="F45" s="47"/>
      <c r="G45" s="51" t="s">
        <v>261</v>
      </c>
      <c r="H45" s="185"/>
      <c r="I45" s="32"/>
      <c r="J45" s="33">
        <f t="shared" si="0"/>
        <v>0</v>
      </c>
      <c r="K45" s="35" t="e">
        <f t="shared" si="1"/>
        <v>#DIV/0!</v>
      </c>
      <c r="L45" s="32"/>
      <c r="M45" s="32"/>
      <c r="N45" s="185"/>
      <c r="O45" s="67">
        <f t="shared" si="9"/>
        <v>0</v>
      </c>
      <c r="P45" s="34">
        <f t="shared" si="2"/>
        <v>0</v>
      </c>
      <c r="Q45" s="3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</row>
    <row r="46" spans="1:154" ht="15" customHeight="1" x14ac:dyDescent="0.2">
      <c r="A46" s="36"/>
      <c r="B46" s="47"/>
      <c r="C46" s="47" t="s">
        <v>395</v>
      </c>
      <c r="D46" s="47"/>
      <c r="E46" s="47"/>
      <c r="F46" s="47"/>
      <c r="G46" s="51" t="s">
        <v>262</v>
      </c>
      <c r="H46" s="185"/>
      <c r="I46" s="32"/>
      <c r="J46" s="33">
        <f t="shared" si="0"/>
        <v>0</v>
      </c>
      <c r="K46" s="35" t="e">
        <f t="shared" si="1"/>
        <v>#DIV/0!</v>
      </c>
      <c r="L46" s="32"/>
      <c r="M46" s="32"/>
      <c r="N46" s="185"/>
      <c r="O46" s="67">
        <f t="shared" si="9"/>
        <v>0</v>
      </c>
      <c r="P46" s="34">
        <f t="shared" si="2"/>
        <v>0</v>
      </c>
      <c r="Q46" s="3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</row>
    <row r="47" spans="1:154" ht="15" customHeight="1" x14ac:dyDescent="0.2">
      <c r="A47" s="46"/>
      <c r="B47" s="47" t="s">
        <v>399</v>
      </c>
      <c r="C47" s="47"/>
      <c r="D47" s="47"/>
      <c r="E47" s="47"/>
      <c r="F47" s="47"/>
      <c r="G47" s="51" t="s">
        <v>263</v>
      </c>
      <c r="H47" s="185"/>
      <c r="I47" s="32"/>
      <c r="J47" s="33">
        <f t="shared" si="0"/>
        <v>0</v>
      </c>
      <c r="K47" s="35" t="e">
        <f t="shared" si="1"/>
        <v>#DIV/0!</v>
      </c>
      <c r="L47" s="32"/>
      <c r="M47" s="32"/>
      <c r="N47" s="185"/>
      <c r="O47" s="67">
        <f t="shared" si="9"/>
        <v>0</v>
      </c>
      <c r="P47" s="34">
        <f t="shared" si="2"/>
        <v>0</v>
      </c>
      <c r="Q47" s="3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</row>
    <row r="48" spans="1:154" ht="15" customHeight="1" x14ac:dyDescent="0.2">
      <c r="A48" s="46"/>
      <c r="B48" s="47" t="s">
        <v>417</v>
      </c>
      <c r="C48" s="47"/>
      <c r="D48" s="47"/>
      <c r="E48" s="47"/>
      <c r="F48" s="47"/>
      <c r="G48" s="51" t="s">
        <v>418</v>
      </c>
      <c r="H48" s="185">
        <f>H49+H50+H51</f>
        <v>0</v>
      </c>
      <c r="I48" s="32">
        <f>I49+I50+I51</f>
        <v>0</v>
      </c>
      <c r="J48" s="33">
        <f t="shared" si="0"/>
        <v>0</v>
      </c>
      <c r="K48" s="35" t="e">
        <f t="shared" si="1"/>
        <v>#DIV/0!</v>
      </c>
      <c r="L48" s="32">
        <f>L49+L50+L51</f>
        <v>0</v>
      </c>
      <c r="M48" s="32">
        <f t="shared" ref="M48:O48" si="10">M49+M50+M51</f>
        <v>0</v>
      </c>
      <c r="N48" s="185">
        <f t="shared" si="10"/>
        <v>0</v>
      </c>
      <c r="O48" s="32">
        <f t="shared" si="10"/>
        <v>0</v>
      </c>
      <c r="P48" s="34">
        <f t="shared" si="2"/>
        <v>0</v>
      </c>
      <c r="Q48" s="3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</row>
    <row r="49" spans="1:154" ht="15" customHeight="1" x14ac:dyDescent="0.2">
      <c r="A49" s="46"/>
      <c r="B49" s="47"/>
      <c r="C49" s="47" t="s">
        <v>419</v>
      </c>
      <c r="D49" s="47"/>
      <c r="E49" s="47"/>
      <c r="F49" s="47"/>
      <c r="G49" s="51" t="s">
        <v>422</v>
      </c>
      <c r="H49" s="185"/>
      <c r="I49" s="32"/>
      <c r="J49" s="33">
        <f t="shared" si="0"/>
        <v>0</v>
      </c>
      <c r="K49" s="35" t="e">
        <f t="shared" si="1"/>
        <v>#DIV/0!</v>
      </c>
      <c r="L49" s="32"/>
      <c r="M49" s="32"/>
      <c r="N49" s="185"/>
      <c r="O49" s="67">
        <f t="shared" si="9"/>
        <v>0</v>
      </c>
      <c r="P49" s="34">
        <f t="shared" si="2"/>
        <v>0</v>
      </c>
      <c r="Q49" s="3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</row>
    <row r="50" spans="1:154" ht="15" customHeight="1" x14ac:dyDescent="0.2">
      <c r="A50" s="46"/>
      <c r="B50" s="47"/>
      <c r="C50" s="47" t="s">
        <v>420</v>
      </c>
      <c r="D50" s="47"/>
      <c r="E50" s="47"/>
      <c r="F50" s="47"/>
      <c r="G50" s="51" t="s">
        <v>423</v>
      </c>
      <c r="H50" s="185"/>
      <c r="I50" s="32"/>
      <c r="J50" s="33">
        <f t="shared" si="0"/>
        <v>0</v>
      </c>
      <c r="K50" s="35" t="e">
        <f t="shared" si="1"/>
        <v>#DIV/0!</v>
      </c>
      <c r="L50" s="32"/>
      <c r="M50" s="32"/>
      <c r="N50" s="185"/>
      <c r="O50" s="67">
        <f t="shared" si="9"/>
        <v>0</v>
      </c>
      <c r="P50" s="34">
        <f t="shared" si="2"/>
        <v>0</v>
      </c>
      <c r="Q50" s="3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</row>
    <row r="51" spans="1:154" ht="15" customHeight="1" x14ac:dyDescent="0.2">
      <c r="A51" s="46"/>
      <c r="B51" s="47"/>
      <c r="C51" s="47" t="s">
        <v>421</v>
      </c>
      <c r="D51" s="47"/>
      <c r="E51" s="47"/>
      <c r="F51" s="47"/>
      <c r="G51" s="51" t="s">
        <v>424</v>
      </c>
      <c r="H51" s="185"/>
      <c r="I51" s="32"/>
      <c r="J51" s="33">
        <f t="shared" si="0"/>
        <v>0</v>
      </c>
      <c r="K51" s="35" t="e">
        <f t="shared" si="1"/>
        <v>#DIV/0!</v>
      </c>
      <c r="L51" s="32"/>
      <c r="M51" s="32"/>
      <c r="N51" s="185"/>
      <c r="O51" s="67">
        <f t="shared" si="9"/>
        <v>0</v>
      </c>
      <c r="P51" s="34">
        <f t="shared" si="2"/>
        <v>0</v>
      </c>
      <c r="Q51" s="3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</row>
    <row r="52" spans="1:154" s="45" customFormat="1" ht="15" customHeight="1" x14ac:dyDescent="0.25">
      <c r="A52" s="36">
        <v>4600</v>
      </c>
      <c r="B52" s="37"/>
      <c r="C52" s="37"/>
      <c r="D52" s="37"/>
      <c r="E52" s="37"/>
      <c r="F52" s="37"/>
      <c r="G52" s="50" t="s">
        <v>251</v>
      </c>
      <c r="H52" s="185">
        <f>H53</f>
        <v>0</v>
      </c>
      <c r="I52" s="32">
        <f>I53</f>
        <v>0</v>
      </c>
      <c r="J52" s="33">
        <f t="shared" si="0"/>
        <v>0</v>
      </c>
      <c r="K52" s="35" t="e">
        <f t="shared" si="1"/>
        <v>#DIV/0!</v>
      </c>
      <c r="L52" s="32">
        <f>L53</f>
        <v>0</v>
      </c>
      <c r="M52" s="32">
        <f>M53</f>
        <v>0</v>
      </c>
      <c r="N52" s="185">
        <f>N53</f>
        <v>0</v>
      </c>
      <c r="O52" s="32">
        <f>O53</f>
        <v>0</v>
      </c>
      <c r="P52" s="34">
        <f t="shared" si="2"/>
        <v>0</v>
      </c>
      <c r="Q52" s="3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4.15" customHeight="1" x14ac:dyDescent="0.25">
      <c r="A53" s="36"/>
      <c r="B53" s="47" t="s">
        <v>400</v>
      </c>
      <c r="C53" s="37"/>
      <c r="D53" s="37"/>
      <c r="E53" s="37"/>
      <c r="F53" s="37"/>
      <c r="G53" s="51" t="s">
        <v>252</v>
      </c>
      <c r="H53" s="185"/>
      <c r="I53" s="32"/>
      <c r="J53" s="33">
        <f t="shared" si="0"/>
        <v>0</v>
      </c>
      <c r="K53" s="35" t="e">
        <f t="shared" si="1"/>
        <v>#DIV/0!</v>
      </c>
      <c r="L53" s="32"/>
      <c r="M53" s="32"/>
      <c r="N53" s="185"/>
      <c r="O53" s="98">
        <f t="shared" ref="O53" si="11">+M53+N53</f>
        <v>0</v>
      </c>
      <c r="P53" s="34">
        <f t="shared" si="2"/>
        <v>0</v>
      </c>
      <c r="Q53" s="3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34.15" customHeight="1" x14ac:dyDescent="0.25">
      <c r="A54" s="36">
        <v>4800</v>
      </c>
      <c r="B54" s="47"/>
      <c r="C54" s="37"/>
      <c r="D54" s="37"/>
      <c r="E54" s="37"/>
      <c r="F54" s="37"/>
      <c r="G54" s="51" t="s">
        <v>257</v>
      </c>
      <c r="H54" s="185">
        <f>H55+H56+H57</f>
        <v>0</v>
      </c>
      <c r="I54" s="32">
        <f>I55+I56+I57</f>
        <v>0</v>
      </c>
      <c r="J54" s="33">
        <f t="shared" si="0"/>
        <v>0</v>
      </c>
      <c r="K54" s="35" t="e">
        <f t="shared" si="1"/>
        <v>#DIV/0!</v>
      </c>
      <c r="L54" s="32">
        <f>L55+L56+L57</f>
        <v>0</v>
      </c>
      <c r="M54" s="32">
        <f>M55+M56+M57</f>
        <v>0</v>
      </c>
      <c r="N54" s="185">
        <f>N55+N56+N57</f>
        <v>0</v>
      </c>
      <c r="O54" s="32">
        <f>O55+O56+O57</f>
        <v>0</v>
      </c>
      <c r="P54" s="34">
        <f t="shared" si="2"/>
        <v>0</v>
      </c>
      <c r="Q54" s="3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5" customHeight="1" x14ac:dyDescent="0.2">
      <c r="A55" s="46"/>
      <c r="B55" s="164" t="s">
        <v>401</v>
      </c>
      <c r="C55" s="47"/>
      <c r="D55" s="47"/>
      <c r="E55" s="47"/>
      <c r="F55" s="47"/>
      <c r="G55" s="51" t="s">
        <v>254</v>
      </c>
      <c r="H55" s="185">
        <v>0</v>
      </c>
      <c r="I55" s="32">
        <v>0</v>
      </c>
      <c r="J55" s="33">
        <f t="shared" si="0"/>
        <v>0</v>
      </c>
      <c r="K55" s="35" t="e">
        <f t="shared" si="1"/>
        <v>#DIV/0!</v>
      </c>
      <c r="L55" s="32">
        <v>0</v>
      </c>
      <c r="M55" s="32">
        <v>0</v>
      </c>
      <c r="N55" s="185">
        <v>0</v>
      </c>
      <c r="O55" s="67">
        <f t="shared" ref="O55:O59" si="12">+M55+N55</f>
        <v>0</v>
      </c>
      <c r="P55" s="34">
        <f t="shared" si="2"/>
        <v>0</v>
      </c>
      <c r="Q55" s="3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</row>
    <row r="56" spans="1:154" ht="15" customHeight="1" x14ac:dyDescent="0.2">
      <c r="A56" s="46"/>
      <c r="B56" s="164" t="s">
        <v>402</v>
      </c>
      <c r="C56" s="47"/>
      <c r="D56" s="47"/>
      <c r="E56" s="47"/>
      <c r="F56" s="47"/>
      <c r="G56" s="51" t="s">
        <v>255</v>
      </c>
      <c r="H56" s="185">
        <v>0</v>
      </c>
      <c r="I56" s="32">
        <v>0</v>
      </c>
      <c r="J56" s="33">
        <f t="shared" si="0"/>
        <v>0</v>
      </c>
      <c r="K56" s="35" t="e">
        <f t="shared" si="1"/>
        <v>#DIV/0!</v>
      </c>
      <c r="L56" s="32">
        <v>0</v>
      </c>
      <c r="M56" s="32">
        <v>0</v>
      </c>
      <c r="N56" s="185">
        <v>0</v>
      </c>
      <c r="O56" s="67">
        <f t="shared" si="12"/>
        <v>0</v>
      </c>
      <c r="P56" s="34">
        <f t="shared" si="2"/>
        <v>0</v>
      </c>
      <c r="Q56" s="3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</row>
    <row r="57" spans="1:154" ht="15" customHeight="1" x14ac:dyDescent="0.2">
      <c r="A57" s="46"/>
      <c r="B57" s="164" t="s">
        <v>403</v>
      </c>
      <c r="C57" s="47"/>
      <c r="D57" s="47"/>
      <c r="E57" s="47"/>
      <c r="F57" s="47"/>
      <c r="G57" s="51" t="s">
        <v>256</v>
      </c>
      <c r="H57" s="185">
        <v>0</v>
      </c>
      <c r="I57" s="32">
        <v>0</v>
      </c>
      <c r="J57" s="33">
        <f t="shared" si="0"/>
        <v>0</v>
      </c>
      <c r="K57" s="35" t="e">
        <f t="shared" si="1"/>
        <v>#DIV/0!</v>
      </c>
      <c r="L57" s="32">
        <v>0</v>
      </c>
      <c r="M57" s="32">
        <v>0</v>
      </c>
      <c r="N57" s="185">
        <v>0</v>
      </c>
      <c r="O57" s="67">
        <f t="shared" si="12"/>
        <v>0</v>
      </c>
      <c r="P57" s="34">
        <f t="shared" si="2"/>
        <v>0</v>
      </c>
      <c r="Q57" s="3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</row>
    <row r="58" spans="1:154" ht="34.15" customHeight="1" x14ac:dyDescent="0.2">
      <c r="A58" s="36">
        <v>4900</v>
      </c>
      <c r="B58" s="164"/>
      <c r="C58" s="47"/>
      <c r="D58" s="47"/>
      <c r="E58" s="47"/>
      <c r="F58" s="47"/>
      <c r="G58" s="51" t="s">
        <v>258</v>
      </c>
      <c r="H58" s="185">
        <f>H59</f>
        <v>0</v>
      </c>
      <c r="I58" s="32">
        <f>I59</f>
        <v>0</v>
      </c>
      <c r="J58" s="33">
        <f t="shared" si="0"/>
        <v>0</v>
      </c>
      <c r="K58" s="35" t="e">
        <f t="shared" si="1"/>
        <v>#DIV/0!</v>
      </c>
      <c r="L58" s="32">
        <f>L59</f>
        <v>0</v>
      </c>
      <c r="M58" s="32">
        <f>M59</f>
        <v>0</v>
      </c>
      <c r="N58" s="185">
        <f>N59</f>
        <v>0</v>
      </c>
      <c r="O58" s="32">
        <f>O59</f>
        <v>0</v>
      </c>
      <c r="P58" s="34">
        <f t="shared" si="2"/>
        <v>0</v>
      </c>
      <c r="Q58" s="3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</row>
    <row r="59" spans="1:154" ht="15" customHeight="1" x14ac:dyDescent="0.2">
      <c r="A59" s="46"/>
      <c r="B59" s="164" t="s">
        <v>404</v>
      </c>
      <c r="C59" s="47"/>
      <c r="D59" s="47"/>
      <c r="E59" s="47"/>
      <c r="F59" s="47"/>
      <c r="G59" s="51" t="s">
        <v>259</v>
      </c>
      <c r="H59" s="185">
        <v>0</v>
      </c>
      <c r="I59" s="32">
        <v>0</v>
      </c>
      <c r="J59" s="33">
        <f t="shared" si="0"/>
        <v>0</v>
      </c>
      <c r="K59" s="35" t="e">
        <f t="shared" si="1"/>
        <v>#DIV/0!</v>
      </c>
      <c r="L59" s="32">
        <v>0</v>
      </c>
      <c r="M59" s="32">
        <v>0</v>
      </c>
      <c r="N59" s="185">
        <v>0</v>
      </c>
      <c r="O59" s="67">
        <f t="shared" si="12"/>
        <v>0</v>
      </c>
      <c r="P59" s="34">
        <f t="shared" si="2"/>
        <v>0</v>
      </c>
      <c r="Q59" s="3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</row>
    <row r="60" spans="1:154" ht="15" customHeight="1" x14ac:dyDescent="0.2">
      <c r="A60" s="36"/>
      <c r="B60" s="37"/>
      <c r="C60" s="37"/>
      <c r="D60" s="37"/>
      <c r="E60" s="37"/>
      <c r="F60" s="37"/>
      <c r="G60" s="50" t="s">
        <v>57</v>
      </c>
      <c r="H60" s="185">
        <f>H15+H17+H20+H24+H28+H33+H32+H39+H41+H52+H54+H58</f>
        <v>0</v>
      </c>
      <c r="I60" s="32">
        <f>I15+I17+I20+I24+I28+I33+I32+I39+I41+I52+I54+I58</f>
        <v>0</v>
      </c>
      <c r="J60" s="33">
        <f t="shared" si="0"/>
        <v>0</v>
      </c>
      <c r="K60" s="35" t="e">
        <f t="shared" si="1"/>
        <v>#DIV/0!</v>
      </c>
      <c r="L60" s="32">
        <f>L15+L17+L20+L24+L28+L33+L32+L39+L41+L52+L54+L58</f>
        <v>0</v>
      </c>
      <c r="M60" s="32">
        <f>M15+M17+M20+M24+M28+M33+M32+M39+M41+M52+M54+M58</f>
        <v>0</v>
      </c>
      <c r="N60" s="185">
        <f>N15+N17+N20+N24+N28+N33+N32+N39+N41+N52+N54+N58</f>
        <v>1031393.6</v>
      </c>
      <c r="O60" s="32">
        <f>O15+O17+O20+O24+O28+O33+O32+O39+O41+O52+O54+O58</f>
        <v>1031393.6</v>
      </c>
      <c r="P60" s="34">
        <f t="shared" si="2"/>
        <v>-1031393.6</v>
      </c>
      <c r="Q60" s="35" t="e">
        <f t="shared" si="3"/>
        <v>#DIV/0!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</row>
    <row r="61" spans="1:154" ht="15" customHeight="1" x14ac:dyDescent="0.2">
      <c r="A61" s="36"/>
      <c r="B61" s="37"/>
      <c r="C61" s="37"/>
      <c r="D61" s="37"/>
      <c r="E61" s="37"/>
      <c r="F61" s="37"/>
      <c r="G61" s="50" t="s">
        <v>265</v>
      </c>
      <c r="H61" s="185">
        <f>+H16+H18+H29+H40</f>
        <v>0</v>
      </c>
      <c r="I61" s="32">
        <f>+I16+I18+I29+I40</f>
        <v>0</v>
      </c>
      <c r="J61" s="33">
        <f t="shared" si="0"/>
        <v>0</v>
      </c>
      <c r="K61" s="35" t="e">
        <f t="shared" si="1"/>
        <v>#DIV/0!</v>
      </c>
      <c r="L61" s="32">
        <f>+L16+L18+L29+L40</f>
        <v>0</v>
      </c>
      <c r="M61" s="32">
        <f>+M16+M18+M29+M40</f>
        <v>0</v>
      </c>
      <c r="N61" s="185">
        <f>+N16+N18+N29+N40</f>
        <v>350623.22</v>
      </c>
      <c r="O61" s="32">
        <f>+O16+O18+O29+O40</f>
        <v>350623.22</v>
      </c>
      <c r="P61" s="34">
        <f t="shared" si="2"/>
        <v>-350623.22</v>
      </c>
      <c r="Q61" s="35" t="e">
        <f t="shared" si="3"/>
        <v>#DIV/0!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</row>
    <row r="62" spans="1:154" ht="15" customHeight="1" x14ac:dyDescent="0.2">
      <c r="A62" s="46"/>
      <c r="B62" s="40"/>
      <c r="C62" s="37"/>
      <c r="D62" s="37"/>
      <c r="E62" s="37"/>
      <c r="F62" s="37"/>
      <c r="G62" s="168" t="s">
        <v>58</v>
      </c>
      <c r="H62" s="185">
        <f>H63</f>
        <v>0</v>
      </c>
      <c r="I62" s="32">
        <f>I63</f>
        <v>0</v>
      </c>
      <c r="J62" s="33">
        <f t="shared" si="0"/>
        <v>0</v>
      </c>
      <c r="K62" s="35" t="e">
        <f t="shared" si="1"/>
        <v>#DIV/0!</v>
      </c>
      <c r="L62" s="32">
        <f>L63</f>
        <v>0</v>
      </c>
      <c r="M62" s="32">
        <f>M63</f>
        <v>0</v>
      </c>
      <c r="N62" s="185">
        <f>N63</f>
        <v>0</v>
      </c>
      <c r="O62" s="32">
        <f>O63</f>
        <v>0</v>
      </c>
      <c r="P62" s="34">
        <f t="shared" si="2"/>
        <v>0</v>
      </c>
      <c r="Q62" s="3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</row>
    <row r="63" spans="1:154" ht="27" customHeight="1" x14ac:dyDescent="0.2">
      <c r="A63" s="36">
        <v>4800</v>
      </c>
      <c r="B63" s="47"/>
      <c r="C63" s="47"/>
      <c r="D63" s="47"/>
      <c r="E63" s="47"/>
      <c r="F63" s="47"/>
      <c r="G63" s="50" t="s">
        <v>59</v>
      </c>
      <c r="H63" s="185">
        <f>H64+H65</f>
        <v>0</v>
      </c>
      <c r="I63" s="32">
        <f>I64+I65</f>
        <v>0</v>
      </c>
      <c r="J63" s="33">
        <f t="shared" si="0"/>
        <v>0</v>
      </c>
      <c r="K63" s="35" t="e">
        <f t="shared" si="1"/>
        <v>#DIV/0!</v>
      </c>
      <c r="L63" s="32">
        <f>L64+L65</f>
        <v>0</v>
      </c>
      <c r="M63" s="32">
        <f>M64+M65</f>
        <v>0</v>
      </c>
      <c r="N63" s="185">
        <f>N64+N65</f>
        <v>0</v>
      </c>
      <c r="O63" s="32">
        <f>O64+O65</f>
        <v>0</v>
      </c>
      <c r="P63" s="34">
        <f t="shared" si="2"/>
        <v>0</v>
      </c>
      <c r="Q63" s="3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</row>
    <row r="64" spans="1:154" ht="27" customHeight="1" x14ac:dyDescent="0.2">
      <c r="A64" s="36"/>
      <c r="B64" s="47" t="s">
        <v>412</v>
      </c>
      <c r="C64" s="47"/>
      <c r="D64" s="47"/>
      <c r="E64" s="47"/>
      <c r="F64" s="47"/>
      <c r="G64" s="51" t="s">
        <v>413</v>
      </c>
      <c r="H64" s="185"/>
      <c r="I64" s="32"/>
      <c r="J64" s="33">
        <f t="shared" si="0"/>
        <v>0</v>
      </c>
      <c r="K64" s="35"/>
      <c r="L64" s="32"/>
      <c r="M64" s="32"/>
      <c r="N64" s="185"/>
      <c r="O64" s="67">
        <f t="shared" ref="O64:O65" si="13">+M64+N64</f>
        <v>0</v>
      </c>
      <c r="P64" s="34"/>
      <c r="Q64" s="3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</row>
    <row r="65" spans="1:154" ht="15" customHeight="1" x14ac:dyDescent="0.2">
      <c r="A65" s="46"/>
      <c r="B65" s="47" t="s">
        <v>406</v>
      </c>
      <c r="C65" s="47"/>
      <c r="D65" s="47"/>
      <c r="E65" s="47"/>
      <c r="F65" s="47"/>
      <c r="G65" s="169" t="s">
        <v>60</v>
      </c>
      <c r="H65" s="185">
        <v>0</v>
      </c>
      <c r="I65" s="32">
        <v>0</v>
      </c>
      <c r="J65" s="33">
        <f t="shared" si="0"/>
        <v>0</v>
      </c>
      <c r="K65" s="35" t="e">
        <f t="shared" si="1"/>
        <v>#DIV/0!</v>
      </c>
      <c r="L65" s="32">
        <v>0</v>
      </c>
      <c r="M65" s="32">
        <v>0</v>
      </c>
      <c r="N65" s="185">
        <v>0</v>
      </c>
      <c r="O65" s="67">
        <f t="shared" si="13"/>
        <v>0</v>
      </c>
      <c r="P65" s="34">
        <f t="shared" si="2"/>
        <v>0</v>
      </c>
      <c r="Q65" s="3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</row>
    <row r="66" spans="1:154" ht="17.25" thickBot="1" x14ac:dyDescent="0.25">
      <c r="A66" s="53"/>
      <c r="B66" s="54"/>
      <c r="C66" s="54"/>
      <c r="D66" s="54"/>
      <c r="E66" s="54"/>
      <c r="F66" s="54"/>
      <c r="G66" s="55"/>
      <c r="H66" s="186"/>
      <c r="I66" s="113"/>
      <c r="J66" s="114"/>
      <c r="K66" s="115"/>
      <c r="L66" s="116"/>
      <c r="M66" s="116"/>
      <c r="N66" s="201"/>
      <c r="O66" s="117"/>
      <c r="P66" s="118"/>
      <c r="Q66" s="11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</row>
    <row r="67" spans="1:154" x14ac:dyDescent="0.2">
      <c r="A67" s="555" t="s">
        <v>61</v>
      </c>
      <c r="B67" s="556"/>
      <c r="C67" s="556"/>
      <c r="D67" s="556"/>
      <c r="E67" s="556"/>
      <c r="F67" s="556"/>
      <c r="G67" s="56" t="s">
        <v>62</v>
      </c>
      <c r="H67" s="187">
        <f>+H68+H79+H81</f>
        <v>2581400</v>
      </c>
      <c r="I67" s="112">
        <f>+I68+I79+I81</f>
        <v>2475580.2600000002</v>
      </c>
      <c r="J67" s="112">
        <f t="shared" ref="J67" si="14">+J68+J79+J81</f>
        <v>105819.73999999995</v>
      </c>
      <c r="K67" s="125">
        <f t="shared" ref="K67:K108" si="15">ROUND(I67/H67*100,2)</f>
        <v>95.9</v>
      </c>
      <c r="L67" s="112">
        <f>+L68+L79+L81</f>
        <v>2581400</v>
      </c>
      <c r="M67" s="112">
        <f>+M68+M79+M81</f>
        <v>0</v>
      </c>
      <c r="N67" s="187">
        <f>+N68+N79+N81</f>
        <v>2475580.2600000002</v>
      </c>
      <c r="O67" s="112">
        <f>+O68+O79+O81</f>
        <v>2475580.2600000002</v>
      </c>
      <c r="P67" s="112">
        <f>L67-O67</f>
        <v>105819.73999999976</v>
      </c>
      <c r="Q67" s="125">
        <f>ROUND(O67/L67*100,2)</f>
        <v>95.9</v>
      </c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</row>
    <row r="68" spans="1:154" x14ac:dyDescent="0.2">
      <c r="A68" s="36"/>
      <c r="B68" s="37"/>
      <c r="C68" s="37"/>
      <c r="D68" s="40" t="s">
        <v>55</v>
      </c>
      <c r="E68" s="37"/>
      <c r="F68" s="37"/>
      <c r="G68" s="50" t="s">
        <v>63</v>
      </c>
      <c r="H68" s="188">
        <f>+H69+H70+H71+H72+H73+H74+H75+H76+H77+H78</f>
        <v>2581400</v>
      </c>
      <c r="I68" s="58">
        <f>+I69+I70+I71+I72+I73+I74+I75+I76+I77+I78</f>
        <v>2524720.6</v>
      </c>
      <c r="J68" s="58">
        <f t="shared" ref="J68" si="16">+J69+J70+J71+J72+J73+J74+J75+J76+J77+J78</f>
        <v>56679.399999999951</v>
      </c>
      <c r="K68" s="35">
        <f t="shared" si="15"/>
        <v>97.8</v>
      </c>
      <c r="L68" s="58">
        <f>+L69+L70+L71+L72+L73+L74+L75+L76+L77+L78</f>
        <v>2581400</v>
      </c>
      <c r="M68" s="58">
        <f>+M69+M70+M71+M72+M73+M74+M75+M76+M77+M78</f>
        <v>0</v>
      </c>
      <c r="N68" s="188">
        <f>+N69+N70+N71+N72+N73+N74+N75+N76+N77+N78</f>
        <v>2524720.6</v>
      </c>
      <c r="O68" s="58">
        <f t="shared" ref="O68" si="17">+O69+O70+O71+O72+O73+O74+O75+O76+O77+O78</f>
        <v>2524720.6</v>
      </c>
      <c r="P68" s="58">
        <f t="shared" ref="P68:P126" si="18">L68-O68</f>
        <v>56679.399999999907</v>
      </c>
      <c r="Q68" s="35">
        <f t="shared" ref="Q68:Q77" si="19">ROUND(O68/L68*100,2)</f>
        <v>97.8</v>
      </c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</row>
    <row r="69" spans="1:154" x14ac:dyDescent="0.2">
      <c r="A69" s="36"/>
      <c r="B69" s="37"/>
      <c r="C69" s="37"/>
      <c r="D69" s="40" t="s">
        <v>64</v>
      </c>
      <c r="E69" s="37"/>
      <c r="F69" s="37"/>
      <c r="G69" s="50" t="s">
        <v>65</v>
      </c>
      <c r="H69" s="188">
        <f t="shared" ref="H69:J70" si="20">+H84</f>
        <v>435600</v>
      </c>
      <c r="I69" s="58">
        <f t="shared" ref="I69" si="21">+I84</f>
        <v>429172</v>
      </c>
      <c r="J69" s="58">
        <f t="shared" si="20"/>
        <v>6428</v>
      </c>
      <c r="K69" s="35">
        <f t="shared" si="15"/>
        <v>98.52</v>
      </c>
      <c r="L69" s="58">
        <f t="shared" ref="L69:N69" si="22">+L84</f>
        <v>435600</v>
      </c>
      <c r="M69" s="58">
        <f t="shared" si="22"/>
        <v>0</v>
      </c>
      <c r="N69" s="188">
        <f t="shared" si="22"/>
        <v>429172</v>
      </c>
      <c r="O69" s="58">
        <f t="shared" ref="O69:O73" si="23">+O84</f>
        <v>429172</v>
      </c>
      <c r="P69" s="58">
        <f t="shared" si="18"/>
        <v>6428</v>
      </c>
      <c r="Q69" s="35">
        <f t="shared" si="19"/>
        <v>98.52</v>
      </c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</row>
    <row r="70" spans="1:154" x14ac:dyDescent="0.2">
      <c r="A70" s="36"/>
      <c r="B70" s="37"/>
      <c r="C70" s="37"/>
      <c r="D70" s="40" t="s">
        <v>66</v>
      </c>
      <c r="E70" s="37"/>
      <c r="F70" s="37"/>
      <c r="G70" s="50" t="s">
        <v>67</v>
      </c>
      <c r="H70" s="188">
        <f t="shared" si="20"/>
        <v>61500</v>
      </c>
      <c r="I70" s="58">
        <f t="shared" ref="I70" si="24">+I85</f>
        <v>46025.919999999998</v>
      </c>
      <c r="J70" s="58">
        <f t="shared" si="20"/>
        <v>15474.080000000002</v>
      </c>
      <c r="K70" s="35">
        <f t="shared" si="15"/>
        <v>74.84</v>
      </c>
      <c r="L70" s="58">
        <f t="shared" ref="L70:N70" si="25">+L85</f>
        <v>61500</v>
      </c>
      <c r="M70" s="58">
        <f t="shared" si="25"/>
        <v>0</v>
      </c>
      <c r="N70" s="188">
        <f t="shared" si="25"/>
        <v>46025.919999999998</v>
      </c>
      <c r="O70" s="58">
        <f t="shared" si="23"/>
        <v>46025.919999999998</v>
      </c>
      <c r="P70" s="58">
        <f t="shared" si="18"/>
        <v>15474.080000000002</v>
      </c>
      <c r="Q70" s="35">
        <f t="shared" si="19"/>
        <v>74.84</v>
      </c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</row>
    <row r="71" spans="1:154" x14ac:dyDescent="0.2">
      <c r="A71" s="36"/>
      <c r="B71" s="37"/>
      <c r="C71" s="37"/>
      <c r="D71" s="40" t="s">
        <v>68</v>
      </c>
      <c r="E71" s="37"/>
      <c r="F71" s="37"/>
      <c r="G71" s="50" t="s">
        <v>69</v>
      </c>
      <c r="H71" s="188">
        <f t="shared" ref="H71" si="26">+H86</f>
        <v>0</v>
      </c>
      <c r="I71" s="58">
        <f t="shared" ref="I71" si="27">+I86</f>
        <v>0</v>
      </c>
      <c r="J71" s="58">
        <f t="shared" ref="J71:J73" si="28">+J86</f>
        <v>0</v>
      </c>
      <c r="K71" s="35" t="e">
        <f t="shared" si="15"/>
        <v>#DIV/0!</v>
      </c>
      <c r="L71" s="58">
        <f t="shared" ref="L71:N71" si="29">+L86</f>
        <v>0</v>
      </c>
      <c r="M71" s="58">
        <f t="shared" si="29"/>
        <v>0</v>
      </c>
      <c r="N71" s="188">
        <f t="shared" si="29"/>
        <v>0</v>
      </c>
      <c r="O71" s="58">
        <f t="shared" si="23"/>
        <v>0</v>
      </c>
      <c r="P71" s="58">
        <f t="shared" si="18"/>
        <v>0</v>
      </c>
      <c r="Q71" s="35" t="e">
        <f t="shared" si="19"/>
        <v>#DIV/0!</v>
      </c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</row>
    <row r="72" spans="1:154" x14ac:dyDescent="0.2">
      <c r="A72" s="36"/>
      <c r="B72" s="37"/>
      <c r="C72" s="37"/>
      <c r="D72" s="40" t="s">
        <v>70</v>
      </c>
      <c r="E72" s="37"/>
      <c r="F72" s="37"/>
      <c r="G72" s="50" t="s">
        <v>71</v>
      </c>
      <c r="H72" s="188">
        <f t="shared" ref="H72" si="30">+H87</f>
        <v>0</v>
      </c>
      <c r="I72" s="58">
        <f t="shared" ref="I72" si="31">+I87</f>
        <v>0</v>
      </c>
      <c r="J72" s="58">
        <f t="shared" si="28"/>
        <v>0</v>
      </c>
      <c r="K72" s="35" t="e">
        <f t="shared" si="15"/>
        <v>#DIV/0!</v>
      </c>
      <c r="L72" s="58">
        <f t="shared" ref="L72:N72" si="32">+L87</f>
        <v>0</v>
      </c>
      <c r="M72" s="58">
        <f t="shared" si="32"/>
        <v>0</v>
      </c>
      <c r="N72" s="188">
        <f t="shared" si="32"/>
        <v>0</v>
      </c>
      <c r="O72" s="58">
        <f t="shared" si="23"/>
        <v>0</v>
      </c>
      <c r="P72" s="58">
        <f t="shared" si="18"/>
        <v>0</v>
      </c>
      <c r="Q72" s="35" t="e">
        <f t="shared" si="19"/>
        <v>#DIV/0!</v>
      </c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</row>
    <row r="73" spans="1:154" x14ac:dyDescent="0.2">
      <c r="A73" s="36"/>
      <c r="B73" s="37"/>
      <c r="C73" s="37"/>
      <c r="D73" s="40" t="s">
        <v>72</v>
      </c>
      <c r="E73" s="37"/>
      <c r="F73" s="37"/>
      <c r="G73" s="50" t="s">
        <v>73</v>
      </c>
      <c r="H73" s="188">
        <f t="shared" ref="H73" si="33">+H88</f>
        <v>266300</v>
      </c>
      <c r="I73" s="58">
        <f t="shared" ref="I73" si="34">+I88</f>
        <v>257487</v>
      </c>
      <c r="J73" s="58">
        <f t="shared" si="28"/>
        <v>8813</v>
      </c>
      <c r="K73" s="35">
        <f t="shared" si="15"/>
        <v>96.69</v>
      </c>
      <c r="L73" s="58">
        <f t="shared" ref="L73:N73" si="35">+L88</f>
        <v>266300</v>
      </c>
      <c r="M73" s="58">
        <f t="shared" si="35"/>
        <v>0</v>
      </c>
      <c r="N73" s="188">
        <f t="shared" si="35"/>
        <v>257487</v>
      </c>
      <c r="O73" s="58">
        <f t="shared" si="23"/>
        <v>257487</v>
      </c>
      <c r="P73" s="58">
        <f t="shared" si="18"/>
        <v>8813</v>
      </c>
      <c r="Q73" s="35">
        <f t="shared" si="19"/>
        <v>96.69</v>
      </c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</row>
    <row r="74" spans="1:154" x14ac:dyDescent="0.2">
      <c r="A74" s="36"/>
      <c r="B74" s="37"/>
      <c r="C74" s="37"/>
      <c r="D74" s="40" t="s">
        <v>74</v>
      </c>
      <c r="E74" s="37"/>
      <c r="F74" s="37"/>
      <c r="G74" s="50" t="s">
        <v>75</v>
      </c>
      <c r="H74" s="188">
        <f t="shared" ref="H74" si="36">+H95</f>
        <v>0</v>
      </c>
      <c r="I74" s="58">
        <f t="shared" ref="I74" si="37">+I95</f>
        <v>0</v>
      </c>
      <c r="J74" s="58">
        <f t="shared" ref="J74:J76" si="38">+J95</f>
        <v>0</v>
      </c>
      <c r="K74" s="35" t="e">
        <f t="shared" si="15"/>
        <v>#DIV/0!</v>
      </c>
      <c r="L74" s="58">
        <f t="shared" ref="L74:N74" si="39">+L95</f>
        <v>0</v>
      </c>
      <c r="M74" s="58">
        <f t="shared" si="39"/>
        <v>0</v>
      </c>
      <c r="N74" s="188">
        <f t="shared" si="39"/>
        <v>0</v>
      </c>
      <c r="O74" s="58">
        <f t="shared" ref="O74:O76" si="40">+O95</f>
        <v>0</v>
      </c>
      <c r="P74" s="58">
        <f t="shared" si="18"/>
        <v>0</v>
      </c>
      <c r="Q74" s="35" t="e">
        <f t="shared" si="19"/>
        <v>#DIV/0!</v>
      </c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</row>
    <row r="75" spans="1:154" x14ac:dyDescent="0.2">
      <c r="A75" s="36"/>
      <c r="B75" s="37"/>
      <c r="C75" s="37"/>
      <c r="D75" s="40" t="s">
        <v>76</v>
      </c>
      <c r="E75" s="37"/>
      <c r="F75" s="37"/>
      <c r="G75" s="50" t="s">
        <v>77</v>
      </c>
      <c r="H75" s="188">
        <f t="shared" ref="H75" si="41">+H96</f>
        <v>0</v>
      </c>
      <c r="I75" s="58">
        <f t="shared" ref="I75" si="42">+I96</f>
        <v>0</v>
      </c>
      <c r="J75" s="58">
        <f t="shared" si="38"/>
        <v>0</v>
      </c>
      <c r="K75" s="35" t="e">
        <f t="shared" si="15"/>
        <v>#DIV/0!</v>
      </c>
      <c r="L75" s="58">
        <f t="shared" ref="L75:N75" si="43">+L96</f>
        <v>0</v>
      </c>
      <c r="M75" s="58">
        <f t="shared" si="43"/>
        <v>0</v>
      </c>
      <c r="N75" s="188">
        <f t="shared" si="43"/>
        <v>0</v>
      </c>
      <c r="O75" s="58">
        <f t="shared" si="40"/>
        <v>0</v>
      </c>
      <c r="P75" s="58">
        <f t="shared" si="18"/>
        <v>0</v>
      </c>
      <c r="Q75" s="35" t="e">
        <f t="shared" si="19"/>
        <v>#DIV/0!</v>
      </c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</row>
    <row r="76" spans="1:154" x14ac:dyDescent="0.2">
      <c r="A76" s="36"/>
      <c r="B76" s="37"/>
      <c r="C76" s="37"/>
      <c r="D76" s="40" t="s">
        <v>78</v>
      </c>
      <c r="E76" s="37"/>
      <c r="F76" s="37"/>
      <c r="G76" s="50" t="s">
        <v>79</v>
      </c>
      <c r="H76" s="188">
        <f t="shared" ref="H76" si="44">+H97</f>
        <v>1818000</v>
      </c>
      <c r="I76" s="58">
        <f t="shared" ref="I76" si="45">+I97</f>
        <v>1792035.6800000002</v>
      </c>
      <c r="J76" s="58">
        <f t="shared" si="38"/>
        <v>25964.319999999949</v>
      </c>
      <c r="K76" s="35">
        <f t="shared" si="15"/>
        <v>98.57</v>
      </c>
      <c r="L76" s="58">
        <f t="shared" ref="L76:N76" si="46">+L97</f>
        <v>1818000</v>
      </c>
      <c r="M76" s="58">
        <f t="shared" si="46"/>
        <v>0</v>
      </c>
      <c r="N76" s="188">
        <f t="shared" si="46"/>
        <v>1792035.6800000002</v>
      </c>
      <c r="O76" s="58">
        <f t="shared" si="40"/>
        <v>1792035.6800000002</v>
      </c>
      <c r="P76" s="58">
        <f t="shared" si="18"/>
        <v>25964.319999999832</v>
      </c>
      <c r="Q76" s="35">
        <f t="shared" si="19"/>
        <v>98.57</v>
      </c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</row>
    <row r="77" spans="1:154" x14ac:dyDescent="0.2">
      <c r="A77" s="36"/>
      <c r="B77" s="37"/>
      <c r="C77" s="37"/>
      <c r="D77" s="40" t="s">
        <v>80</v>
      </c>
      <c r="E77" s="37"/>
      <c r="F77" s="37"/>
      <c r="G77" s="50" t="s">
        <v>81</v>
      </c>
      <c r="H77" s="188">
        <f t="shared" ref="H77" si="47">+H102</f>
        <v>0</v>
      </c>
      <c r="I77" s="58">
        <f t="shared" ref="I77" si="48">+I102</f>
        <v>0</v>
      </c>
      <c r="J77" s="58">
        <f>+J102</f>
        <v>0</v>
      </c>
      <c r="K77" s="35" t="e">
        <f t="shared" si="15"/>
        <v>#DIV/0!</v>
      </c>
      <c r="L77" s="58">
        <f t="shared" ref="L77:N77" si="49">+L102</f>
        <v>0</v>
      </c>
      <c r="M77" s="58">
        <f t="shared" si="49"/>
        <v>0</v>
      </c>
      <c r="N77" s="188">
        <f t="shared" si="49"/>
        <v>0</v>
      </c>
      <c r="O77" s="58">
        <f>+O102</f>
        <v>0</v>
      </c>
      <c r="P77" s="58">
        <f t="shared" si="18"/>
        <v>0</v>
      </c>
      <c r="Q77" s="35" t="e">
        <f t="shared" si="19"/>
        <v>#DIV/0!</v>
      </c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</row>
    <row r="78" spans="1:154" ht="33" x14ac:dyDescent="0.2">
      <c r="A78" s="36"/>
      <c r="B78" s="37"/>
      <c r="C78" s="37"/>
      <c r="D78" s="40" t="s">
        <v>82</v>
      </c>
      <c r="E78" s="37"/>
      <c r="F78" s="37"/>
      <c r="G78" s="140" t="s">
        <v>207</v>
      </c>
      <c r="H78" s="188">
        <f>H103</f>
        <v>0</v>
      </c>
      <c r="I78" s="58">
        <f>I103</f>
        <v>0</v>
      </c>
      <c r="J78" s="58">
        <v>0</v>
      </c>
      <c r="K78" s="35" t="e">
        <f t="shared" si="15"/>
        <v>#DIV/0!</v>
      </c>
      <c r="L78" s="58">
        <f>L103</f>
        <v>0</v>
      </c>
      <c r="M78" s="58">
        <f>M103</f>
        <v>0</v>
      </c>
      <c r="N78" s="188">
        <f>N103</f>
        <v>0</v>
      </c>
      <c r="O78" s="58">
        <f>O103</f>
        <v>0</v>
      </c>
      <c r="P78" s="58">
        <f t="shared" si="18"/>
        <v>0</v>
      </c>
      <c r="Q78" s="35" t="e">
        <f t="shared" ref="Q78:Q112" si="50">ROUND(O78/L78*100,2)</f>
        <v>#DIV/0!</v>
      </c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</row>
    <row r="79" spans="1:154" x14ac:dyDescent="0.2">
      <c r="A79" s="36"/>
      <c r="B79" s="37"/>
      <c r="C79" s="37"/>
      <c r="D79" s="40" t="s">
        <v>83</v>
      </c>
      <c r="E79" s="37"/>
      <c r="F79" s="37"/>
      <c r="G79" s="50" t="s">
        <v>84</v>
      </c>
      <c r="H79" s="188">
        <f>+H80</f>
        <v>0</v>
      </c>
      <c r="I79" s="58">
        <f>+I80</f>
        <v>0</v>
      </c>
      <c r="J79" s="58">
        <f>+J80</f>
        <v>0</v>
      </c>
      <c r="K79" s="35" t="e">
        <f t="shared" si="15"/>
        <v>#DIV/0!</v>
      </c>
      <c r="L79" s="58">
        <f>+L80</f>
        <v>0</v>
      </c>
      <c r="M79" s="58">
        <f>+M80</f>
        <v>0</v>
      </c>
      <c r="N79" s="188">
        <f>+N80</f>
        <v>0</v>
      </c>
      <c r="O79" s="58">
        <f>+O80</f>
        <v>0</v>
      </c>
      <c r="P79" s="58">
        <f t="shared" si="18"/>
        <v>0</v>
      </c>
      <c r="Q79" s="35" t="e">
        <f t="shared" si="50"/>
        <v>#DIV/0!</v>
      </c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</row>
    <row r="80" spans="1:154" x14ac:dyDescent="0.2">
      <c r="A80" s="36"/>
      <c r="B80" s="37"/>
      <c r="C80" s="37"/>
      <c r="D80" s="40" t="s">
        <v>85</v>
      </c>
      <c r="E80" s="37"/>
      <c r="F80" s="37"/>
      <c r="G80" s="50" t="s">
        <v>86</v>
      </c>
      <c r="H80" s="188">
        <f>H105</f>
        <v>0</v>
      </c>
      <c r="I80" s="58">
        <f>I105</f>
        <v>0</v>
      </c>
      <c r="J80" s="58">
        <f>J176</f>
        <v>0</v>
      </c>
      <c r="K80" s="35" t="e">
        <f t="shared" si="15"/>
        <v>#DIV/0!</v>
      </c>
      <c r="L80" s="58">
        <f>L105</f>
        <v>0</v>
      </c>
      <c r="M80" s="58">
        <f>M105</f>
        <v>0</v>
      </c>
      <c r="N80" s="188">
        <f>N105</f>
        <v>0</v>
      </c>
      <c r="O80" s="58">
        <f>O105</f>
        <v>0</v>
      </c>
      <c r="P80" s="58">
        <f t="shared" si="18"/>
        <v>0</v>
      </c>
      <c r="Q80" s="35" t="e">
        <f t="shared" si="50"/>
        <v>#DIV/0!</v>
      </c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</row>
    <row r="81" spans="1:154" x14ac:dyDescent="0.2">
      <c r="A81" s="36"/>
      <c r="B81" s="37"/>
      <c r="C81" s="37"/>
      <c r="D81" s="37">
        <v>85</v>
      </c>
      <c r="E81" s="37"/>
      <c r="F81" s="37"/>
      <c r="G81" s="50" t="s">
        <v>87</v>
      </c>
      <c r="H81" s="188">
        <f>+H109</f>
        <v>0</v>
      </c>
      <c r="I81" s="58">
        <f>+I109</f>
        <v>-49140.34</v>
      </c>
      <c r="J81" s="58">
        <f>+J109</f>
        <v>49140.34</v>
      </c>
      <c r="K81" s="35" t="e">
        <f t="shared" si="15"/>
        <v>#DIV/0!</v>
      </c>
      <c r="L81" s="58">
        <f>+L109</f>
        <v>0</v>
      </c>
      <c r="M81" s="58">
        <f>+M109</f>
        <v>0</v>
      </c>
      <c r="N81" s="188">
        <f>+N109</f>
        <v>-49140.34</v>
      </c>
      <c r="O81" s="58">
        <f>+O109</f>
        <v>-49140.34</v>
      </c>
      <c r="P81" s="58">
        <f t="shared" si="18"/>
        <v>49140.34</v>
      </c>
      <c r="Q81" s="35" t="e">
        <f t="shared" si="50"/>
        <v>#DIV/0!</v>
      </c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</row>
    <row r="82" spans="1:154" x14ac:dyDescent="0.2">
      <c r="A82" s="544">
        <v>5004</v>
      </c>
      <c r="B82" s="545"/>
      <c r="C82" s="545"/>
      <c r="D82" s="545"/>
      <c r="E82" s="545"/>
      <c r="F82" s="545"/>
      <c r="G82" s="59" t="s">
        <v>88</v>
      </c>
      <c r="H82" s="189">
        <f>+H83+H104+H105+H109</f>
        <v>2581400</v>
      </c>
      <c r="I82" s="139">
        <f>+I83+I104+I105+I109</f>
        <v>2475580.2600000002</v>
      </c>
      <c r="J82" s="139">
        <f>+J83+J104+J106+J109</f>
        <v>105819.73999999995</v>
      </c>
      <c r="K82" s="35">
        <f t="shared" si="15"/>
        <v>95.9</v>
      </c>
      <c r="L82" s="139">
        <f>+L83+L104+L105+L109</f>
        <v>2581400</v>
      </c>
      <c r="M82" s="139">
        <f>+M83+M104+M105+M109</f>
        <v>0</v>
      </c>
      <c r="N82" s="189">
        <f>+N83+N104+N105+N109</f>
        <v>2475580.2600000002</v>
      </c>
      <c r="O82" s="139">
        <f>+O83+O104+O106+O109</f>
        <v>2475580.2600000002</v>
      </c>
      <c r="P82" s="139">
        <f t="shared" si="18"/>
        <v>105819.73999999976</v>
      </c>
      <c r="Q82" s="125">
        <f t="shared" si="50"/>
        <v>95.9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</row>
    <row r="83" spans="1:154" x14ac:dyDescent="0.2">
      <c r="A83" s="142"/>
      <c r="B83" s="143"/>
      <c r="C83" s="143"/>
      <c r="D83" s="143" t="s">
        <v>33</v>
      </c>
      <c r="E83" s="143"/>
      <c r="F83" s="143"/>
      <c r="G83" s="50" t="s">
        <v>63</v>
      </c>
      <c r="H83" s="188">
        <f>H84+H85+H86+H87+H88+H95+H96+H97+H102+H103</f>
        <v>2581400</v>
      </c>
      <c r="I83" s="58">
        <f>I84+I85+I86+I87+I88+I95+I96+I97+I102+I103</f>
        <v>2524720.6</v>
      </c>
      <c r="J83" s="58">
        <f t="shared" ref="J83" si="51">J84+J85+J86+J87+J88+J95+J96+J97+J102+J103</f>
        <v>56679.399999999951</v>
      </c>
      <c r="K83" s="35">
        <f t="shared" si="15"/>
        <v>97.8</v>
      </c>
      <c r="L83" s="58">
        <f>L84+L85+L86+L87+L88+L95+L96+L97+L102+L103</f>
        <v>2581400</v>
      </c>
      <c r="M83" s="58">
        <f>M84+M85+M86+M87+M88+M95+M96+M97+M102+M103</f>
        <v>0</v>
      </c>
      <c r="N83" s="188">
        <f>N84+N85+N86+N87+N88+N95+N96+N97+N102+N103</f>
        <v>2524720.6</v>
      </c>
      <c r="O83" s="58">
        <f t="shared" ref="O83" si="52">O84+O85+O86+O87+O88+O95+O96+O97+O102+O103</f>
        <v>2524720.6</v>
      </c>
      <c r="P83" s="58">
        <f t="shared" si="18"/>
        <v>56679.399999999907</v>
      </c>
      <c r="Q83" s="35">
        <f t="shared" si="50"/>
        <v>97.8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</row>
    <row r="84" spans="1:154" x14ac:dyDescent="0.2">
      <c r="A84" s="36"/>
      <c r="B84" s="37"/>
      <c r="C84" s="37"/>
      <c r="D84" s="37" t="s">
        <v>89</v>
      </c>
      <c r="E84" s="37"/>
      <c r="F84" s="37"/>
      <c r="G84" s="50" t="s">
        <v>65</v>
      </c>
      <c r="H84" s="188">
        <f>H112+H180+H264</f>
        <v>435600</v>
      </c>
      <c r="I84" s="58">
        <f>I112+I180+I264</f>
        <v>429172</v>
      </c>
      <c r="J84" s="58">
        <f>J112+J180+J264</f>
        <v>6428</v>
      </c>
      <c r="K84" s="35">
        <f t="shared" si="15"/>
        <v>98.52</v>
      </c>
      <c r="L84" s="58">
        <f>L112+L180+L264</f>
        <v>435600</v>
      </c>
      <c r="M84" s="58">
        <f>M112+M180+M264</f>
        <v>0</v>
      </c>
      <c r="N84" s="188">
        <f>N112+N180+N264</f>
        <v>429172</v>
      </c>
      <c r="O84" s="58">
        <f>O112+O180+O264</f>
        <v>429172</v>
      </c>
      <c r="P84" s="58">
        <f t="shared" si="18"/>
        <v>6428</v>
      </c>
      <c r="Q84" s="35">
        <f t="shared" si="50"/>
        <v>98.52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</row>
    <row r="85" spans="1:154" x14ac:dyDescent="0.2">
      <c r="A85" s="36"/>
      <c r="B85" s="37"/>
      <c r="C85" s="37"/>
      <c r="D85" s="37" t="s">
        <v>90</v>
      </c>
      <c r="E85" s="37"/>
      <c r="F85" s="37"/>
      <c r="G85" s="50" t="s">
        <v>67</v>
      </c>
      <c r="H85" s="188">
        <f>H140+H207+H297+H386</f>
        <v>61500</v>
      </c>
      <c r="I85" s="58">
        <f>I140+I207+I297+I386</f>
        <v>46025.919999999998</v>
      </c>
      <c r="J85" s="58">
        <f>J140+J207+J297+J386</f>
        <v>15474.080000000002</v>
      </c>
      <c r="K85" s="35">
        <f t="shared" si="15"/>
        <v>74.84</v>
      </c>
      <c r="L85" s="58">
        <f>L140+L207+L297+L386</f>
        <v>61500</v>
      </c>
      <c r="M85" s="58">
        <f>M140+M207+M297+M386</f>
        <v>0</v>
      </c>
      <c r="N85" s="188">
        <f>N140+N207+N297+N386</f>
        <v>46025.919999999998</v>
      </c>
      <c r="O85" s="58">
        <f>O140+O207+O297+O386</f>
        <v>46025.919999999998</v>
      </c>
      <c r="P85" s="58">
        <f t="shared" si="18"/>
        <v>15474.080000000002</v>
      </c>
      <c r="Q85" s="35">
        <f t="shared" si="50"/>
        <v>74.84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</row>
    <row r="86" spans="1:154" x14ac:dyDescent="0.2">
      <c r="A86" s="36"/>
      <c r="B86" s="37"/>
      <c r="C86" s="37"/>
      <c r="D86" s="37" t="s">
        <v>91</v>
      </c>
      <c r="E86" s="37"/>
      <c r="F86" s="37"/>
      <c r="G86" s="50" t="s">
        <v>69</v>
      </c>
      <c r="H86" s="188">
        <f>H330</f>
        <v>0</v>
      </c>
      <c r="I86" s="58">
        <f>I330</f>
        <v>0</v>
      </c>
      <c r="J86" s="58">
        <f>J332</f>
        <v>0</v>
      </c>
      <c r="K86" s="35" t="e">
        <f t="shared" si="15"/>
        <v>#DIV/0!</v>
      </c>
      <c r="L86" s="58">
        <f>L330</f>
        <v>0</v>
      </c>
      <c r="M86" s="58">
        <f>M330</f>
        <v>0</v>
      </c>
      <c r="N86" s="188">
        <f>N330</f>
        <v>0</v>
      </c>
      <c r="O86" s="58">
        <f>O330</f>
        <v>0</v>
      </c>
      <c r="P86" s="58">
        <f t="shared" si="18"/>
        <v>0</v>
      </c>
      <c r="Q86" s="35" t="e">
        <f t="shared" si="50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</row>
    <row r="87" spans="1:154" x14ac:dyDescent="0.2">
      <c r="A87" s="36"/>
      <c r="B87" s="37"/>
      <c r="C87" s="37"/>
      <c r="D87" s="37" t="s">
        <v>92</v>
      </c>
      <c r="E87" s="37"/>
      <c r="F87" s="37"/>
      <c r="G87" s="50" t="s">
        <v>71</v>
      </c>
      <c r="H87" s="188">
        <f>H235+H389</f>
        <v>0</v>
      </c>
      <c r="I87" s="58">
        <f>I235+I389</f>
        <v>0</v>
      </c>
      <c r="J87" s="58">
        <f>J235+J389</f>
        <v>0</v>
      </c>
      <c r="K87" s="35" t="e">
        <f t="shared" si="15"/>
        <v>#DIV/0!</v>
      </c>
      <c r="L87" s="58">
        <f>L235+L389</f>
        <v>0</v>
      </c>
      <c r="M87" s="58">
        <f>M235+M389</f>
        <v>0</v>
      </c>
      <c r="N87" s="188">
        <f>N235+N389</f>
        <v>0</v>
      </c>
      <c r="O87" s="58">
        <f>O235+O389</f>
        <v>0</v>
      </c>
      <c r="P87" s="58">
        <f t="shared" si="18"/>
        <v>0</v>
      </c>
      <c r="Q87" s="35" t="e">
        <f t="shared" si="50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</row>
    <row r="88" spans="1:154" x14ac:dyDescent="0.2">
      <c r="A88" s="36"/>
      <c r="B88" s="37"/>
      <c r="C88" s="37"/>
      <c r="D88" s="37">
        <v>51</v>
      </c>
      <c r="E88" s="37"/>
      <c r="F88" s="37"/>
      <c r="G88" s="50" t="s">
        <v>73</v>
      </c>
      <c r="H88" s="188">
        <f>H237+H333+H392</f>
        <v>266300</v>
      </c>
      <c r="I88" s="58">
        <f>I237+I333+I392</f>
        <v>257487</v>
      </c>
      <c r="J88" s="58">
        <f>J237+J333+J392</f>
        <v>8813</v>
      </c>
      <c r="K88" s="35">
        <f t="shared" si="15"/>
        <v>96.69</v>
      </c>
      <c r="L88" s="58">
        <f>L237+L333+L392</f>
        <v>266300</v>
      </c>
      <c r="M88" s="58">
        <f>M237+M333+M392</f>
        <v>0</v>
      </c>
      <c r="N88" s="188">
        <f>N237+N333+N392</f>
        <v>257487</v>
      </c>
      <c r="O88" s="58">
        <f>O237+O333+O392</f>
        <v>257487</v>
      </c>
      <c r="P88" s="58">
        <f t="shared" si="18"/>
        <v>8813</v>
      </c>
      <c r="Q88" s="35">
        <f t="shared" si="50"/>
        <v>96.69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</row>
    <row r="89" spans="1:154" x14ac:dyDescent="0.2">
      <c r="A89" s="36"/>
      <c r="B89" s="37"/>
      <c r="C89" s="37"/>
      <c r="D89" s="37"/>
      <c r="E89" s="37" t="s">
        <v>33</v>
      </c>
      <c r="F89" s="37"/>
      <c r="G89" s="50" t="s">
        <v>93</v>
      </c>
      <c r="H89" s="188">
        <f>H90+H91+H92+H93+H94</f>
        <v>266300</v>
      </c>
      <c r="I89" s="58">
        <f>I90+I91+I92+I93+I94</f>
        <v>257487</v>
      </c>
      <c r="J89" s="58">
        <f>J90+J91+J92+J93+J94</f>
        <v>8813</v>
      </c>
      <c r="K89" s="35">
        <f t="shared" si="15"/>
        <v>96.69</v>
      </c>
      <c r="L89" s="58">
        <f>L90+L91+L92+L93+L94</f>
        <v>266300</v>
      </c>
      <c r="M89" s="58">
        <f>M90+M91+M92+M93+M94</f>
        <v>0</v>
      </c>
      <c r="N89" s="188">
        <f>N90+N91+N92+N93+N94</f>
        <v>257487</v>
      </c>
      <c r="O89" s="58">
        <f>O90+O91+O92+O93+O94</f>
        <v>257487</v>
      </c>
      <c r="P89" s="58">
        <f t="shared" si="18"/>
        <v>8813</v>
      </c>
      <c r="Q89" s="35">
        <f t="shared" si="50"/>
        <v>96.69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</row>
    <row r="90" spans="1:154" x14ac:dyDescent="0.2">
      <c r="A90" s="36"/>
      <c r="B90" s="37"/>
      <c r="C90" s="37"/>
      <c r="D90" s="37"/>
      <c r="E90" s="37"/>
      <c r="F90" s="37" t="s">
        <v>33</v>
      </c>
      <c r="G90" s="50" t="s">
        <v>94</v>
      </c>
      <c r="H90" s="188">
        <f>H237</f>
        <v>0</v>
      </c>
      <c r="I90" s="58">
        <f>I237</f>
        <v>0</v>
      </c>
      <c r="J90" s="58">
        <f>J237</f>
        <v>0</v>
      </c>
      <c r="K90" s="35" t="e">
        <f t="shared" si="15"/>
        <v>#DIV/0!</v>
      </c>
      <c r="L90" s="58">
        <f>L237</f>
        <v>0</v>
      </c>
      <c r="M90" s="58">
        <f>M237</f>
        <v>0</v>
      </c>
      <c r="N90" s="188">
        <f>N237</f>
        <v>0</v>
      </c>
      <c r="O90" s="58">
        <f>O237</f>
        <v>0</v>
      </c>
      <c r="P90" s="58">
        <f t="shared" si="18"/>
        <v>0</v>
      </c>
      <c r="Q90" s="35" t="e">
        <f t="shared" si="50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</row>
    <row r="91" spans="1:154" ht="33" x14ac:dyDescent="0.2">
      <c r="A91" s="36"/>
      <c r="B91" s="37"/>
      <c r="C91" s="37"/>
      <c r="D91" s="37"/>
      <c r="E91" s="37"/>
      <c r="F91" s="37">
        <v>17</v>
      </c>
      <c r="G91" s="50" t="s">
        <v>95</v>
      </c>
      <c r="H91" s="188">
        <f>H335</f>
        <v>266300</v>
      </c>
      <c r="I91" s="58">
        <f>I335</f>
        <v>257487</v>
      </c>
      <c r="J91" s="58">
        <f>J335</f>
        <v>8813</v>
      </c>
      <c r="K91" s="35">
        <f t="shared" si="15"/>
        <v>96.69</v>
      </c>
      <c r="L91" s="58">
        <f>L335</f>
        <v>266300</v>
      </c>
      <c r="M91" s="58">
        <f>M335</f>
        <v>0</v>
      </c>
      <c r="N91" s="188">
        <f>N335</f>
        <v>257487</v>
      </c>
      <c r="O91" s="58">
        <f>O335</f>
        <v>257487</v>
      </c>
      <c r="P91" s="58">
        <f t="shared" si="18"/>
        <v>8813</v>
      </c>
      <c r="Q91" s="35">
        <f t="shared" si="50"/>
        <v>96.69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</row>
    <row r="92" spans="1:154" ht="49.5" x14ac:dyDescent="0.2">
      <c r="A92" s="36"/>
      <c r="B92" s="37"/>
      <c r="C92" s="37"/>
      <c r="D92" s="37"/>
      <c r="E92" s="37"/>
      <c r="F92" s="37">
        <v>18</v>
      </c>
      <c r="G92" s="50" t="s">
        <v>96</v>
      </c>
      <c r="H92" s="188">
        <f>H394</f>
        <v>0</v>
      </c>
      <c r="I92" s="58">
        <f>I394</f>
        <v>0</v>
      </c>
      <c r="J92" s="58">
        <f>J394</f>
        <v>0</v>
      </c>
      <c r="K92" s="35" t="e">
        <f t="shared" si="15"/>
        <v>#DIV/0!</v>
      </c>
      <c r="L92" s="58">
        <f>L394</f>
        <v>0</v>
      </c>
      <c r="M92" s="58">
        <f>M394</f>
        <v>0</v>
      </c>
      <c r="N92" s="188">
        <f>N394</f>
        <v>0</v>
      </c>
      <c r="O92" s="58">
        <f>O394</f>
        <v>0</v>
      </c>
      <c r="P92" s="58">
        <f t="shared" si="18"/>
        <v>0</v>
      </c>
      <c r="Q92" s="35" t="e">
        <f t="shared" si="50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</row>
    <row r="93" spans="1:154" ht="33" x14ac:dyDescent="0.2">
      <c r="A93" s="36"/>
      <c r="B93" s="37"/>
      <c r="C93" s="37"/>
      <c r="D93" s="37"/>
      <c r="E93" s="37"/>
      <c r="F93" s="37">
        <v>19</v>
      </c>
      <c r="G93" s="50" t="s">
        <v>97</v>
      </c>
      <c r="H93" s="188">
        <f t="shared" ref="H93" si="53">H336</f>
        <v>0</v>
      </c>
      <c r="I93" s="58">
        <f t="shared" ref="I93" si="54">I336</f>
        <v>0</v>
      </c>
      <c r="J93" s="58">
        <f t="shared" ref="J93:J94" si="55">J336</f>
        <v>0</v>
      </c>
      <c r="K93" s="35" t="e">
        <f t="shared" si="15"/>
        <v>#DIV/0!</v>
      </c>
      <c r="L93" s="58">
        <f t="shared" ref="L93:N93" si="56">L336</f>
        <v>0</v>
      </c>
      <c r="M93" s="58">
        <f t="shared" si="56"/>
        <v>0</v>
      </c>
      <c r="N93" s="188">
        <f t="shared" si="56"/>
        <v>0</v>
      </c>
      <c r="O93" s="58">
        <f t="shared" ref="O93" si="57">O336</f>
        <v>0</v>
      </c>
      <c r="P93" s="58">
        <f t="shared" si="18"/>
        <v>0</v>
      </c>
      <c r="Q93" s="35" t="e">
        <f t="shared" si="50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</row>
    <row r="94" spans="1:154" ht="49.5" x14ac:dyDescent="0.2">
      <c r="A94" s="36"/>
      <c r="B94" s="37"/>
      <c r="C94" s="37"/>
      <c r="D94" s="37"/>
      <c r="E94" s="37"/>
      <c r="F94" s="37" t="s">
        <v>90</v>
      </c>
      <c r="G94" s="50" t="s">
        <v>98</v>
      </c>
      <c r="H94" s="188">
        <f t="shared" ref="H94" si="58">H337</f>
        <v>0</v>
      </c>
      <c r="I94" s="58">
        <f t="shared" ref="I94" si="59">I337</f>
        <v>0</v>
      </c>
      <c r="J94" s="58">
        <f t="shared" si="55"/>
        <v>0</v>
      </c>
      <c r="K94" s="35" t="e">
        <f t="shared" si="15"/>
        <v>#DIV/0!</v>
      </c>
      <c r="L94" s="58">
        <f t="shared" ref="L94:N94" si="60">L337</f>
        <v>0</v>
      </c>
      <c r="M94" s="58">
        <f t="shared" si="60"/>
        <v>0</v>
      </c>
      <c r="N94" s="188">
        <f t="shared" si="60"/>
        <v>0</v>
      </c>
      <c r="O94" s="58">
        <f t="shared" ref="O94" si="61">O337</f>
        <v>0</v>
      </c>
      <c r="P94" s="58">
        <f t="shared" si="18"/>
        <v>0</v>
      </c>
      <c r="Q94" s="35" t="e">
        <f t="shared" si="50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</row>
    <row r="95" spans="1:154" x14ac:dyDescent="0.2">
      <c r="A95" s="36"/>
      <c r="B95" s="37"/>
      <c r="C95" s="37"/>
      <c r="D95" s="37">
        <v>55</v>
      </c>
      <c r="E95" s="37"/>
      <c r="F95" s="37"/>
      <c r="G95" s="50" t="s">
        <v>75</v>
      </c>
      <c r="H95" s="188">
        <f>H395</f>
        <v>0</v>
      </c>
      <c r="I95" s="58">
        <f>I395</f>
        <v>0</v>
      </c>
      <c r="J95" s="58"/>
      <c r="K95" s="35" t="e">
        <f t="shared" si="15"/>
        <v>#DIV/0!</v>
      </c>
      <c r="L95" s="58">
        <f>L395</f>
        <v>0</v>
      </c>
      <c r="M95" s="58">
        <f>M395</f>
        <v>0</v>
      </c>
      <c r="N95" s="188">
        <f>N395</f>
        <v>0</v>
      </c>
      <c r="O95" s="58">
        <f>O395</f>
        <v>0</v>
      </c>
      <c r="P95" s="58">
        <f t="shared" si="18"/>
        <v>0</v>
      </c>
      <c r="Q95" s="35" t="e">
        <f t="shared" si="50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</row>
    <row r="96" spans="1:154" x14ac:dyDescent="0.2">
      <c r="A96" s="36"/>
      <c r="B96" s="37"/>
      <c r="C96" s="37"/>
      <c r="D96" s="37">
        <v>56</v>
      </c>
      <c r="E96" s="37"/>
      <c r="F96" s="37"/>
      <c r="G96" s="50" t="s">
        <v>99</v>
      </c>
      <c r="H96" s="188">
        <f>H240+H401</f>
        <v>0</v>
      </c>
      <c r="I96" s="58">
        <f>I240+I401</f>
        <v>0</v>
      </c>
      <c r="J96" s="58">
        <f>+J401</f>
        <v>0</v>
      </c>
      <c r="K96" s="35" t="e">
        <f t="shared" si="15"/>
        <v>#DIV/0!</v>
      </c>
      <c r="L96" s="58">
        <f t="shared" ref="L96:O96" si="62">L240+L401</f>
        <v>0</v>
      </c>
      <c r="M96" s="58">
        <f t="shared" si="62"/>
        <v>0</v>
      </c>
      <c r="N96" s="188">
        <f t="shared" si="62"/>
        <v>0</v>
      </c>
      <c r="O96" s="58">
        <f t="shared" si="62"/>
        <v>0</v>
      </c>
      <c r="P96" s="58">
        <f t="shared" si="18"/>
        <v>0</v>
      </c>
      <c r="Q96" s="35" t="e">
        <f t="shared" si="50"/>
        <v>#DIV/0!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</row>
    <row r="97" spans="1:154" x14ac:dyDescent="0.2">
      <c r="A97" s="36"/>
      <c r="B97" s="37"/>
      <c r="C97" s="37"/>
      <c r="D97" s="37">
        <v>57</v>
      </c>
      <c r="E97" s="37"/>
      <c r="F97" s="37"/>
      <c r="G97" s="50" t="s">
        <v>79</v>
      </c>
      <c r="H97" s="188">
        <f>H244+H338+H415</f>
        <v>1818000</v>
      </c>
      <c r="I97" s="58">
        <f>I244+I338+I415</f>
        <v>1792035.6800000002</v>
      </c>
      <c r="J97" s="58">
        <f>J244+J338+J415</f>
        <v>25964.319999999949</v>
      </c>
      <c r="K97" s="35">
        <f t="shared" si="15"/>
        <v>98.57</v>
      </c>
      <c r="L97" s="58">
        <f>L244+L338+L415</f>
        <v>1818000</v>
      </c>
      <c r="M97" s="58">
        <f>M244+M338+M415</f>
        <v>0</v>
      </c>
      <c r="N97" s="188">
        <f>N244+N338+N415</f>
        <v>1792035.6800000002</v>
      </c>
      <c r="O97" s="58">
        <f>O244+O338+O415</f>
        <v>1792035.6800000002</v>
      </c>
      <c r="P97" s="58">
        <f t="shared" si="18"/>
        <v>25964.319999999832</v>
      </c>
      <c r="Q97" s="35">
        <f t="shared" si="50"/>
        <v>98.57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</row>
    <row r="98" spans="1:154" x14ac:dyDescent="0.2">
      <c r="A98" s="36"/>
      <c r="B98" s="37"/>
      <c r="C98" s="37"/>
      <c r="D98" s="37"/>
      <c r="E98" s="37" t="s">
        <v>33</v>
      </c>
      <c r="F98" s="37"/>
      <c r="G98" s="50" t="s">
        <v>100</v>
      </c>
      <c r="H98" s="188">
        <f>H245+H339</f>
        <v>1065000</v>
      </c>
      <c r="I98" s="58">
        <f>I245+I339</f>
        <v>1054395</v>
      </c>
      <c r="J98" s="58">
        <f>J245+J339</f>
        <v>10605</v>
      </c>
      <c r="K98" s="35">
        <f t="shared" si="15"/>
        <v>99</v>
      </c>
      <c r="L98" s="58">
        <f>L245+L339</f>
        <v>1065000</v>
      </c>
      <c r="M98" s="58">
        <f>M245+M339</f>
        <v>0</v>
      </c>
      <c r="N98" s="188">
        <f>N245+N339</f>
        <v>1054395</v>
      </c>
      <c r="O98" s="58">
        <f>O245+O339</f>
        <v>1054395</v>
      </c>
      <c r="P98" s="58">
        <f t="shared" si="18"/>
        <v>10605</v>
      </c>
      <c r="Q98" s="35">
        <f t="shared" si="50"/>
        <v>99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</row>
    <row r="99" spans="1:154" x14ac:dyDescent="0.2">
      <c r="A99" s="36"/>
      <c r="B99" s="37"/>
      <c r="C99" s="37"/>
      <c r="D99" s="37"/>
      <c r="E99" s="37" t="s">
        <v>31</v>
      </c>
      <c r="F99" s="37"/>
      <c r="G99" s="50" t="s">
        <v>101</v>
      </c>
      <c r="H99" s="188">
        <f>H100+H101</f>
        <v>753000</v>
      </c>
      <c r="I99" s="58">
        <f>I100+I101</f>
        <v>737640.68</v>
      </c>
      <c r="J99" s="58">
        <f>J100+J101</f>
        <v>15359.319999999949</v>
      </c>
      <c r="K99" s="35">
        <f t="shared" si="15"/>
        <v>97.96</v>
      </c>
      <c r="L99" s="58">
        <f>L100+L101</f>
        <v>753000</v>
      </c>
      <c r="M99" s="58">
        <f>M100+M101</f>
        <v>0</v>
      </c>
      <c r="N99" s="188">
        <f>N100+N101</f>
        <v>737640.68</v>
      </c>
      <c r="O99" s="58">
        <f>O100+O101</f>
        <v>737640.68</v>
      </c>
      <c r="P99" s="58">
        <f t="shared" si="18"/>
        <v>15359.319999999949</v>
      </c>
      <c r="Q99" s="35">
        <f t="shared" si="50"/>
        <v>97.96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</row>
    <row r="100" spans="1:154" x14ac:dyDescent="0.2">
      <c r="A100" s="36"/>
      <c r="B100" s="37"/>
      <c r="C100" s="37"/>
      <c r="D100" s="37"/>
      <c r="E100" s="37"/>
      <c r="F100" s="37" t="s">
        <v>33</v>
      </c>
      <c r="G100" s="50" t="s">
        <v>102</v>
      </c>
      <c r="H100" s="188">
        <f>H247+H357+H417</f>
        <v>753000</v>
      </c>
      <c r="I100" s="58">
        <f>I247+I357+I417</f>
        <v>737640.68</v>
      </c>
      <c r="J100" s="58">
        <f>J247+J356+J417</f>
        <v>15359.319999999949</v>
      </c>
      <c r="K100" s="35">
        <f t="shared" si="15"/>
        <v>97.96</v>
      </c>
      <c r="L100" s="58">
        <f>L247+L357+L417</f>
        <v>753000</v>
      </c>
      <c r="M100" s="58">
        <f>M247+M357+M417</f>
        <v>0</v>
      </c>
      <c r="N100" s="188">
        <f>N247+N357+N417</f>
        <v>737640.68</v>
      </c>
      <c r="O100" s="58">
        <f>O247+O357+O417</f>
        <v>737640.68</v>
      </c>
      <c r="P100" s="58">
        <f t="shared" si="18"/>
        <v>15359.319999999949</v>
      </c>
      <c r="Q100" s="35">
        <f t="shared" si="50"/>
        <v>97.96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</row>
    <row r="101" spans="1:154" x14ac:dyDescent="0.2">
      <c r="A101" s="36"/>
      <c r="B101" s="37"/>
      <c r="C101" s="37"/>
      <c r="D101" s="37"/>
      <c r="E101" s="37"/>
      <c r="F101" s="37" t="s">
        <v>31</v>
      </c>
      <c r="G101" s="50" t="s">
        <v>103</v>
      </c>
      <c r="H101" s="188">
        <f>H248</f>
        <v>0</v>
      </c>
      <c r="I101" s="58">
        <f>I248</f>
        <v>0</v>
      </c>
      <c r="J101" s="58">
        <f>J248</f>
        <v>0</v>
      </c>
      <c r="K101" s="35" t="e">
        <f t="shared" si="15"/>
        <v>#DIV/0!</v>
      </c>
      <c r="L101" s="58">
        <f>L248</f>
        <v>0</v>
      </c>
      <c r="M101" s="58">
        <f>M248</f>
        <v>0</v>
      </c>
      <c r="N101" s="188">
        <f>N248</f>
        <v>0</v>
      </c>
      <c r="O101" s="58">
        <f>O248</f>
        <v>0</v>
      </c>
      <c r="P101" s="58">
        <f t="shared" si="18"/>
        <v>0</v>
      </c>
      <c r="Q101" s="35" t="e">
        <f t="shared" si="50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</row>
    <row r="102" spans="1:154" x14ac:dyDescent="0.2">
      <c r="A102" s="36"/>
      <c r="B102" s="37"/>
      <c r="C102" s="37"/>
      <c r="D102" s="37">
        <v>59</v>
      </c>
      <c r="E102" s="37"/>
      <c r="F102" s="37"/>
      <c r="G102" s="50" t="s">
        <v>81</v>
      </c>
      <c r="H102" s="188">
        <f>H158+H359</f>
        <v>0</v>
      </c>
      <c r="I102" s="58">
        <f>I158+I359</f>
        <v>0</v>
      </c>
      <c r="J102" s="58">
        <f>J158+J359</f>
        <v>0</v>
      </c>
      <c r="K102" s="35" t="e">
        <f t="shared" si="15"/>
        <v>#DIV/0!</v>
      </c>
      <c r="L102" s="58">
        <f>L158+L359</f>
        <v>0</v>
      </c>
      <c r="M102" s="58">
        <f>M158+M359</f>
        <v>0</v>
      </c>
      <c r="N102" s="188">
        <f>N158+N359</f>
        <v>0</v>
      </c>
      <c r="O102" s="58">
        <f>O158+O359</f>
        <v>0</v>
      </c>
      <c r="P102" s="58">
        <f t="shared" si="18"/>
        <v>0</v>
      </c>
      <c r="Q102" s="35" t="e">
        <f t="shared" si="50"/>
        <v>#DIV/0!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</row>
    <row r="103" spans="1:154" ht="33" x14ac:dyDescent="0.2">
      <c r="A103" s="36"/>
      <c r="B103" s="37"/>
      <c r="C103" s="37"/>
      <c r="D103" s="37">
        <v>60</v>
      </c>
      <c r="E103" s="37"/>
      <c r="F103" s="37"/>
      <c r="G103" s="140" t="s">
        <v>207</v>
      </c>
      <c r="H103" s="188">
        <f>H442</f>
        <v>0</v>
      </c>
      <c r="I103" s="58">
        <f>I442</f>
        <v>0</v>
      </c>
      <c r="J103" s="58">
        <v>0</v>
      </c>
      <c r="K103" s="35" t="e">
        <f t="shared" si="15"/>
        <v>#DIV/0!</v>
      </c>
      <c r="L103" s="58">
        <f>L442</f>
        <v>0</v>
      </c>
      <c r="M103" s="58">
        <f>M442</f>
        <v>0</v>
      </c>
      <c r="N103" s="188">
        <f>N442</f>
        <v>0</v>
      </c>
      <c r="O103" s="58">
        <f>O442</f>
        <v>0</v>
      </c>
      <c r="P103" s="58">
        <f t="shared" si="18"/>
        <v>0</v>
      </c>
      <c r="Q103" s="35" t="e">
        <f t="shared" si="50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</row>
    <row r="104" spans="1:154" x14ac:dyDescent="0.2">
      <c r="A104" s="36"/>
      <c r="B104" s="37"/>
      <c r="C104" s="37"/>
      <c r="D104" s="37" t="s">
        <v>106</v>
      </c>
      <c r="E104" s="37"/>
      <c r="F104" s="37"/>
      <c r="G104" s="50" t="s">
        <v>84</v>
      </c>
      <c r="H104" s="188">
        <f>H249+H362</f>
        <v>0</v>
      </c>
      <c r="I104" s="58">
        <f>I249+I362</f>
        <v>0</v>
      </c>
      <c r="J104" s="58">
        <f>J105</f>
        <v>0</v>
      </c>
      <c r="K104" s="35" t="e">
        <f t="shared" si="15"/>
        <v>#DIV/0!</v>
      </c>
      <c r="L104" s="58">
        <f t="shared" ref="L104:O105" si="63">L249+L362</f>
        <v>0</v>
      </c>
      <c r="M104" s="58">
        <f t="shared" si="63"/>
        <v>0</v>
      </c>
      <c r="N104" s="188">
        <f t="shared" si="63"/>
        <v>0</v>
      </c>
      <c r="O104" s="58">
        <f t="shared" si="63"/>
        <v>0</v>
      </c>
      <c r="P104" s="58">
        <f t="shared" si="18"/>
        <v>0</v>
      </c>
      <c r="Q104" s="35" t="e">
        <f t="shared" si="50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</row>
    <row r="105" spans="1:154" x14ac:dyDescent="0.2">
      <c r="A105" s="36"/>
      <c r="B105" s="37"/>
      <c r="C105" s="37"/>
      <c r="D105" s="37">
        <v>71</v>
      </c>
      <c r="E105" s="37"/>
      <c r="F105" s="37"/>
      <c r="G105" s="50" t="s">
        <v>86</v>
      </c>
      <c r="H105" s="188">
        <f>H250+H363</f>
        <v>0</v>
      </c>
      <c r="I105" s="58">
        <f>I250+I363</f>
        <v>0</v>
      </c>
      <c r="J105" s="58">
        <f>J250+J363</f>
        <v>0</v>
      </c>
      <c r="K105" s="35" t="e">
        <f t="shared" si="15"/>
        <v>#DIV/0!</v>
      </c>
      <c r="L105" s="58">
        <f t="shared" si="63"/>
        <v>0</v>
      </c>
      <c r="M105" s="58">
        <f t="shared" si="63"/>
        <v>0</v>
      </c>
      <c r="N105" s="188">
        <f t="shared" si="63"/>
        <v>0</v>
      </c>
      <c r="O105" s="58">
        <f t="shared" si="63"/>
        <v>0</v>
      </c>
      <c r="P105" s="58">
        <f t="shared" si="18"/>
        <v>0</v>
      </c>
      <c r="Q105" s="35" t="e">
        <f t="shared" si="50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</row>
    <row r="106" spans="1:154" x14ac:dyDescent="0.2">
      <c r="A106" s="36"/>
      <c r="B106" s="37"/>
      <c r="C106" s="37"/>
      <c r="D106" s="37">
        <v>79</v>
      </c>
      <c r="E106" s="37"/>
      <c r="F106" s="37"/>
      <c r="G106" s="50" t="s">
        <v>107</v>
      </c>
      <c r="H106" s="188">
        <f>H107+H108</f>
        <v>0</v>
      </c>
      <c r="I106" s="58">
        <f>I107+I108</f>
        <v>0</v>
      </c>
      <c r="J106" s="58">
        <f t="shared" ref="J106" si="64">J107+J108</f>
        <v>0</v>
      </c>
      <c r="K106" s="35" t="e">
        <f t="shared" si="15"/>
        <v>#DIV/0!</v>
      </c>
      <c r="L106" s="58">
        <f>L107+L108</f>
        <v>0</v>
      </c>
      <c r="M106" s="58">
        <f>M107+M108</f>
        <v>0</v>
      </c>
      <c r="N106" s="188">
        <f>N107+N108</f>
        <v>0</v>
      </c>
      <c r="O106" s="58">
        <f>O370</f>
        <v>0</v>
      </c>
      <c r="P106" s="58">
        <f t="shared" si="18"/>
        <v>0</v>
      </c>
      <c r="Q106" s="35" t="e">
        <f t="shared" si="50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</row>
    <row r="107" spans="1:154" x14ac:dyDescent="0.2">
      <c r="A107" s="36"/>
      <c r="B107" s="37"/>
      <c r="C107" s="37"/>
      <c r="D107" s="37" t="s">
        <v>108</v>
      </c>
      <c r="E107" s="37"/>
      <c r="F107" s="37"/>
      <c r="G107" s="50" t="s">
        <v>109</v>
      </c>
      <c r="H107" s="188">
        <v>0</v>
      </c>
      <c r="I107" s="58">
        <v>0</v>
      </c>
      <c r="J107" s="58">
        <v>0</v>
      </c>
      <c r="K107" s="35" t="e">
        <f t="shared" si="15"/>
        <v>#DIV/0!</v>
      </c>
      <c r="L107" s="58">
        <v>0</v>
      </c>
      <c r="M107" s="58">
        <v>0</v>
      </c>
      <c r="N107" s="188">
        <v>0</v>
      </c>
      <c r="O107" s="58">
        <v>0</v>
      </c>
      <c r="P107" s="58">
        <f t="shared" si="18"/>
        <v>0</v>
      </c>
      <c r="Q107" s="3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</row>
    <row r="108" spans="1:154" x14ac:dyDescent="0.2">
      <c r="A108" s="36"/>
      <c r="B108" s="37"/>
      <c r="C108" s="37"/>
      <c r="D108" s="37">
        <v>81</v>
      </c>
      <c r="E108" s="37"/>
      <c r="F108" s="37"/>
      <c r="G108" s="50" t="s">
        <v>110</v>
      </c>
      <c r="H108" s="188">
        <f>H373</f>
        <v>0</v>
      </c>
      <c r="I108" s="58">
        <f>I373</f>
        <v>0</v>
      </c>
      <c r="J108" s="58">
        <f>J373</f>
        <v>0</v>
      </c>
      <c r="K108" s="35" t="e">
        <f t="shared" si="15"/>
        <v>#DIV/0!</v>
      </c>
      <c r="L108" s="58">
        <f>L373</f>
        <v>0</v>
      </c>
      <c r="M108" s="58">
        <f>M373</f>
        <v>0</v>
      </c>
      <c r="N108" s="188">
        <f>N373</f>
        <v>0</v>
      </c>
      <c r="O108" s="58">
        <f>O373</f>
        <v>0</v>
      </c>
      <c r="P108" s="58">
        <f t="shared" si="18"/>
        <v>0</v>
      </c>
      <c r="Q108" s="3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</row>
    <row r="109" spans="1:154" ht="17.25" thickBot="1" x14ac:dyDescent="0.25">
      <c r="A109" s="157"/>
      <c r="B109" s="158"/>
      <c r="C109" s="158"/>
      <c r="D109" s="158">
        <v>85</v>
      </c>
      <c r="E109" s="158"/>
      <c r="F109" s="158"/>
      <c r="G109" s="159" t="s">
        <v>87</v>
      </c>
      <c r="H109" s="190">
        <f>+H257+H374+H445+H160</f>
        <v>0</v>
      </c>
      <c r="I109" s="120">
        <f>+I257+I374+I445+I160</f>
        <v>-49140.34</v>
      </c>
      <c r="J109" s="120">
        <f>+J257+J374+J445</f>
        <v>49140.34</v>
      </c>
      <c r="K109" s="160"/>
      <c r="L109" s="120">
        <f>+L257+L374+L445+L160</f>
        <v>0</v>
      </c>
      <c r="M109" s="120">
        <f>+M257+M374+M445+M160</f>
        <v>0</v>
      </c>
      <c r="N109" s="190">
        <f>+N257+N374+N445+N160</f>
        <v>-49140.34</v>
      </c>
      <c r="O109" s="120">
        <f>+O257+O374+O445+O160</f>
        <v>-49140.34</v>
      </c>
      <c r="P109" s="120">
        <f t="shared" si="18"/>
        <v>49140.34</v>
      </c>
      <c r="Q109" s="160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</row>
    <row r="110" spans="1:154" ht="33" x14ac:dyDescent="0.2">
      <c r="A110" s="557" t="s">
        <v>111</v>
      </c>
      <c r="B110" s="558"/>
      <c r="C110" s="558"/>
      <c r="D110" s="558"/>
      <c r="E110" s="558"/>
      <c r="F110" s="558"/>
      <c r="G110" s="152" t="s">
        <v>112</v>
      </c>
      <c r="H110" s="191">
        <f>H111+H160</f>
        <v>0</v>
      </c>
      <c r="I110" s="121">
        <f>I111+I160</f>
        <v>0</v>
      </c>
      <c r="J110" s="121">
        <f>J111+J160</f>
        <v>0</v>
      </c>
      <c r="K110" s="122" t="e">
        <f>ROUND(I110/H110*100,2)</f>
        <v>#DIV/0!</v>
      </c>
      <c r="L110" s="121">
        <f>L111+L160</f>
        <v>0</v>
      </c>
      <c r="M110" s="123">
        <f>M111+M160</f>
        <v>0</v>
      </c>
      <c r="N110" s="191">
        <f>N111+N160</f>
        <v>0</v>
      </c>
      <c r="O110" s="124">
        <f>O111+O160</f>
        <v>0</v>
      </c>
      <c r="P110" s="124">
        <f t="shared" si="18"/>
        <v>0</v>
      </c>
      <c r="Q110" s="125" t="e">
        <f t="shared" si="50"/>
        <v>#DIV/0!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</row>
    <row r="111" spans="1:154" x14ac:dyDescent="0.2">
      <c r="A111" s="36"/>
      <c r="B111" s="37"/>
      <c r="C111" s="37"/>
      <c r="D111" s="37" t="s">
        <v>33</v>
      </c>
      <c r="E111" s="37"/>
      <c r="F111" s="37"/>
      <c r="G111" s="62" t="s">
        <v>63</v>
      </c>
      <c r="H111" s="192">
        <f>H112+H140+H158</f>
        <v>0</v>
      </c>
      <c r="I111" s="63">
        <f>I112+I140+I158</f>
        <v>0</v>
      </c>
      <c r="J111" s="63">
        <f>J112+J140+J158</f>
        <v>0</v>
      </c>
      <c r="K111" s="64" t="e">
        <f>ROUND(I111/H111*100,2)</f>
        <v>#DIV/0!</v>
      </c>
      <c r="L111" s="63">
        <f>L112+L140+L158</f>
        <v>0</v>
      </c>
      <c r="M111" s="58">
        <f>M112+M140+M158</f>
        <v>0</v>
      </c>
      <c r="N111" s="192">
        <f>N112+N140+N158</f>
        <v>0</v>
      </c>
      <c r="O111" s="65">
        <f>O112+O140+O158</f>
        <v>0</v>
      </c>
      <c r="P111" s="65">
        <f t="shared" si="18"/>
        <v>0</v>
      </c>
      <c r="Q111" s="39" t="e">
        <f t="shared" si="50"/>
        <v>#DIV/0!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</row>
    <row r="112" spans="1:154" x14ac:dyDescent="0.2">
      <c r="A112" s="36"/>
      <c r="B112" s="37"/>
      <c r="C112" s="37"/>
      <c r="D112" s="37" t="s">
        <v>89</v>
      </c>
      <c r="E112" s="37"/>
      <c r="F112" s="37"/>
      <c r="G112" s="62" t="s">
        <v>65</v>
      </c>
      <c r="H112" s="192">
        <f>H113+H133+H131</f>
        <v>0</v>
      </c>
      <c r="I112" s="63">
        <f>I113+I133+I131</f>
        <v>0</v>
      </c>
      <c r="J112" s="63">
        <f>J113+J133+J131</f>
        <v>0</v>
      </c>
      <c r="K112" s="64"/>
      <c r="L112" s="63">
        <f>L113+L133+L131</f>
        <v>0</v>
      </c>
      <c r="M112" s="58">
        <f>M113+M133+M131</f>
        <v>0</v>
      </c>
      <c r="N112" s="192">
        <f>N113+N133+N131</f>
        <v>0</v>
      </c>
      <c r="O112" s="65">
        <f>O113+O133+O131</f>
        <v>0</v>
      </c>
      <c r="P112" s="65">
        <f t="shared" si="18"/>
        <v>0</v>
      </c>
      <c r="Q112" s="39" t="e">
        <f t="shared" si="50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</row>
    <row r="113" spans="1:154" x14ac:dyDescent="0.2">
      <c r="A113" s="36"/>
      <c r="B113" s="37"/>
      <c r="C113" s="37"/>
      <c r="D113" s="37"/>
      <c r="E113" s="37" t="s">
        <v>33</v>
      </c>
      <c r="F113" s="37"/>
      <c r="G113" s="50" t="s">
        <v>113</v>
      </c>
      <c r="H113" s="192">
        <f>SUM(H114:H130)</f>
        <v>0</v>
      </c>
      <c r="I113" s="63">
        <f>SUM(I114:I130)</f>
        <v>0</v>
      </c>
      <c r="J113" s="63">
        <f>SUM(J114:J130)</f>
        <v>0</v>
      </c>
      <c r="K113" s="64"/>
      <c r="L113" s="63">
        <f>SUM(L114:L130)</f>
        <v>0</v>
      </c>
      <c r="M113" s="58">
        <f>SUM(M114:M130)</f>
        <v>0</v>
      </c>
      <c r="N113" s="192">
        <f>SUM(N114:N130)</f>
        <v>0</v>
      </c>
      <c r="O113" s="65">
        <f>SUM(O114:O130)</f>
        <v>0</v>
      </c>
      <c r="P113" s="65">
        <f t="shared" si="18"/>
        <v>0</v>
      </c>
      <c r="Q113" s="39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</row>
    <row r="114" spans="1:154" x14ac:dyDescent="0.2">
      <c r="A114" s="46"/>
      <c r="B114" s="47"/>
      <c r="C114" s="47"/>
      <c r="D114" s="47"/>
      <c r="E114" s="47"/>
      <c r="F114" s="47" t="s">
        <v>33</v>
      </c>
      <c r="G114" s="51" t="s">
        <v>114</v>
      </c>
      <c r="H114" s="193"/>
      <c r="I114" s="66"/>
      <c r="J114" s="66">
        <f t="shared" ref="J114:J157" si="65">H114-I114</f>
        <v>0</v>
      </c>
      <c r="K114" s="64"/>
      <c r="L114" s="66"/>
      <c r="M114" s="48"/>
      <c r="N114" s="193"/>
      <c r="O114" s="67">
        <f>M114+N114</f>
        <v>0</v>
      </c>
      <c r="P114" s="67">
        <f t="shared" si="18"/>
        <v>0</v>
      </c>
      <c r="Q114" s="39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</row>
    <row r="115" spans="1:154" s="77" customFormat="1" hidden="1" x14ac:dyDescent="0.2">
      <c r="A115" s="68"/>
      <c r="B115" s="69"/>
      <c r="C115" s="69"/>
      <c r="D115" s="69"/>
      <c r="E115" s="69"/>
      <c r="F115" s="69"/>
      <c r="G115" s="70" t="s">
        <v>115</v>
      </c>
      <c r="H115" s="194"/>
      <c r="I115" s="71"/>
      <c r="J115" s="66">
        <f t="shared" si="65"/>
        <v>0</v>
      </c>
      <c r="K115" s="72"/>
      <c r="L115" s="71"/>
      <c r="M115" s="73"/>
      <c r="N115" s="194"/>
      <c r="O115" s="67">
        <f t="shared" ref="O115:O139" si="66">M115+N115</f>
        <v>0</v>
      </c>
      <c r="P115" s="67">
        <f t="shared" si="18"/>
        <v>0</v>
      </c>
      <c r="Q115" s="39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</row>
    <row r="116" spans="1:154" hidden="1" x14ac:dyDescent="0.2">
      <c r="A116" s="46"/>
      <c r="B116" s="47"/>
      <c r="C116" s="47"/>
      <c r="D116" s="47"/>
      <c r="E116" s="47"/>
      <c r="F116" s="47" t="s">
        <v>31</v>
      </c>
      <c r="G116" s="51" t="s">
        <v>298</v>
      </c>
      <c r="H116" s="193"/>
      <c r="I116" s="66"/>
      <c r="J116" s="66">
        <f t="shared" si="65"/>
        <v>0</v>
      </c>
      <c r="K116" s="64"/>
      <c r="L116" s="66"/>
      <c r="M116" s="48"/>
      <c r="N116" s="193"/>
      <c r="O116" s="67">
        <f t="shared" si="66"/>
        <v>0</v>
      </c>
      <c r="P116" s="67">
        <f t="shared" si="18"/>
        <v>0</v>
      </c>
      <c r="Q116" s="39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</row>
    <row r="117" spans="1:154" x14ac:dyDescent="0.2">
      <c r="A117" s="46"/>
      <c r="B117" s="47"/>
      <c r="C117" s="47"/>
      <c r="D117" s="47"/>
      <c r="E117" s="47"/>
      <c r="F117" s="47" t="s">
        <v>116</v>
      </c>
      <c r="G117" s="51" t="s">
        <v>296</v>
      </c>
      <c r="H117" s="193"/>
      <c r="I117" s="66"/>
      <c r="J117" s="66">
        <f t="shared" si="65"/>
        <v>0</v>
      </c>
      <c r="K117" s="64"/>
      <c r="L117" s="66"/>
      <c r="M117" s="48"/>
      <c r="N117" s="193"/>
      <c r="O117" s="67">
        <f t="shared" si="66"/>
        <v>0</v>
      </c>
      <c r="P117" s="67">
        <f t="shared" si="18"/>
        <v>0</v>
      </c>
      <c r="Q117" s="39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</row>
    <row r="118" spans="1:154" hidden="1" x14ac:dyDescent="0.2">
      <c r="A118" s="46"/>
      <c r="B118" s="47"/>
      <c r="C118" s="47"/>
      <c r="D118" s="47"/>
      <c r="E118" s="47"/>
      <c r="F118" s="47" t="s">
        <v>23</v>
      </c>
      <c r="G118" s="51" t="s">
        <v>297</v>
      </c>
      <c r="H118" s="193"/>
      <c r="I118" s="66"/>
      <c r="J118" s="66">
        <f t="shared" si="65"/>
        <v>0</v>
      </c>
      <c r="K118" s="64"/>
      <c r="L118" s="66"/>
      <c r="M118" s="48"/>
      <c r="N118" s="193"/>
      <c r="O118" s="67">
        <f t="shared" si="66"/>
        <v>0</v>
      </c>
      <c r="P118" s="67">
        <f t="shared" si="18"/>
        <v>0</v>
      </c>
      <c r="Q118" s="39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</row>
    <row r="119" spans="1:154" hidden="1" x14ac:dyDescent="0.2">
      <c r="A119" s="46"/>
      <c r="B119" s="47"/>
      <c r="C119" s="47"/>
      <c r="D119" s="47"/>
      <c r="E119" s="47"/>
      <c r="F119" s="47" t="s">
        <v>34</v>
      </c>
      <c r="G119" s="51" t="s">
        <v>299</v>
      </c>
      <c r="H119" s="193"/>
      <c r="I119" s="66"/>
      <c r="J119" s="66">
        <f t="shared" si="65"/>
        <v>0</v>
      </c>
      <c r="K119" s="64"/>
      <c r="L119" s="66"/>
      <c r="M119" s="48"/>
      <c r="N119" s="193"/>
      <c r="O119" s="67">
        <f t="shared" si="66"/>
        <v>0</v>
      </c>
      <c r="P119" s="67">
        <f t="shared" si="18"/>
        <v>0</v>
      </c>
      <c r="Q119" s="39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</row>
    <row r="120" spans="1:154" hidden="1" x14ac:dyDescent="0.2">
      <c r="A120" s="46"/>
      <c r="B120" s="47"/>
      <c r="C120" s="47"/>
      <c r="D120" s="47"/>
      <c r="E120" s="47"/>
      <c r="F120" s="47" t="s">
        <v>126</v>
      </c>
      <c r="G120" s="51" t="s">
        <v>287</v>
      </c>
      <c r="H120" s="193"/>
      <c r="I120" s="66"/>
      <c r="J120" s="66">
        <f t="shared" si="65"/>
        <v>0</v>
      </c>
      <c r="K120" s="64"/>
      <c r="L120" s="66"/>
      <c r="M120" s="48"/>
      <c r="N120" s="193"/>
      <c r="O120" s="67">
        <f t="shared" si="66"/>
        <v>0</v>
      </c>
      <c r="P120" s="67">
        <f t="shared" si="18"/>
        <v>0</v>
      </c>
      <c r="Q120" s="39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</row>
    <row r="121" spans="1:154" hidden="1" x14ac:dyDescent="0.2">
      <c r="A121" s="46"/>
      <c r="B121" s="47"/>
      <c r="C121" s="47"/>
      <c r="D121" s="47"/>
      <c r="E121" s="47"/>
      <c r="F121" s="47" t="s">
        <v>117</v>
      </c>
      <c r="G121" s="51" t="s">
        <v>300</v>
      </c>
      <c r="H121" s="193"/>
      <c r="I121" s="66"/>
      <c r="J121" s="66">
        <f t="shared" si="65"/>
        <v>0</v>
      </c>
      <c r="K121" s="64"/>
      <c r="L121" s="66"/>
      <c r="M121" s="48"/>
      <c r="N121" s="193"/>
      <c r="O121" s="67">
        <f t="shared" si="66"/>
        <v>0</v>
      </c>
      <c r="P121" s="67">
        <f t="shared" si="18"/>
        <v>0</v>
      </c>
      <c r="Q121" s="39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</row>
    <row r="122" spans="1:154" hidden="1" x14ac:dyDescent="0.2">
      <c r="A122" s="46"/>
      <c r="B122" s="47"/>
      <c r="C122" s="47"/>
      <c r="D122" s="47"/>
      <c r="E122" s="47"/>
      <c r="F122" s="47" t="s">
        <v>39</v>
      </c>
      <c r="G122" s="51" t="s">
        <v>301</v>
      </c>
      <c r="H122" s="193"/>
      <c r="I122" s="66"/>
      <c r="J122" s="66">
        <f t="shared" si="65"/>
        <v>0</v>
      </c>
      <c r="K122" s="64"/>
      <c r="L122" s="66"/>
      <c r="M122" s="48"/>
      <c r="N122" s="193"/>
      <c r="O122" s="67">
        <f t="shared" si="66"/>
        <v>0</v>
      </c>
      <c r="P122" s="67">
        <f t="shared" si="18"/>
        <v>0</v>
      </c>
      <c r="Q122" s="39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</row>
    <row r="123" spans="1:154" hidden="1" x14ac:dyDescent="0.2">
      <c r="A123" s="46"/>
      <c r="B123" s="47"/>
      <c r="C123" s="47"/>
      <c r="D123" s="47"/>
      <c r="E123" s="47"/>
      <c r="F123" s="47" t="s">
        <v>89</v>
      </c>
      <c r="G123" s="51" t="s">
        <v>290</v>
      </c>
      <c r="H123" s="193"/>
      <c r="I123" s="66"/>
      <c r="J123" s="66">
        <f t="shared" si="65"/>
        <v>0</v>
      </c>
      <c r="K123" s="64"/>
      <c r="L123" s="66"/>
      <c r="M123" s="48"/>
      <c r="N123" s="193"/>
      <c r="O123" s="67">
        <f t="shared" si="66"/>
        <v>0</v>
      </c>
      <c r="P123" s="67">
        <f t="shared" si="18"/>
        <v>0</v>
      </c>
      <c r="Q123" s="39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</row>
    <row r="124" spans="1:154" hidden="1" x14ac:dyDescent="0.2">
      <c r="A124" s="46"/>
      <c r="B124" s="47"/>
      <c r="C124" s="47"/>
      <c r="D124" s="47"/>
      <c r="E124" s="47"/>
      <c r="F124" s="47">
        <v>11</v>
      </c>
      <c r="G124" s="51" t="s">
        <v>291</v>
      </c>
      <c r="H124" s="193"/>
      <c r="I124" s="66"/>
      <c r="J124" s="66">
        <f t="shared" si="65"/>
        <v>0</v>
      </c>
      <c r="K124" s="64"/>
      <c r="L124" s="66"/>
      <c r="M124" s="48"/>
      <c r="N124" s="193"/>
      <c r="O124" s="67">
        <f t="shared" si="66"/>
        <v>0</v>
      </c>
      <c r="P124" s="67">
        <f t="shared" si="18"/>
        <v>0</v>
      </c>
      <c r="Q124" s="39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</row>
    <row r="125" spans="1:154" ht="17.45" hidden="1" customHeight="1" x14ac:dyDescent="0.2">
      <c r="A125" s="46"/>
      <c r="B125" s="47"/>
      <c r="C125" s="47"/>
      <c r="D125" s="47"/>
      <c r="E125" s="47"/>
      <c r="F125" s="47">
        <v>12</v>
      </c>
      <c r="G125" s="51" t="s">
        <v>302</v>
      </c>
      <c r="H125" s="193"/>
      <c r="I125" s="66"/>
      <c r="J125" s="66">
        <f t="shared" si="65"/>
        <v>0</v>
      </c>
      <c r="K125" s="64"/>
      <c r="L125" s="66"/>
      <c r="M125" s="48"/>
      <c r="N125" s="193"/>
      <c r="O125" s="67">
        <f t="shared" si="66"/>
        <v>0</v>
      </c>
      <c r="P125" s="67">
        <f t="shared" si="18"/>
        <v>0</v>
      </c>
      <c r="Q125" s="39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</row>
    <row r="126" spans="1:154" hidden="1" x14ac:dyDescent="0.2">
      <c r="A126" s="46"/>
      <c r="B126" s="47"/>
      <c r="C126" s="47"/>
      <c r="D126" s="47"/>
      <c r="E126" s="47"/>
      <c r="F126" s="47">
        <v>13</v>
      </c>
      <c r="G126" s="51" t="s">
        <v>303</v>
      </c>
      <c r="H126" s="193"/>
      <c r="I126" s="66"/>
      <c r="J126" s="66">
        <f t="shared" si="65"/>
        <v>0</v>
      </c>
      <c r="K126" s="64"/>
      <c r="L126" s="66"/>
      <c r="M126" s="48"/>
      <c r="N126" s="193"/>
      <c r="O126" s="67">
        <f t="shared" si="66"/>
        <v>0</v>
      </c>
      <c r="P126" s="67">
        <f t="shared" si="18"/>
        <v>0</v>
      </c>
      <c r="Q126" s="39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</row>
    <row r="127" spans="1:154" hidden="1" x14ac:dyDescent="0.2">
      <c r="A127" s="46"/>
      <c r="B127" s="47"/>
      <c r="C127" s="47"/>
      <c r="D127" s="47"/>
      <c r="E127" s="47"/>
      <c r="F127" s="47">
        <v>14</v>
      </c>
      <c r="G127" s="51" t="s">
        <v>277</v>
      </c>
      <c r="H127" s="193"/>
      <c r="I127" s="66"/>
      <c r="J127" s="66">
        <f t="shared" si="65"/>
        <v>0</v>
      </c>
      <c r="K127" s="64"/>
      <c r="L127" s="66"/>
      <c r="M127" s="48"/>
      <c r="N127" s="193"/>
      <c r="O127" s="67">
        <f t="shared" si="66"/>
        <v>0</v>
      </c>
      <c r="P127" s="67">
        <f t="shared" ref="P127:P183" si="67">L127-O127</f>
        <v>0</v>
      </c>
      <c r="Q127" s="39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</row>
    <row r="128" spans="1:154" ht="17.45" hidden="1" customHeight="1" x14ac:dyDescent="0.2">
      <c r="A128" s="46"/>
      <c r="B128" s="47"/>
      <c r="C128" s="47"/>
      <c r="D128" s="47"/>
      <c r="E128" s="47"/>
      <c r="F128" s="47">
        <v>15</v>
      </c>
      <c r="G128" s="51" t="s">
        <v>304</v>
      </c>
      <c r="H128" s="193"/>
      <c r="I128" s="66"/>
      <c r="J128" s="66">
        <f t="shared" si="65"/>
        <v>0</v>
      </c>
      <c r="K128" s="64"/>
      <c r="L128" s="66"/>
      <c r="M128" s="48"/>
      <c r="N128" s="193"/>
      <c r="O128" s="67">
        <f t="shared" si="66"/>
        <v>0</v>
      </c>
      <c r="P128" s="67">
        <f t="shared" si="67"/>
        <v>0</v>
      </c>
      <c r="Q128" s="39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</row>
    <row r="129" spans="1:154" x14ac:dyDescent="0.2">
      <c r="A129" s="46"/>
      <c r="B129" s="47"/>
      <c r="C129" s="47"/>
      <c r="D129" s="47"/>
      <c r="E129" s="47"/>
      <c r="F129" s="47">
        <v>17</v>
      </c>
      <c r="G129" s="51" t="s">
        <v>279</v>
      </c>
      <c r="H129" s="193"/>
      <c r="I129" s="66"/>
      <c r="J129" s="66">
        <f t="shared" si="65"/>
        <v>0</v>
      </c>
      <c r="K129" s="64"/>
      <c r="L129" s="66"/>
      <c r="M129" s="48"/>
      <c r="N129" s="193"/>
      <c r="O129" s="67">
        <f t="shared" si="66"/>
        <v>0</v>
      </c>
      <c r="P129" s="67">
        <f t="shared" si="67"/>
        <v>0</v>
      </c>
      <c r="Q129" s="39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</row>
    <row r="130" spans="1:154" x14ac:dyDescent="0.2">
      <c r="A130" s="46"/>
      <c r="B130" s="47"/>
      <c r="C130" s="47"/>
      <c r="D130" s="47"/>
      <c r="E130" s="47"/>
      <c r="F130" s="47" t="s">
        <v>91</v>
      </c>
      <c r="G130" s="51" t="s">
        <v>278</v>
      </c>
      <c r="H130" s="193"/>
      <c r="I130" s="66"/>
      <c r="J130" s="66">
        <f t="shared" si="65"/>
        <v>0</v>
      </c>
      <c r="K130" s="64"/>
      <c r="L130" s="66"/>
      <c r="M130" s="48"/>
      <c r="N130" s="193"/>
      <c r="O130" s="67">
        <f t="shared" si="66"/>
        <v>0</v>
      </c>
      <c r="P130" s="67">
        <f t="shared" si="67"/>
        <v>0</v>
      </c>
      <c r="Q130" s="39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</row>
    <row r="131" spans="1:154" x14ac:dyDescent="0.2">
      <c r="A131" s="46"/>
      <c r="B131" s="47"/>
      <c r="C131" s="47"/>
      <c r="D131" s="47"/>
      <c r="E131" s="60" t="s">
        <v>56</v>
      </c>
      <c r="F131" s="37"/>
      <c r="G131" s="50" t="s">
        <v>118</v>
      </c>
      <c r="H131" s="192">
        <f>H132</f>
        <v>0</v>
      </c>
      <c r="I131" s="63">
        <f>I132</f>
        <v>0</v>
      </c>
      <c r="J131" s="66">
        <f t="shared" si="65"/>
        <v>0</v>
      </c>
      <c r="K131" s="64"/>
      <c r="L131" s="63">
        <f>L132</f>
        <v>0</v>
      </c>
      <c r="M131" s="58">
        <f>M132</f>
        <v>0</v>
      </c>
      <c r="N131" s="192">
        <f>N132</f>
        <v>0</v>
      </c>
      <c r="O131" s="65">
        <f>O132</f>
        <v>0</v>
      </c>
      <c r="P131" s="65">
        <f t="shared" si="67"/>
        <v>0</v>
      </c>
      <c r="Q131" s="39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</row>
    <row r="132" spans="1:154" x14ac:dyDescent="0.2">
      <c r="A132" s="46"/>
      <c r="B132" s="47"/>
      <c r="C132" s="47"/>
      <c r="D132" s="47"/>
      <c r="E132" s="47"/>
      <c r="F132" s="78" t="s">
        <v>105</v>
      </c>
      <c r="G132" s="51" t="s">
        <v>119</v>
      </c>
      <c r="H132" s="193"/>
      <c r="I132" s="66"/>
      <c r="J132" s="66">
        <f t="shared" si="65"/>
        <v>0</v>
      </c>
      <c r="K132" s="64"/>
      <c r="L132" s="66"/>
      <c r="M132" s="48"/>
      <c r="N132" s="193"/>
      <c r="O132" s="67">
        <f t="shared" si="66"/>
        <v>0</v>
      </c>
      <c r="P132" s="67">
        <f t="shared" si="67"/>
        <v>0</v>
      </c>
      <c r="Q132" s="39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</row>
    <row r="133" spans="1:154" x14ac:dyDescent="0.2">
      <c r="A133" s="36"/>
      <c r="B133" s="37"/>
      <c r="C133" s="37"/>
      <c r="D133" s="37"/>
      <c r="E133" s="37" t="s">
        <v>44</v>
      </c>
      <c r="F133" s="37"/>
      <c r="G133" s="50" t="s">
        <v>120</v>
      </c>
      <c r="H133" s="192">
        <f>H134+H135+H136+H137+H138+H139</f>
        <v>0</v>
      </c>
      <c r="I133" s="63">
        <f>I134+I135+I136+I137+I138+I139</f>
        <v>0</v>
      </c>
      <c r="J133" s="66">
        <f t="shared" si="65"/>
        <v>0</v>
      </c>
      <c r="K133" s="64"/>
      <c r="L133" s="63">
        <f>L134+L135+L136+L137+L138+L139</f>
        <v>0</v>
      </c>
      <c r="M133" s="58">
        <f>M134+M135+M136+M137+M138+M139</f>
        <v>0</v>
      </c>
      <c r="N133" s="192">
        <f>N134+N135+N136+N137+N138+N139</f>
        <v>0</v>
      </c>
      <c r="O133" s="65">
        <f>O134+O135+O136+O137+O138+O139</f>
        <v>0</v>
      </c>
      <c r="P133" s="65">
        <f t="shared" si="67"/>
        <v>0</v>
      </c>
      <c r="Q133" s="39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</row>
    <row r="134" spans="1:154" x14ac:dyDescent="0.2">
      <c r="A134" s="46"/>
      <c r="B134" s="47"/>
      <c r="C134" s="47"/>
      <c r="D134" s="47"/>
      <c r="E134" s="47"/>
      <c r="F134" s="47" t="s">
        <v>33</v>
      </c>
      <c r="G134" s="51" t="s">
        <v>121</v>
      </c>
      <c r="H134" s="193"/>
      <c r="I134" s="66"/>
      <c r="J134" s="66">
        <f t="shared" si="65"/>
        <v>0</v>
      </c>
      <c r="K134" s="64"/>
      <c r="L134" s="66"/>
      <c r="M134" s="48"/>
      <c r="N134" s="193"/>
      <c r="O134" s="67">
        <f t="shared" si="66"/>
        <v>0</v>
      </c>
      <c r="P134" s="67">
        <f t="shared" si="67"/>
        <v>0</v>
      </c>
      <c r="Q134" s="39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</row>
    <row r="135" spans="1:154" x14ac:dyDescent="0.2">
      <c r="A135" s="46"/>
      <c r="B135" s="47"/>
      <c r="C135" s="47"/>
      <c r="D135" s="47"/>
      <c r="E135" s="47"/>
      <c r="F135" s="47" t="s">
        <v>31</v>
      </c>
      <c r="G135" s="51" t="s">
        <v>122</v>
      </c>
      <c r="H135" s="193"/>
      <c r="I135" s="66"/>
      <c r="J135" s="66">
        <f t="shared" si="65"/>
        <v>0</v>
      </c>
      <c r="K135" s="64"/>
      <c r="L135" s="66"/>
      <c r="M135" s="48"/>
      <c r="N135" s="193"/>
      <c r="O135" s="67">
        <f t="shared" si="66"/>
        <v>0</v>
      </c>
      <c r="P135" s="67">
        <f t="shared" si="67"/>
        <v>0</v>
      </c>
      <c r="Q135" s="39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</row>
    <row r="136" spans="1:154" x14ac:dyDescent="0.2">
      <c r="A136" s="46"/>
      <c r="B136" s="47"/>
      <c r="C136" s="47"/>
      <c r="D136" s="47"/>
      <c r="E136" s="47"/>
      <c r="F136" s="47" t="s">
        <v>44</v>
      </c>
      <c r="G136" s="51" t="s">
        <v>123</v>
      </c>
      <c r="H136" s="193"/>
      <c r="I136" s="66"/>
      <c r="J136" s="66">
        <f t="shared" si="65"/>
        <v>0</v>
      </c>
      <c r="K136" s="64"/>
      <c r="L136" s="66"/>
      <c r="M136" s="48"/>
      <c r="N136" s="193"/>
      <c r="O136" s="67">
        <f t="shared" si="66"/>
        <v>0</v>
      </c>
      <c r="P136" s="67">
        <f t="shared" si="67"/>
        <v>0</v>
      </c>
      <c r="Q136" s="39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</row>
    <row r="137" spans="1:154" x14ac:dyDescent="0.2">
      <c r="A137" s="46"/>
      <c r="B137" s="47"/>
      <c r="C137" s="47"/>
      <c r="D137" s="47"/>
      <c r="E137" s="47"/>
      <c r="F137" s="47" t="s">
        <v>23</v>
      </c>
      <c r="G137" s="51" t="s">
        <v>124</v>
      </c>
      <c r="H137" s="193"/>
      <c r="I137" s="66"/>
      <c r="J137" s="66">
        <f t="shared" si="65"/>
        <v>0</v>
      </c>
      <c r="K137" s="64"/>
      <c r="L137" s="66"/>
      <c r="M137" s="48"/>
      <c r="N137" s="193"/>
      <c r="O137" s="67">
        <f t="shared" si="66"/>
        <v>0</v>
      </c>
      <c r="P137" s="67">
        <f t="shared" si="67"/>
        <v>0</v>
      </c>
      <c r="Q137" s="39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</row>
    <row r="138" spans="1:154" x14ac:dyDescent="0.2">
      <c r="A138" s="46"/>
      <c r="B138" s="47"/>
      <c r="C138" s="47"/>
      <c r="D138" s="47"/>
      <c r="E138" s="47"/>
      <c r="F138" s="47" t="s">
        <v>34</v>
      </c>
      <c r="G138" s="51" t="s">
        <v>125</v>
      </c>
      <c r="H138" s="193"/>
      <c r="I138" s="66"/>
      <c r="J138" s="66">
        <f t="shared" si="65"/>
        <v>0</v>
      </c>
      <c r="K138" s="64"/>
      <c r="L138" s="66"/>
      <c r="M138" s="48"/>
      <c r="N138" s="193"/>
      <c r="O138" s="67">
        <f t="shared" si="66"/>
        <v>0</v>
      </c>
      <c r="P138" s="67">
        <f t="shared" si="67"/>
        <v>0</v>
      </c>
      <c r="Q138" s="39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</row>
    <row r="139" spans="1:154" x14ac:dyDescent="0.2">
      <c r="A139" s="46"/>
      <c r="B139" s="47"/>
      <c r="C139" s="47"/>
      <c r="D139" s="47"/>
      <c r="E139" s="47"/>
      <c r="F139" s="47" t="s">
        <v>126</v>
      </c>
      <c r="G139" s="51" t="s">
        <v>127</v>
      </c>
      <c r="H139" s="193"/>
      <c r="I139" s="66"/>
      <c r="J139" s="66">
        <f t="shared" si="65"/>
        <v>0</v>
      </c>
      <c r="K139" s="64"/>
      <c r="L139" s="66"/>
      <c r="M139" s="48"/>
      <c r="N139" s="193"/>
      <c r="O139" s="67">
        <f t="shared" si="66"/>
        <v>0</v>
      </c>
      <c r="P139" s="67">
        <f t="shared" si="67"/>
        <v>0</v>
      </c>
      <c r="Q139" s="39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</row>
    <row r="140" spans="1:154" x14ac:dyDescent="0.2">
      <c r="A140" s="36"/>
      <c r="B140" s="37"/>
      <c r="C140" s="37"/>
      <c r="D140" s="37" t="s">
        <v>90</v>
      </c>
      <c r="E140" s="37"/>
      <c r="F140" s="37"/>
      <c r="G140" s="62" t="s">
        <v>67</v>
      </c>
      <c r="H140" s="192">
        <f>H141+H148+H152+H153</f>
        <v>0</v>
      </c>
      <c r="I140" s="63">
        <f>I141+I148+I152+I153</f>
        <v>0</v>
      </c>
      <c r="J140" s="66">
        <f t="shared" si="65"/>
        <v>0</v>
      </c>
      <c r="K140" s="64"/>
      <c r="L140" s="63">
        <f>L141+L148+L152+L153</f>
        <v>0</v>
      </c>
      <c r="M140" s="58">
        <f>M141+M148+M152+M153</f>
        <v>0</v>
      </c>
      <c r="N140" s="192">
        <f>N141+N148+N152+N153</f>
        <v>0</v>
      </c>
      <c r="O140" s="65">
        <f>O141+O148+O152+O153</f>
        <v>0</v>
      </c>
      <c r="P140" s="65">
        <f t="shared" si="67"/>
        <v>0</v>
      </c>
      <c r="Q140" s="39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</row>
    <row r="141" spans="1:154" x14ac:dyDescent="0.2">
      <c r="A141" s="36"/>
      <c r="B141" s="37"/>
      <c r="C141" s="37"/>
      <c r="D141" s="37"/>
      <c r="E141" s="37" t="s">
        <v>33</v>
      </c>
      <c r="F141" s="37"/>
      <c r="G141" s="50" t="s">
        <v>307</v>
      </c>
      <c r="H141" s="192">
        <f>SUM(H142:H147)</f>
        <v>0</v>
      </c>
      <c r="I141" s="63">
        <f>SUM(I142:I147)</f>
        <v>0</v>
      </c>
      <c r="J141" s="66">
        <f t="shared" si="65"/>
        <v>0</v>
      </c>
      <c r="K141" s="64"/>
      <c r="L141" s="63">
        <f>SUM(L142:L147)</f>
        <v>0</v>
      </c>
      <c r="M141" s="58">
        <f>SUM(M142:M147)</f>
        <v>0</v>
      </c>
      <c r="N141" s="192">
        <f>SUM(N142:N147)</f>
        <v>0</v>
      </c>
      <c r="O141" s="65">
        <f>SUM(O142:O147)</f>
        <v>0</v>
      </c>
      <c r="P141" s="65">
        <f t="shared" si="67"/>
        <v>0</v>
      </c>
      <c r="Q141" s="39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</row>
    <row r="142" spans="1:154" x14ac:dyDescent="0.2">
      <c r="A142" s="46"/>
      <c r="B142" s="47"/>
      <c r="C142" s="47"/>
      <c r="D142" s="47"/>
      <c r="E142" s="47"/>
      <c r="F142" s="47" t="s">
        <v>33</v>
      </c>
      <c r="G142" s="51" t="s">
        <v>305</v>
      </c>
      <c r="H142" s="193"/>
      <c r="I142" s="66"/>
      <c r="J142" s="66">
        <f t="shared" si="65"/>
        <v>0</v>
      </c>
      <c r="K142" s="64"/>
      <c r="L142" s="66"/>
      <c r="M142" s="48"/>
      <c r="N142" s="193"/>
      <c r="O142" s="67">
        <f t="shared" ref="O142:O147" si="68">M142+N142</f>
        <v>0</v>
      </c>
      <c r="P142" s="67">
        <f t="shared" si="67"/>
        <v>0</v>
      </c>
      <c r="Q142" s="39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</row>
    <row r="143" spans="1:154" x14ac:dyDescent="0.2">
      <c r="A143" s="46"/>
      <c r="B143" s="47"/>
      <c r="C143" s="47"/>
      <c r="D143" s="47"/>
      <c r="E143" s="47"/>
      <c r="F143" s="47" t="s">
        <v>31</v>
      </c>
      <c r="G143" s="51" t="s">
        <v>306</v>
      </c>
      <c r="H143" s="193"/>
      <c r="I143" s="66"/>
      <c r="J143" s="66">
        <f t="shared" si="65"/>
        <v>0</v>
      </c>
      <c r="K143" s="64"/>
      <c r="L143" s="66"/>
      <c r="M143" s="48"/>
      <c r="N143" s="193"/>
      <c r="O143" s="67">
        <f t="shared" si="68"/>
        <v>0</v>
      </c>
      <c r="P143" s="67">
        <f t="shared" si="67"/>
        <v>0</v>
      </c>
      <c r="Q143" s="39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</row>
    <row r="144" spans="1:154" x14ac:dyDescent="0.2">
      <c r="A144" s="46"/>
      <c r="B144" s="47"/>
      <c r="C144" s="47"/>
      <c r="D144" s="47"/>
      <c r="E144" s="47"/>
      <c r="F144" s="47" t="s">
        <v>44</v>
      </c>
      <c r="G144" s="51" t="s">
        <v>308</v>
      </c>
      <c r="H144" s="193"/>
      <c r="I144" s="66"/>
      <c r="J144" s="66">
        <f t="shared" si="65"/>
        <v>0</v>
      </c>
      <c r="K144" s="64"/>
      <c r="L144" s="66"/>
      <c r="M144" s="48"/>
      <c r="N144" s="193"/>
      <c r="O144" s="67">
        <f t="shared" si="68"/>
        <v>0</v>
      </c>
      <c r="P144" s="67">
        <f t="shared" si="67"/>
        <v>0</v>
      </c>
      <c r="Q144" s="39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</row>
    <row r="145" spans="1:154" x14ac:dyDescent="0.2">
      <c r="A145" s="46"/>
      <c r="B145" s="47"/>
      <c r="C145" s="47"/>
      <c r="D145" s="47"/>
      <c r="E145" s="47"/>
      <c r="F145" s="47" t="s">
        <v>23</v>
      </c>
      <c r="G145" s="51" t="s">
        <v>309</v>
      </c>
      <c r="H145" s="193"/>
      <c r="I145" s="66"/>
      <c r="J145" s="66">
        <f t="shared" si="65"/>
        <v>0</v>
      </c>
      <c r="K145" s="64"/>
      <c r="L145" s="66"/>
      <c r="M145" s="48"/>
      <c r="N145" s="193"/>
      <c r="O145" s="67">
        <f t="shared" si="68"/>
        <v>0</v>
      </c>
      <c r="P145" s="67">
        <f t="shared" si="67"/>
        <v>0</v>
      </c>
      <c r="Q145" s="39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</row>
    <row r="146" spans="1:154" x14ac:dyDescent="0.2">
      <c r="A146" s="46"/>
      <c r="B146" s="47"/>
      <c r="C146" s="47"/>
      <c r="D146" s="47"/>
      <c r="E146" s="47"/>
      <c r="F146" s="47" t="s">
        <v>39</v>
      </c>
      <c r="G146" s="51" t="s">
        <v>310</v>
      </c>
      <c r="H146" s="193"/>
      <c r="I146" s="66"/>
      <c r="J146" s="66">
        <f t="shared" si="65"/>
        <v>0</v>
      </c>
      <c r="K146" s="64"/>
      <c r="L146" s="66"/>
      <c r="M146" s="48"/>
      <c r="N146" s="193"/>
      <c r="O146" s="67">
        <f t="shared" si="68"/>
        <v>0</v>
      </c>
      <c r="P146" s="67">
        <f t="shared" si="67"/>
        <v>0</v>
      </c>
      <c r="Q146" s="39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</row>
    <row r="147" spans="1:154" x14ac:dyDescent="0.2">
      <c r="A147" s="46"/>
      <c r="B147" s="47"/>
      <c r="C147" s="47"/>
      <c r="D147" s="47"/>
      <c r="E147" s="47"/>
      <c r="F147" s="47" t="s">
        <v>91</v>
      </c>
      <c r="G147" s="51" t="s">
        <v>311</v>
      </c>
      <c r="H147" s="193"/>
      <c r="I147" s="66"/>
      <c r="J147" s="66">
        <f t="shared" si="65"/>
        <v>0</v>
      </c>
      <c r="K147" s="64"/>
      <c r="L147" s="66"/>
      <c r="M147" s="48"/>
      <c r="N147" s="193"/>
      <c r="O147" s="67">
        <f t="shared" si="68"/>
        <v>0</v>
      </c>
      <c r="P147" s="67">
        <f t="shared" si="67"/>
        <v>0</v>
      </c>
      <c r="Q147" s="39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</row>
    <row r="148" spans="1:154" hidden="1" x14ac:dyDescent="0.2">
      <c r="A148" s="36"/>
      <c r="B148" s="37"/>
      <c r="C148" s="37"/>
      <c r="D148" s="37"/>
      <c r="E148" s="37" t="s">
        <v>116</v>
      </c>
      <c r="F148" s="37"/>
      <c r="G148" s="62" t="s">
        <v>152</v>
      </c>
      <c r="H148" s="192">
        <f>H149+H150+H151</f>
        <v>0</v>
      </c>
      <c r="I148" s="63">
        <f>I149+I150+I151</f>
        <v>0</v>
      </c>
      <c r="J148" s="66">
        <f t="shared" si="65"/>
        <v>0</v>
      </c>
      <c r="K148" s="64"/>
      <c r="L148" s="63">
        <f>L149+L150+L151</f>
        <v>0</v>
      </c>
      <c r="M148" s="58">
        <f>M149+M150+M151</f>
        <v>0</v>
      </c>
      <c r="N148" s="192">
        <f>N149+N150+N151</f>
        <v>0</v>
      </c>
      <c r="O148" s="65">
        <f>O149+O150+O151</f>
        <v>0</v>
      </c>
      <c r="P148" s="65">
        <f t="shared" si="67"/>
        <v>0</v>
      </c>
      <c r="Q148" s="39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</row>
    <row r="149" spans="1:154" hidden="1" x14ac:dyDescent="0.2">
      <c r="A149" s="46"/>
      <c r="B149" s="47"/>
      <c r="C149" s="47"/>
      <c r="D149" s="47"/>
      <c r="E149" s="47"/>
      <c r="F149" s="47" t="s">
        <v>33</v>
      </c>
      <c r="G149" s="51" t="s">
        <v>312</v>
      </c>
      <c r="H149" s="193"/>
      <c r="I149" s="66"/>
      <c r="J149" s="66">
        <f t="shared" si="65"/>
        <v>0</v>
      </c>
      <c r="K149" s="64"/>
      <c r="L149" s="66"/>
      <c r="M149" s="48"/>
      <c r="N149" s="193"/>
      <c r="O149" s="67">
        <f t="shared" ref="O149:O152" si="69">M149+N149</f>
        <v>0</v>
      </c>
      <c r="P149" s="67">
        <f t="shared" si="67"/>
        <v>0</v>
      </c>
      <c r="Q149" s="39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</row>
    <row r="150" spans="1:154" hidden="1" x14ac:dyDescent="0.2">
      <c r="A150" s="46"/>
      <c r="B150" s="47"/>
      <c r="C150" s="47"/>
      <c r="D150" s="47"/>
      <c r="E150" s="47"/>
      <c r="F150" s="47" t="s">
        <v>44</v>
      </c>
      <c r="G150" s="51" t="s">
        <v>313</v>
      </c>
      <c r="H150" s="193"/>
      <c r="I150" s="66"/>
      <c r="J150" s="66">
        <f t="shared" si="65"/>
        <v>0</v>
      </c>
      <c r="K150" s="64"/>
      <c r="L150" s="66"/>
      <c r="M150" s="48"/>
      <c r="N150" s="193"/>
      <c r="O150" s="67">
        <f t="shared" si="69"/>
        <v>0</v>
      </c>
      <c r="P150" s="67">
        <f t="shared" si="67"/>
        <v>0</v>
      </c>
      <c r="Q150" s="39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</row>
    <row r="151" spans="1:154" hidden="1" x14ac:dyDescent="0.2">
      <c r="A151" s="46"/>
      <c r="B151" s="47"/>
      <c r="C151" s="47"/>
      <c r="D151" s="47"/>
      <c r="E151" s="47"/>
      <c r="F151" s="47" t="s">
        <v>91</v>
      </c>
      <c r="G151" s="51" t="s">
        <v>153</v>
      </c>
      <c r="H151" s="193"/>
      <c r="I151" s="66"/>
      <c r="J151" s="66">
        <f t="shared" si="65"/>
        <v>0</v>
      </c>
      <c r="K151" s="64"/>
      <c r="L151" s="66"/>
      <c r="M151" s="48"/>
      <c r="N151" s="193"/>
      <c r="O151" s="67">
        <f t="shared" si="69"/>
        <v>0</v>
      </c>
      <c r="P151" s="67">
        <f t="shared" si="67"/>
        <v>0</v>
      </c>
      <c r="Q151" s="39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</row>
    <row r="152" spans="1:154" hidden="1" x14ac:dyDescent="0.2">
      <c r="A152" s="46"/>
      <c r="B152" s="47"/>
      <c r="C152" s="47"/>
      <c r="D152" s="47"/>
      <c r="E152" s="47">
        <v>13</v>
      </c>
      <c r="F152" s="47"/>
      <c r="G152" s="51" t="s">
        <v>314</v>
      </c>
      <c r="H152" s="193"/>
      <c r="I152" s="66"/>
      <c r="J152" s="66">
        <f t="shared" si="65"/>
        <v>0</v>
      </c>
      <c r="K152" s="64"/>
      <c r="L152" s="66"/>
      <c r="M152" s="48"/>
      <c r="N152" s="193"/>
      <c r="O152" s="67">
        <f t="shared" si="69"/>
        <v>0</v>
      </c>
      <c r="P152" s="67">
        <f t="shared" si="67"/>
        <v>0</v>
      </c>
      <c r="Q152" s="39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</row>
    <row r="153" spans="1:154" x14ac:dyDescent="0.2">
      <c r="A153" s="36"/>
      <c r="B153" s="37"/>
      <c r="C153" s="37"/>
      <c r="D153" s="37"/>
      <c r="E153" s="37" t="s">
        <v>91</v>
      </c>
      <c r="F153" s="37"/>
      <c r="G153" s="62" t="s">
        <v>319</v>
      </c>
      <c r="H153" s="192">
        <f>H154+H155+H156+H157</f>
        <v>0</v>
      </c>
      <c r="I153" s="63">
        <f>I154+I155+I156+I157</f>
        <v>0</v>
      </c>
      <c r="J153" s="66">
        <f t="shared" si="65"/>
        <v>0</v>
      </c>
      <c r="K153" s="64"/>
      <c r="L153" s="63">
        <f>L154+L155+L156+L157</f>
        <v>0</v>
      </c>
      <c r="M153" s="58">
        <f>M154+M155+M156+M157</f>
        <v>0</v>
      </c>
      <c r="N153" s="192">
        <f>N154+N155+N156+N157</f>
        <v>0</v>
      </c>
      <c r="O153" s="65">
        <f>O154+O155+O156+O157</f>
        <v>0</v>
      </c>
      <c r="P153" s="65">
        <f t="shared" si="67"/>
        <v>0</v>
      </c>
      <c r="Q153" s="39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</row>
    <row r="154" spans="1:154" x14ac:dyDescent="0.2">
      <c r="A154" s="46"/>
      <c r="B154" s="47"/>
      <c r="C154" s="47"/>
      <c r="D154" s="47"/>
      <c r="E154" s="47"/>
      <c r="F154" s="47" t="s">
        <v>31</v>
      </c>
      <c r="G154" s="51" t="s">
        <v>295</v>
      </c>
      <c r="H154" s="193"/>
      <c r="I154" s="66"/>
      <c r="J154" s="66">
        <f t="shared" si="65"/>
        <v>0</v>
      </c>
      <c r="K154" s="64"/>
      <c r="L154" s="66"/>
      <c r="M154" s="48"/>
      <c r="N154" s="193"/>
      <c r="O154" s="67">
        <f t="shared" ref="O154:O160" si="70">M154+N154</f>
        <v>0</v>
      </c>
      <c r="P154" s="67">
        <f t="shared" si="67"/>
        <v>0</v>
      </c>
      <c r="Q154" s="39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</row>
    <row r="155" spans="1:154" x14ac:dyDescent="0.2">
      <c r="A155" s="46"/>
      <c r="B155" s="47"/>
      <c r="C155" s="47"/>
      <c r="D155" s="47"/>
      <c r="E155" s="47"/>
      <c r="F155" s="47" t="s">
        <v>23</v>
      </c>
      <c r="G155" s="51" t="s">
        <v>315</v>
      </c>
      <c r="H155" s="193"/>
      <c r="I155" s="66"/>
      <c r="J155" s="66">
        <f t="shared" si="65"/>
        <v>0</v>
      </c>
      <c r="K155" s="64"/>
      <c r="L155" s="66"/>
      <c r="M155" s="48"/>
      <c r="N155" s="193"/>
      <c r="O155" s="67">
        <f t="shared" si="70"/>
        <v>0</v>
      </c>
      <c r="P155" s="67">
        <f t="shared" si="67"/>
        <v>0</v>
      </c>
      <c r="Q155" s="39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</row>
    <row r="156" spans="1:154" ht="17.45" customHeight="1" x14ac:dyDescent="0.2">
      <c r="A156" s="46"/>
      <c r="B156" s="47"/>
      <c r="C156" s="47"/>
      <c r="D156" s="47"/>
      <c r="E156" s="47"/>
      <c r="F156" s="47" t="s">
        <v>34</v>
      </c>
      <c r="G156" s="51" t="s">
        <v>294</v>
      </c>
      <c r="H156" s="193"/>
      <c r="I156" s="66"/>
      <c r="J156" s="66">
        <f t="shared" si="65"/>
        <v>0</v>
      </c>
      <c r="K156" s="64"/>
      <c r="L156" s="66"/>
      <c r="M156" s="48"/>
      <c r="N156" s="193"/>
      <c r="O156" s="67">
        <f t="shared" si="70"/>
        <v>0</v>
      </c>
      <c r="P156" s="67">
        <f t="shared" si="67"/>
        <v>0</v>
      </c>
      <c r="Q156" s="39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</row>
    <row r="157" spans="1:154" x14ac:dyDescent="0.2">
      <c r="A157" s="46"/>
      <c r="B157" s="47"/>
      <c r="C157" s="47"/>
      <c r="D157" s="47"/>
      <c r="E157" s="47"/>
      <c r="F157" s="47" t="s">
        <v>91</v>
      </c>
      <c r="G157" s="51" t="s">
        <v>316</v>
      </c>
      <c r="H157" s="193"/>
      <c r="I157" s="66"/>
      <c r="J157" s="66">
        <f t="shared" si="65"/>
        <v>0</v>
      </c>
      <c r="K157" s="64"/>
      <c r="L157" s="66"/>
      <c r="M157" s="48"/>
      <c r="N157" s="193"/>
      <c r="O157" s="67">
        <f t="shared" si="70"/>
        <v>0</v>
      </c>
      <c r="P157" s="67">
        <f t="shared" si="67"/>
        <v>0</v>
      </c>
      <c r="Q157" s="39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</row>
    <row r="158" spans="1:154" x14ac:dyDescent="0.2">
      <c r="A158" s="36"/>
      <c r="B158" s="37"/>
      <c r="C158" s="37"/>
      <c r="D158" s="37">
        <v>59</v>
      </c>
      <c r="E158" s="37"/>
      <c r="F158" s="37"/>
      <c r="G158" s="62" t="s">
        <v>318</v>
      </c>
      <c r="H158" s="192">
        <f>+H159</f>
        <v>0</v>
      </c>
      <c r="I158" s="63">
        <f>+I159</f>
        <v>0</v>
      </c>
      <c r="J158" s="63">
        <f t="shared" ref="J158" si="71">+J159</f>
        <v>0</v>
      </c>
      <c r="K158" s="64" t="e">
        <f>ROUND(I158/H158*100,2)</f>
        <v>#DIV/0!</v>
      </c>
      <c r="L158" s="63">
        <f>+L159</f>
        <v>0</v>
      </c>
      <c r="M158" s="63">
        <f>+M159</f>
        <v>0</v>
      </c>
      <c r="N158" s="192">
        <f>+N159</f>
        <v>0</v>
      </c>
      <c r="O158" s="63">
        <f t="shared" ref="O158" si="72">+O159</f>
        <v>0</v>
      </c>
      <c r="P158" s="65">
        <f t="shared" si="67"/>
        <v>0</v>
      </c>
      <c r="Q158" s="39" t="e">
        <f t="shared" ref="Q158:Q179" si="73">ROUND(O158/L158*100,2)</f>
        <v>#DIV/0!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</row>
    <row r="159" spans="1:154" x14ac:dyDescent="0.2">
      <c r="A159" s="46"/>
      <c r="B159" s="47"/>
      <c r="C159" s="47"/>
      <c r="D159" s="47"/>
      <c r="E159" s="47">
        <v>25</v>
      </c>
      <c r="F159" s="47"/>
      <c r="G159" s="51" t="s">
        <v>317</v>
      </c>
      <c r="H159" s="193"/>
      <c r="I159" s="66"/>
      <c r="J159" s="66">
        <f t="shared" ref="J159:J177" si="74">H159-I159</f>
        <v>0</v>
      </c>
      <c r="K159" s="64" t="e">
        <f>ROUND(I159/H159*100,2)</f>
        <v>#DIV/0!</v>
      </c>
      <c r="L159" s="66"/>
      <c r="M159" s="48"/>
      <c r="N159" s="193"/>
      <c r="O159" s="67">
        <f t="shared" si="70"/>
        <v>0</v>
      </c>
      <c r="P159" s="67">
        <f t="shared" si="67"/>
        <v>0</v>
      </c>
      <c r="Q159" s="39" t="e">
        <f t="shared" si="73"/>
        <v>#DIV/0!</v>
      </c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</row>
    <row r="160" spans="1:154" x14ac:dyDescent="0.2">
      <c r="A160" s="79" t="s">
        <v>128</v>
      </c>
      <c r="B160" s="80"/>
      <c r="C160" s="80"/>
      <c r="D160" s="61">
        <v>85</v>
      </c>
      <c r="E160" s="80"/>
      <c r="F160" s="80"/>
      <c r="G160" s="81" t="s">
        <v>129</v>
      </c>
      <c r="H160" s="193"/>
      <c r="I160" s="126"/>
      <c r="J160" s="126">
        <f t="shared" si="74"/>
        <v>0</v>
      </c>
      <c r="K160" s="127"/>
      <c r="L160" s="126"/>
      <c r="M160" s="128"/>
      <c r="N160" s="193"/>
      <c r="O160" s="129">
        <f t="shared" si="70"/>
        <v>0</v>
      </c>
      <c r="P160" s="129">
        <f t="shared" si="67"/>
        <v>0</v>
      </c>
      <c r="Q160" s="130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</row>
    <row r="161" spans="1:154" x14ac:dyDescent="0.2">
      <c r="A161" s="36" t="s">
        <v>111</v>
      </c>
      <c r="B161" s="37" t="s">
        <v>33</v>
      </c>
      <c r="C161" s="37"/>
      <c r="D161" s="37"/>
      <c r="E161" s="37"/>
      <c r="F161" s="37"/>
      <c r="G161" s="50" t="s">
        <v>130</v>
      </c>
      <c r="H161" s="192">
        <f>H158</f>
        <v>0</v>
      </c>
      <c r="I161" s="63">
        <f>I158</f>
        <v>0</v>
      </c>
      <c r="J161" s="66">
        <f t="shared" si="74"/>
        <v>0</v>
      </c>
      <c r="K161" s="64" t="e">
        <f t="shared" ref="K161:K176" si="75">ROUND(I161/H161*100,2)</f>
        <v>#DIV/0!</v>
      </c>
      <c r="L161" s="63">
        <f>L158</f>
        <v>0</v>
      </c>
      <c r="M161" s="63">
        <f>M158</f>
        <v>0</v>
      </c>
      <c r="N161" s="192">
        <f>N158</f>
        <v>0</v>
      </c>
      <c r="O161" s="63">
        <f>O158</f>
        <v>0</v>
      </c>
      <c r="P161" s="65">
        <f t="shared" si="67"/>
        <v>0</v>
      </c>
      <c r="Q161" s="39" t="e">
        <f t="shared" si="73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</row>
    <row r="162" spans="1:154" x14ac:dyDescent="0.2">
      <c r="A162" s="36"/>
      <c r="B162" s="37" t="s">
        <v>31</v>
      </c>
      <c r="C162" s="37"/>
      <c r="D162" s="37"/>
      <c r="E162" s="37"/>
      <c r="F162" s="37"/>
      <c r="G162" s="50" t="s">
        <v>131</v>
      </c>
      <c r="H162" s="192">
        <f>H163+H164</f>
        <v>0</v>
      </c>
      <c r="I162" s="63">
        <f>I163+I164</f>
        <v>0</v>
      </c>
      <c r="J162" s="66">
        <f t="shared" si="74"/>
        <v>0</v>
      </c>
      <c r="K162" s="64" t="e">
        <f t="shared" si="75"/>
        <v>#DIV/0!</v>
      </c>
      <c r="L162" s="63">
        <f>L163+L164</f>
        <v>0</v>
      </c>
      <c r="M162" s="63">
        <f>M163+M164</f>
        <v>0</v>
      </c>
      <c r="N162" s="192">
        <f>N163+N164</f>
        <v>0</v>
      </c>
      <c r="O162" s="63">
        <f>O163+O164</f>
        <v>0</v>
      </c>
      <c r="P162" s="65">
        <f t="shared" si="67"/>
        <v>0</v>
      </c>
      <c r="Q162" s="39" t="e">
        <f t="shared" si="73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</row>
    <row r="163" spans="1:154" x14ac:dyDescent="0.2">
      <c r="A163" s="36"/>
      <c r="B163" s="37"/>
      <c r="C163" s="37" t="s">
        <v>33</v>
      </c>
      <c r="D163" s="37"/>
      <c r="E163" s="37"/>
      <c r="F163" s="37"/>
      <c r="G163" s="50" t="s">
        <v>132</v>
      </c>
      <c r="H163" s="192">
        <f>H156</f>
        <v>0</v>
      </c>
      <c r="I163" s="63">
        <f>I156</f>
        <v>0</v>
      </c>
      <c r="J163" s="66">
        <f t="shared" si="74"/>
        <v>0</v>
      </c>
      <c r="K163" s="64" t="e">
        <f t="shared" si="75"/>
        <v>#DIV/0!</v>
      </c>
      <c r="L163" s="63">
        <f>L156</f>
        <v>0</v>
      </c>
      <c r="M163" s="63">
        <f>M156</f>
        <v>0</v>
      </c>
      <c r="N163" s="192">
        <f>N156</f>
        <v>0</v>
      </c>
      <c r="O163" s="63">
        <f>O156</f>
        <v>0</v>
      </c>
      <c r="P163" s="65">
        <f t="shared" si="67"/>
        <v>0</v>
      </c>
      <c r="Q163" s="39" t="e">
        <f t="shared" si="73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</row>
    <row r="164" spans="1:154" x14ac:dyDescent="0.2">
      <c r="A164" s="36"/>
      <c r="B164" s="37"/>
      <c r="C164" s="37" t="s">
        <v>31</v>
      </c>
      <c r="D164" s="37"/>
      <c r="E164" s="37"/>
      <c r="F164" s="37"/>
      <c r="G164" s="50" t="s">
        <v>133</v>
      </c>
      <c r="H164" s="192">
        <f>H110-H156-H158</f>
        <v>0</v>
      </c>
      <c r="I164" s="63">
        <f>I110-I156-I158</f>
        <v>0</v>
      </c>
      <c r="J164" s="66">
        <f t="shared" si="74"/>
        <v>0</v>
      </c>
      <c r="K164" s="64" t="e">
        <f t="shared" si="75"/>
        <v>#DIV/0!</v>
      </c>
      <c r="L164" s="63">
        <f>L110-L156-L158</f>
        <v>0</v>
      </c>
      <c r="M164" s="63">
        <f>M110-M156-M158</f>
        <v>0</v>
      </c>
      <c r="N164" s="192">
        <f>N110-N156-N158</f>
        <v>0</v>
      </c>
      <c r="O164" s="63">
        <f>O110-O156-O158</f>
        <v>0</v>
      </c>
      <c r="P164" s="65">
        <f t="shared" si="67"/>
        <v>0</v>
      </c>
      <c r="Q164" s="39" t="e">
        <f t="shared" si="73"/>
        <v>#DIV/0!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</row>
    <row r="165" spans="1:154" x14ac:dyDescent="0.2">
      <c r="A165" s="36" t="s">
        <v>134</v>
      </c>
      <c r="B165" s="37" t="s">
        <v>23</v>
      </c>
      <c r="C165" s="37"/>
      <c r="D165" s="37"/>
      <c r="E165" s="37"/>
      <c r="F165" s="37"/>
      <c r="G165" s="50" t="s">
        <v>135</v>
      </c>
      <c r="H165" s="192">
        <f>+H166+H175</f>
        <v>1828400</v>
      </c>
      <c r="I165" s="63">
        <f>+I166+I175</f>
        <v>1787079.92</v>
      </c>
      <c r="J165" s="66">
        <f t="shared" si="74"/>
        <v>41320.080000000075</v>
      </c>
      <c r="K165" s="64">
        <f t="shared" si="75"/>
        <v>97.74</v>
      </c>
      <c r="L165" s="63">
        <f>+L166+L175</f>
        <v>1828400</v>
      </c>
      <c r="M165" s="63">
        <f>+M166+M175</f>
        <v>0</v>
      </c>
      <c r="N165" s="192">
        <f>+N166+N175</f>
        <v>1787079.92</v>
      </c>
      <c r="O165" s="63">
        <f>+O166+O175</f>
        <v>1787079.92</v>
      </c>
      <c r="P165" s="65">
        <f t="shared" si="67"/>
        <v>41320.080000000075</v>
      </c>
      <c r="Q165" s="39">
        <f t="shared" si="73"/>
        <v>97.74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</row>
    <row r="166" spans="1:154" x14ac:dyDescent="0.2">
      <c r="A166" s="36"/>
      <c r="B166" s="37"/>
      <c r="C166" s="37"/>
      <c r="D166" s="37" t="s">
        <v>33</v>
      </c>
      <c r="E166" s="37"/>
      <c r="F166" s="37"/>
      <c r="G166" s="50" t="s">
        <v>63</v>
      </c>
      <c r="H166" s="192">
        <f>+H167+H168+H169+H170+H171+H172+H173+H174</f>
        <v>1828400</v>
      </c>
      <c r="I166" s="63">
        <f>+I167+I168+I169+I170+I171+I172+I173+I174</f>
        <v>1787079.92</v>
      </c>
      <c r="J166" s="63">
        <f>+J167+J168+J169+J170+J171+J172+J173+J174</f>
        <v>41320.080000000002</v>
      </c>
      <c r="K166" s="64">
        <f t="shared" si="75"/>
        <v>97.74</v>
      </c>
      <c r="L166" s="63">
        <f>+L167+L168+L169+L170+L171+L172+L173+L174</f>
        <v>1828400</v>
      </c>
      <c r="M166" s="63">
        <f>+M167+M168+M169+M170+M171+M172+M173+M174</f>
        <v>0</v>
      </c>
      <c r="N166" s="192">
        <f>+N167+N168+N169+N170+N171+N172+N173+N174</f>
        <v>1787079.92</v>
      </c>
      <c r="O166" s="63">
        <f>+O167+O168+O169+O170+O171+O172+O173+O174</f>
        <v>1787079.92</v>
      </c>
      <c r="P166" s="65">
        <f t="shared" si="67"/>
        <v>41320.080000000075</v>
      </c>
      <c r="Q166" s="39">
        <f t="shared" si="73"/>
        <v>97.74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</row>
    <row r="167" spans="1:154" x14ac:dyDescent="0.2">
      <c r="A167" s="36"/>
      <c r="B167" s="37"/>
      <c r="C167" s="37"/>
      <c r="D167" s="37" t="s">
        <v>89</v>
      </c>
      <c r="E167" s="37"/>
      <c r="F167" s="37"/>
      <c r="G167" s="50" t="s">
        <v>136</v>
      </c>
      <c r="H167" s="192">
        <f>+H180+H264+H112</f>
        <v>435600</v>
      </c>
      <c r="I167" s="63">
        <f>+I180+I264+I112</f>
        <v>429172</v>
      </c>
      <c r="J167" s="66">
        <f t="shared" si="74"/>
        <v>6428</v>
      </c>
      <c r="K167" s="64">
        <f t="shared" si="75"/>
        <v>98.52</v>
      </c>
      <c r="L167" s="63">
        <f>+L180+L264+L112</f>
        <v>435600</v>
      </c>
      <c r="M167" s="63">
        <f>+M180+M264+M112</f>
        <v>0</v>
      </c>
      <c r="N167" s="192">
        <f>+N180+N264+N112</f>
        <v>429172</v>
      </c>
      <c r="O167" s="63">
        <f>+O180+O264+O112</f>
        <v>429172</v>
      </c>
      <c r="P167" s="65">
        <f t="shared" si="67"/>
        <v>6428</v>
      </c>
      <c r="Q167" s="39">
        <f t="shared" si="73"/>
        <v>98.52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</row>
    <row r="168" spans="1:154" x14ac:dyDescent="0.2">
      <c r="A168" s="36"/>
      <c r="B168" s="37"/>
      <c r="C168" s="37"/>
      <c r="D168" s="37" t="s">
        <v>90</v>
      </c>
      <c r="E168" s="37"/>
      <c r="F168" s="37"/>
      <c r="G168" s="50" t="s">
        <v>137</v>
      </c>
      <c r="H168" s="192">
        <f>+H207+H297+H140</f>
        <v>61500</v>
      </c>
      <c r="I168" s="63">
        <f>+I207+I297+I140</f>
        <v>46025.919999999998</v>
      </c>
      <c r="J168" s="66">
        <f t="shared" si="74"/>
        <v>15474.080000000002</v>
      </c>
      <c r="K168" s="64">
        <f t="shared" si="75"/>
        <v>74.84</v>
      </c>
      <c r="L168" s="63">
        <f>+L207+L297+L140</f>
        <v>61500</v>
      </c>
      <c r="M168" s="63">
        <f>+M207+M297+M140</f>
        <v>0</v>
      </c>
      <c r="N168" s="192">
        <f>+N207+N297+N140</f>
        <v>46025.919999999998</v>
      </c>
      <c r="O168" s="63">
        <f>+O207+O297+O140</f>
        <v>46025.919999999998</v>
      </c>
      <c r="P168" s="65">
        <f t="shared" si="67"/>
        <v>15474.080000000002</v>
      </c>
      <c r="Q168" s="39">
        <f t="shared" si="73"/>
        <v>74.84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</row>
    <row r="169" spans="1:154" x14ac:dyDescent="0.2">
      <c r="A169" s="36"/>
      <c r="B169" s="37"/>
      <c r="C169" s="37"/>
      <c r="D169" s="37" t="s">
        <v>91</v>
      </c>
      <c r="E169" s="37"/>
      <c r="F169" s="37"/>
      <c r="G169" s="50" t="s">
        <v>138</v>
      </c>
      <c r="H169" s="192">
        <f>+H330</f>
        <v>0</v>
      </c>
      <c r="I169" s="63">
        <f>+I330</f>
        <v>0</v>
      </c>
      <c r="J169" s="66">
        <f t="shared" si="74"/>
        <v>0</v>
      </c>
      <c r="K169" s="64" t="e">
        <f t="shared" si="75"/>
        <v>#DIV/0!</v>
      </c>
      <c r="L169" s="63">
        <f>+L330</f>
        <v>0</v>
      </c>
      <c r="M169" s="63">
        <f>+M330</f>
        <v>0</v>
      </c>
      <c r="N169" s="192">
        <f>+N330</f>
        <v>0</v>
      </c>
      <c r="O169" s="63">
        <f>+O330</f>
        <v>0</v>
      </c>
      <c r="P169" s="65">
        <f t="shared" si="67"/>
        <v>0</v>
      </c>
      <c r="Q169" s="39" t="e">
        <f t="shared" si="73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</row>
    <row r="170" spans="1:154" x14ac:dyDescent="0.2">
      <c r="A170" s="36"/>
      <c r="B170" s="37"/>
      <c r="C170" s="37"/>
      <c r="D170" s="37" t="s">
        <v>92</v>
      </c>
      <c r="E170" s="37"/>
      <c r="F170" s="37"/>
      <c r="G170" s="50" t="s">
        <v>139</v>
      </c>
      <c r="H170" s="192">
        <f>+H235</f>
        <v>0</v>
      </c>
      <c r="I170" s="63">
        <f>+I235</f>
        <v>0</v>
      </c>
      <c r="J170" s="66">
        <f t="shared" si="74"/>
        <v>0</v>
      </c>
      <c r="K170" s="64" t="e">
        <f t="shared" si="75"/>
        <v>#DIV/0!</v>
      </c>
      <c r="L170" s="63">
        <f>+L235</f>
        <v>0</v>
      </c>
      <c r="M170" s="63">
        <f>+M235</f>
        <v>0</v>
      </c>
      <c r="N170" s="192">
        <f>+N235</f>
        <v>0</v>
      </c>
      <c r="O170" s="63">
        <f>+O235</f>
        <v>0</v>
      </c>
      <c r="P170" s="65">
        <f t="shared" si="67"/>
        <v>0</v>
      </c>
      <c r="Q170" s="39" t="e">
        <f t="shared" si="73"/>
        <v>#DIV/0!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</row>
    <row r="171" spans="1:154" x14ac:dyDescent="0.2">
      <c r="A171" s="36"/>
      <c r="B171" s="37"/>
      <c r="C171" s="37"/>
      <c r="D171" s="37">
        <v>51</v>
      </c>
      <c r="E171" s="37"/>
      <c r="F171" s="37"/>
      <c r="G171" s="50" t="s">
        <v>140</v>
      </c>
      <c r="H171" s="192">
        <f>+H237+H333</f>
        <v>266300</v>
      </c>
      <c r="I171" s="63">
        <f>+I237+I333</f>
        <v>257487</v>
      </c>
      <c r="J171" s="66">
        <f t="shared" si="74"/>
        <v>8813</v>
      </c>
      <c r="K171" s="64">
        <f t="shared" si="75"/>
        <v>96.69</v>
      </c>
      <c r="L171" s="63">
        <f>+L237+L333</f>
        <v>266300</v>
      </c>
      <c r="M171" s="63">
        <f>+M237+M333</f>
        <v>0</v>
      </c>
      <c r="N171" s="192">
        <f>+N237+N333</f>
        <v>257487</v>
      </c>
      <c r="O171" s="63">
        <f>+O237+O333</f>
        <v>257487</v>
      </c>
      <c r="P171" s="65">
        <f t="shared" si="67"/>
        <v>8813</v>
      </c>
      <c r="Q171" s="39">
        <f t="shared" si="73"/>
        <v>96.69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</row>
    <row r="172" spans="1:154" ht="33" x14ac:dyDescent="0.2">
      <c r="A172" s="36"/>
      <c r="B172" s="37"/>
      <c r="C172" s="37"/>
      <c r="D172" s="37">
        <v>56</v>
      </c>
      <c r="E172" s="37"/>
      <c r="F172" s="37"/>
      <c r="G172" s="50" t="s">
        <v>141</v>
      </c>
      <c r="H172" s="192">
        <f>H240+H401</f>
        <v>0</v>
      </c>
      <c r="I172" s="63">
        <f>I240+I401</f>
        <v>0</v>
      </c>
      <c r="J172" s="66">
        <f t="shared" si="74"/>
        <v>0</v>
      </c>
      <c r="K172" s="64" t="e">
        <f t="shared" si="75"/>
        <v>#DIV/0!</v>
      </c>
      <c r="L172" s="63">
        <f t="shared" ref="L172:O172" si="76">L240+L401</f>
        <v>0</v>
      </c>
      <c r="M172" s="63">
        <f t="shared" si="76"/>
        <v>0</v>
      </c>
      <c r="N172" s="192">
        <f t="shared" si="76"/>
        <v>0</v>
      </c>
      <c r="O172" s="63">
        <f t="shared" si="76"/>
        <v>0</v>
      </c>
      <c r="P172" s="65">
        <f t="shared" si="67"/>
        <v>0</v>
      </c>
      <c r="Q172" s="39" t="e">
        <f t="shared" si="73"/>
        <v>#DIV/0!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</row>
    <row r="173" spans="1:154" x14ac:dyDescent="0.2">
      <c r="A173" s="36"/>
      <c r="B173" s="37"/>
      <c r="C173" s="37"/>
      <c r="D173" s="37">
        <v>57</v>
      </c>
      <c r="E173" s="37"/>
      <c r="F173" s="37"/>
      <c r="G173" s="50" t="s">
        <v>142</v>
      </c>
      <c r="H173" s="192">
        <f>+H244+H338</f>
        <v>1065000</v>
      </c>
      <c r="I173" s="63">
        <f>+I244+I338</f>
        <v>1054395</v>
      </c>
      <c r="J173" s="66">
        <f t="shared" si="74"/>
        <v>10605</v>
      </c>
      <c r="K173" s="64">
        <f t="shared" si="75"/>
        <v>99</v>
      </c>
      <c r="L173" s="63">
        <f>+L244+L338</f>
        <v>1065000</v>
      </c>
      <c r="M173" s="63">
        <f>+M244+M338</f>
        <v>0</v>
      </c>
      <c r="N173" s="192">
        <f>+N244+N338</f>
        <v>1054395</v>
      </c>
      <c r="O173" s="63">
        <f>+O244+O338</f>
        <v>1054395</v>
      </c>
      <c r="P173" s="65">
        <f t="shared" si="67"/>
        <v>10605</v>
      </c>
      <c r="Q173" s="39">
        <f t="shared" si="73"/>
        <v>99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</row>
    <row r="174" spans="1:154" x14ac:dyDescent="0.2">
      <c r="A174" s="36"/>
      <c r="B174" s="37"/>
      <c r="C174" s="37"/>
      <c r="D174" s="37">
        <v>59</v>
      </c>
      <c r="E174" s="37"/>
      <c r="F174" s="37"/>
      <c r="G174" s="50" t="s">
        <v>81</v>
      </c>
      <c r="H174" s="192">
        <f>+H359+H158</f>
        <v>0</v>
      </c>
      <c r="I174" s="63">
        <f>+I359+I158</f>
        <v>0</v>
      </c>
      <c r="J174" s="66">
        <f t="shared" si="74"/>
        <v>0</v>
      </c>
      <c r="K174" s="64" t="e">
        <f t="shared" si="75"/>
        <v>#DIV/0!</v>
      </c>
      <c r="L174" s="63">
        <f>+L359+L158</f>
        <v>0</v>
      </c>
      <c r="M174" s="63">
        <f>+M359+M158</f>
        <v>0</v>
      </c>
      <c r="N174" s="192">
        <f>+N359+N158</f>
        <v>0</v>
      </c>
      <c r="O174" s="63">
        <f>+O359+O158</f>
        <v>0</v>
      </c>
      <c r="P174" s="65">
        <f t="shared" si="67"/>
        <v>0</v>
      </c>
      <c r="Q174" s="39" t="e">
        <f t="shared" si="73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</row>
    <row r="175" spans="1:154" x14ac:dyDescent="0.2">
      <c r="A175" s="36"/>
      <c r="B175" s="37"/>
      <c r="C175" s="37"/>
      <c r="D175" s="37" t="s">
        <v>106</v>
      </c>
      <c r="E175" s="37"/>
      <c r="F175" s="37"/>
      <c r="G175" s="50" t="s">
        <v>84</v>
      </c>
      <c r="H175" s="192">
        <f>+H176</f>
        <v>0</v>
      </c>
      <c r="I175" s="63">
        <f>+I176</f>
        <v>0</v>
      </c>
      <c r="J175" s="66">
        <f t="shared" si="74"/>
        <v>0</v>
      </c>
      <c r="K175" s="64" t="e">
        <f t="shared" si="75"/>
        <v>#DIV/0!</v>
      </c>
      <c r="L175" s="63">
        <f>+L176</f>
        <v>0</v>
      </c>
      <c r="M175" s="63">
        <f>+M176</f>
        <v>0</v>
      </c>
      <c r="N175" s="192">
        <f>+N176</f>
        <v>0</v>
      </c>
      <c r="O175" s="63">
        <f>+O176</f>
        <v>0</v>
      </c>
      <c r="P175" s="65">
        <f t="shared" si="67"/>
        <v>0</v>
      </c>
      <c r="Q175" s="39" t="e">
        <f t="shared" si="73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</row>
    <row r="176" spans="1:154" x14ac:dyDescent="0.2">
      <c r="A176" s="36"/>
      <c r="B176" s="37"/>
      <c r="C176" s="37"/>
      <c r="D176" s="37">
        <v>71</v>
      </c>
      <c r="E176" s="37"/>
      <c r="F176" s="37"/>
      <c r="G176" s="50" t="s">
        <v>143</v>
      </c>
      <c r="H176" s="192">
        <f>+H249+H363</f>
        <v>0</v>
      </c>
      <c r="I176" s="63">
        <f>+I249+I363</f>
        <v>0</v>
      </c>
      <c r="J176" s="66">
        <f t="shared" si="74"/>
        <v>0</v>
      </c>
      <c r="K176" s="64" t="e">
        <f t="shared" si="75"/>
        <v>#DIV/0!</v>
      </c>
      <c r="L176" s="63">
        <f>+L249+L363</f>
        <v>0</v>
      </c>
      <c r="M176" s="63">
        <f>+M249+M363</f>
        <v>0</v>
      </c>
      <c r="N176" s="192">
        <f>+N249+N363</f>
        <v>0</v>
      </c>
      <c r="O176" s="63">
        <f>+O249+O363</f>
        <v>0</v>
      </c>
      <c r="P176" s="65">
        <f t="shared" si="67"/>
        <v>0</v>
      </c>
      <c r="Q176" s="39" t="e">
        <f t="shared" si="73"/>
        <v>#DIV/0!</v>
      </c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</row>
    <row r="177" spans="1:154" x14ac:dyDescent="0.2">
      <c r="A177" s="36"/>
      <c r="B177" s="37"/>
      <c r="C177" s="37"/>
      <c r="D177" s="37">
        <v>79</v>
      </c>
      <c r="E177" s="37"/>
      <c r="F177" s="37"/>
      <c r="G177" s="50" t="s">
        <v>107</v>
      </c>
      <c r="H177" s="192"/>
      <c r="I177" s="63"/>
      <c r="J177" s="66">
        <f t="shared" si="74"/>
        <v>0</v>
      </c>
      <c r="K177" s="64"/>
      <c r="L177" s="63"/>
      <c r="M177" s="63"/>
      <c r="N177" s="192"/>
      <c r="O177" s="63"/>
      <c r="P177" s="65">
        <f t="shared" si="67"/>
        <v>0</v>
      </c>
      <c r="Q177" s="39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</row>
    <row r="178" spans="1:154" s="45" customFormat="1" x14ac:dyDescent="0.25">
      <c r="A178" s="544" t="s">
        <v>144</v>
      </c>
      <c r="B178" s="545"/>
      <c r="C178" s="545"/>
      <c r="D178" s="545"/>
      <c r="E178" s="545"/>
      <c r="F178" s="545"/>
      <c r="G178" s="52" t="s">
        <v>145</v>
      </c>
      <c r="H178" s="192">
        <f>H179+H249+H257</f>
        <v>5500</v>
      </c>
      <c r="I178" s="131">
        <f>I179+I249+I257</f>
        <v>4644.83</v>
      </c>
      <c r="J178" s="131">
        <f>J179+J249+J257</f>
        <v>855.17000000000007</v>
      </c>
      <c r="K178" s="132">
        <f>ROUND(I178/H178*100,2)</f>
        <v>84.45</v>
      </c>
      <c r="L178" s="131">
        <f>L179+L249+L257</f>
        <v>5500</v>
      </c>
      <c r="M178" s="133">
        <f>M179+M249+M257</f>
        <v>0</v>
      </c>
      <c r="N178" s="192">
        <f>N179+N249+N257</f>
        <v>4644.83</v>
      </c>
      <c r="O178" s="134">
        <f>O179+O249+O257</f>
        <v>4644.83</v>
      </c>
      <c r="P178" s="134">
        <f t="shared" si="67"/>
        <v>855.17000000000007</v>
      </c>
      <c r="Q178" s="135">
        <f t="shared" si="73"/>
        <v>84.45</v>
      </c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</row>
    <row r="179" spans="1:154" x14ac:dyDescent="0.2">
      <c r="A179" s="36"/>
      <c r="B179" s="37"/>
      <c r="C179" s="37"/>
      <c r="D179" s="37" t="s">
        <v>33</v>
      </c>
      <c r="E179" s="37"/>
      <c r="F179" s="37"/>
      <c r="G179" s="62" t="s">
        <v>63</v>
      </c>
      <c r="H179" s="192">
        <f>H180+H207+H235+H237+H244+H240</f>
        <v>5500</v>
      </c>
      <c r="I179" s="63">
        <f>I180+I207+I235+I237+I244+I240</f>
        <v>4644.83</v>
      </c>
      <c r="J179" s="63">
        <f>J180+J207+J235+J237+J244+J240</f>
        <v>855.17000000000007</v>
      </c>
      <c r="K179" s="64">
        <f>ROUND(I179/H179*100,2)</f>
        <v>84.45</v>
      </c>
      <c r="L179" s="63">
        <f t="shared" ref="L179:O179" si="77">L180+L207+L235+L237+L244+L240</f>
        <v>5500</v>
      </c>
      <c r="M179" s="63">
        <f t="shared" si="77"/>
        <v>0</v>
      </c>
      <c r="N179" s="192">
        <f t="shared" si="77"/>
        <v>4644.83</v>
      </c>
      <c r="O179" s="63">
        <f t="shared" si="77"/>
        <v>4644.83</v>
      </c>
      <c r="P179" s="65">
        <f t="shared" si="67"/>
        <v>855.17000000000007</v>
      </c>
      <c r="Q179" s="39">
        <f t="shared" si="73"/>
        <v>84.45</v>
      </c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</row>
    <row r="180" spans="1:154" x14ac:dyDescent="0.2">
      <c r="A180" s="36"/>
      <c r="B180" s="37"/>
      <c r="C180" s="37"/>
      <c r="D180" s="37" t="s">
        <v>89</v>
      </c>
      <c r="E180" s="37"/>
      <c r="F180" s="37"/>
      <c r="G180" s="62" t="s">
        <v>373</v>
      </c>
      <c r="H180" s="192">
        <f>H181+H200+H198</f>
        <v>0</v>
      </c>
      <c r="I180" s="63">
        <f>I181+I200+I198</f>
        <v>0</v>
      </c>
      <c r="J180" s="63">
        <f>J181+J200+J198</f>
        <v>0</v>
      </c>
      <c r="K180" s="64"/>
      <c r="L180" s="63">
        <f>L181+L200+L198</f>
        <v>0</v>
      </c>
      <c r="M180" s="82">
        <f>M181+M200+M198</f>
        <v>0</v>
      </c>
      <c r="N180" s="192">
        <f>N181+N200+N198</f>
        <v>0</v>
      </c>
      <c r="O180" s="82">
        <f>O181+O200+O198</f>
        <v>0</v>
      </c>
      <c r="P180" s="82">
        <f t="shared" si="67"/>
        <v>0</v>
      </c>
      <c r="Q180" s="39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</row>
    <row r="181" spans="1:154" x14ac:dyDescent="0.2">
      <c r="A181" s="36"/>
      <c r="B181" s="37"/>
      <c r="C181" s="37"/>
      <c r="D181" s="37"/>
      <c r="E181" s="37" t="s">
        <v>33</v>
      </c>
      <c r="F181" s="37"/>
      <c r="G181" s="50" t="s">
        <v>113</v>
      </c>
      <c r="H181" s="192">
        <f>SUM(H182:H197)</f>
        <v>0</v>
      </c>
      <c r="I181" s="63">
        <f>SUM(I182:I197)</f>
        <v>0</v>
      </c>
      <c r="J181" s="63">
        <f>SUM(J182:J197)</f>
        <v>0</v>
      </c>
      <c r="K181" s="64"/>
      <c r="L181" s="63">
        <f>SUM(L182:L197)</f>
        <v>0</v>
      </c>
      <c r="M181" s="58">
        <f>SUM(M182:M197)</f>
        <v>0</v>
      </c>
      <c r="N181" s="192">
        <f>SUM(N182:N197)</f>
        <v>0</v>
      </c>
      <c r="O181" s="65">
        <f>SUM(O182:O197)</f>
        <v>0</v>
      </c>
      <c r="P181" s="65">
        <f t="shared" si="67"/>
        <v>0</v>
      </c>
      <c r="Q181" s="39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</row>
    <row r="182" spans="1:154" x14ac:dyDescent="0.2">
      <c r="A182" s="46"/>
      <c r="B182" s="47"/>
      <c r="C182" s="47"/>
      <c r="D182" s="47"/>
      <c r="E182" s="47"/>
      <c r="F182" s="47" t="s">
        <v>33</v>
      </c>
      <c r="G182" s="51" t="s">
        <v>352</v>
      </c>
      <c r="H182" s="193"/>
      <c r="I182" s="66"/>
      <c r="J182" s="66">
        <f t="shared" ref="J182:J206" si="78">H182-I182</f>
        <v>0</v>
      </c>
      <c r="K182" s="64"/>
      <c r="L182" s="66"/>
      <c r="M182" s="48"/>
      <c r="N182" s="193"/>
      <c r="O182" s="67">
        <f t="shared" ref="O182:O206" si="79">M182+N182</f>
        <v>0</v>
      </c>
      <c r="P182" s="67">
        <f t="shared" si="67"/>
        <v>0</v>
      </c>
      <c r="Q182" s="39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</row>
    <row r="183" spans="1:154" x14ac:dyDescent="0.2">
      <c r="A183" s="46"/>
      <c r="B183" s="47"/>
      <c r="C183" s="47"/>
      <c r="D183" s="47"/>
      <c r="E183" s="47"/>
      <c r="F183" s="47" t="s">
        <v>116</v>
      </c>
      <c r="G183" s="51" t="s">
        <v>353</v>
      </c>
      <c r="H183" s="193"/>
      <c r="I183" s="66"/>
      <c r="J183" s="66">
        <f t="shared" si="78"/>
        <v>0</v>
      </c>
      <c r="K183" s="64"/>
      <c r="L183" s="66"/>
      <c r="M183" s="48"/>
      <c r="N183" s="193"/>
      <c r="O183" s="67">
        <f t="shared" si="79"/>
        <v>0</v>
      </c>
      <c r="P183" s="67">
        <f t="shared" si="67"/>
        <v>0</v>
      </c>
      <c r="Q183" s="39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</row>
    <row r="184" spans="1:154" hidden="1" x14ac:dyDescent="0.2">
      <c r="A184" s="46"/>
      <c r="B184" s="47"/>
      <c r="C184" s="47"/>
      <c r="D184" s="47"/>
      <c r="E184" s="47"/>
      <c r="F184" s="47" t="s">
        <v>44</v>
      </c>
      <c r="G184" s="51" t="s">
        <v>284</v>
      </c>
      <c r="H184" s="193"/>
      <c r="I184" s="66"/>
      <c r="J184" s="66">
        <f t="shared" si="78"/>
        <v>0</v>
      </c>
      <c r="K184" s="64"/>
      <c r="L184" s="66"/>
      <c r="M184" s="48"/>
      <c r="N184" s="193"/>
      <c r="O184" s="67">
        <f t="shared" si="79"/>
        <v>0</v>
      </c>
      <c r="P184" s="67">
        <f t="shared" ref="P184:P246" si="80">L184-O184</f>
        <v>0</v>
      </c>
      <c r="Q184" s="39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</row>
    <row r="185" spans="1:154" hidden="1" x14ac:dyDescent="0.2">
      <c r="A185" s="46"/>
      <c r="B185" s="47"/>
      <c r="C185" s="47"/>
      <c r="D185" s="47"/>
      <c r="E185" s="47"/>
      <c r="F185" s="47" t="s">
        <v>23</v>
      </c>
      <c r="G185" s="51" t="s">
        <v>285</v>
      </c>
      <c r="H185" s="193"/>
      <c r="I185" s="66"/>
      <c r="J185" s="66">
        <f t="shared" si="78"/>
        <v>0</v>
      </c>
      <c r="K185" s="64"/>
      <c r="L185" s="66"/>
      <c r="M185" s="48"/>
      <c r="N185" s="193"/>
      <c r="O185" s="67">
        <f t="shared" si="79"/>
        <v>0</v>
      </c>
      <c r="P185" s="67">
        <f t="shared" si="80"/>
        <v>0</v>
      </c>
      <c r="Q185" s="39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</row>
    <row r="186" spans="1:154" x14ac:dyDescent="0.2">
      <c r="A186" s="46"/>
      <c r="B186" s="47"/>
      <c r="C186" s="47"/>
      <c r="D186" s="47"/>
      <c r="E186" s="47"/>
      <c r="F186" s="47" t="s">
        <v>34</v>
      </c>
      <c r="G186" s="51" t="s">
        <v>286</v>
      </c>
      <c r="H186" s="193"/>
      <c r="I186" s="66"/>
      <c r="J186" s="66">
        <f t="shared" si="78"/>
        <v>0</v>
      </c>
      <c r="K186" s="64"/>
      <c r="L186" s="66"/>
      <c r="M186" s="48"/>
      <c r="N186" s="193"/>
      <c r="O186" s="67">
        <f t="shared" si="79"/>
        <v>0</v>
      </c>
      <c r="P186" s="67">
        <f t="shared" si="80"/>
        <v>0</v>
      </c>
      <c r="Q186" s="39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</row>
    <row r="187" spans="1:154" hidden="1" x14ac:dyDescent="0.2">
      <c r="A187" s="46"/>
      <c r="B187" s="47"/>
      <c r="C187" s="47"/>
      <c r="D187" s="47"/>
      <c r="E187" s="47"/>
      <c r="F187" s="47" t="s">
        <v>126</v>
      </c>
      <c r="G187" s="51" t="s">
        <v>287</v>
      </c>
      <c r="H187" s="193"/>
      <c r="I187" s="66"/>
      <c r="J187" s="66">
        <f t="shared" si="78"/>
        <v>0</v>
      </c>
      <c r="K187" s="64"/>
      <c r="L187" s="66"/>
      <c r="M187" s="48"/>
      <c r="N187" s="193"/>
      <c r="O187" s="67">
        <f t="shared" si="79"/>
        <v>0</v>
      </c>
      <c r="P187" s="67">
        <f t="shared" si="80"/>
        <v>0</v>
      </c>
      <c r="Q187" s="39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</row>
    <row r="188" spans="1:154" hidden="1" x14ac:dyDescent="0.2">
      <c r="A188" s="46"/>
      <c r="B188" s="47"/>
      <c r="C188" s="47"/>
      <c r="D188" s="47"/>
      <c r="E188" s="47"/>
      <c r="F188" s="47" t="s">
        <v>117</v>
      </c>
      <c r="G188" s="51" t="s">
        <v>288</v>
      </c>
      <c r="H188" s="193"/>
      <c r="I188" s="66"/>
      <c r="J188" s="66">
        <f t="shared" si="78"/>
        <v>0</v>
      </c>
      <c r="K188" s="64"/>
      <c r="L188" s="66"/>
      <c r="M188" s="48"/>
      <c r="N188" s="193"/>
      <c r="O188" s="67">
        <f t="shared" si="79"/>
        <v>0</v>
      </c>
      <c r="P188" s="67">
        <f t="shared" si="80"/>
        <v>0</v>
      </c>
      <c r="Q188" s="39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</row>
    <row r="189" spans="1:154" hidden="1" x14ac:dyDescent="0.2">
      <c r="A189" s="46"/>
      <c r="B189" s="47"/>
      <c r="C189" s="47"/>
      <c r="D189" s="47"/>
      <c r="E189" s="47"/>
      <c r="F189" s="47" t="s">
        <v>39</v>
      </c>
      <c r="G189" s="51" t="s">
        <v>301</v>
      </c>
      <c r="H189" s="193"/>
      <c r="I189" s="66"/>
      <c r="J189" s="66">
        <f t="shared" si="78"/>
        <v>0</v>
      </c>
      <c r="K189" s="64"/>
      <c r="L189" s="66"/>
      <c r="M189" s="48"/>
      <c r="N189" s="193"/>
      <c r="O189" s="67">
        <f t="shared" si="79"/>
        <v>0</v>
      </c>
      <c r="P189" s="67">
        <f t="shared" si="80"/>
        <v>0</v>
      </c>
      <c r="Q189" s="39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</row>
    <row r="190" spans="1:154" hidden="1" x14ac:dyDescent="0.2">
      <c r="A190" s="46"/>
      <c r="B190" s="47"/>
      <c r="C190" s="47"/>
      <c r="D190" s="47"/>
      <c r="E190" s="47"/>
      <c r="F190" s="47">
        <v>10</v>
      </c>
      <c r="G190" s="51" t="s">
        <v>354</v>
      </c>
      <c r="H190" s="193"/>
      <c r="I190" s="66"/>
      <c r="J190" s="66">
        <f t="shared" si="78"/>
        <v>0</v>
      </c>
      <c r="K190" s="64"/>
      <c r="L190" s="66"/>
      <c r="M190" s="48"/>
      <c r="N190" s="193"/>
      <c r="O190" s="67">
        <f t="shared" si="79"/>
        <v>0</v>
      </c>
      <c r="P190" s="67">
        <f t="shared" si="80"/>
        <v>0</v>
      </c>
      <c r="Q190" s="39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</row>
    <row r="191" spans="1:154" hidden="1" x14ac:dyDescent="0.2">
      <c r="A191" s="46"/>
      <c r="B191" s="47"/>
      <c r="C191" s="47"/>
      <c r="D191" s="47"/>
      <c r="E191" s="47"/>
      <c r="F191" s="47">
        <v>11</v>
      </c>
      <c r="G191" s="51" t="s">
        <v>291</v>
      </c>
      <c r="H191" s="193"/>
      <c r="I191" s="66"/>
      <c r="J191" s="66">
        <f t="shared" si="78"/>
        <v>0</v>
      </c>
      <c r="K191" s="64"/>
      <c r="L191" s="66"/>
      <c r="M191" s="48"/>
      <c r="N191" s="193"/>
      <c r="O191" s="67">
        <f t="shared" si="79"/>
        <v>0</v>
      </c>
      <c r="P191" s="67">
        <f t="shared" si="80"/>
        <v>0</v>
      </c>
      <c r="Q191" s="39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</row>
    <row r="192" spans="1:154" ht="17.45" hidden="1" customHeight="1" x14ac:dyDescent="0.2">
      <c r="A192" s="46"/>
      <c r="B192" s="47"/>
      <c r="C192" s="47"/>
      <c r="D192" s="47"/>
      <c r="E192" s="47"/>
      <c r="F192" s="47">
        <v>12</v>
      </c>
      <c r="G192" s="51" t="s">
        <v>302</v>
      </c>
      <c r="H192" s="193"/>
      <c r="I192" s="66"/>
      <c r="J192" s="66">
        <f t="shared" si="78"/>
        <v>0</v>
      </c>
      <c r="K192" s="64"/>
      <c r="L192" s="66"/>
      <c r="M192" s="48"/>
      <c r="N192" s="193"/>
      <c r="O192" s="67">
        <f t="shared" si="79"/>
        <v>0</v>
      </c>
      <c r="P192" s="67">
        <f t="shared" si="80"/>
        <v>0</v>
      </c>
      <c r="Q192" s="39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</row>
    <row r="193" spans="1:154" x14ac:dyDescent="0.2">
      <c r="A193" s="46"/>
      <c r="B193" s="47"/>
      <c r="C193" s="47"/>
      <c r="D193" s="47"/>
      <c r="E193" s="47"/>
      <c r="F193" s="47">
        <v>13</v>
      </c>
      <c r="G193" s="51" t="s">
        <v>303</v>
      </c>
      <c r="H193" s="193"/>
      <c r="I193" s="66"/>
      <c r="J193" s="66">
        <f t="shared" si="78"/>
        <v>0</v>
      </c>
      <c r="K193" s="64"/>
      <c r="L193" s="66"/>
      <c r="M193" s="48"/>
      <c r="N193" s="193"/>
      <c r="O193" s="67">
        <f t="shared" si="79"/>
        <v>0</v>
      </c>
      <c r="P193" s="67">
        <f t="shared" si="80"/>
        <v>0</v>
      </c>
      <c r="Q193" s="39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</row>
    <row r="194" spans="1:154" hidden="1" x14ac:dyDescent="0.2">
      <c r="A194" s="46"/>
      <c r="B194" s="47"/>
      <c r="C194" s="47"/>
      <c r="D194" s="47"/>
      <c r="E194" s="47"/>
      <c r="F194" s="47">
        <v>14</v>
      </c>
      <c r="G194" s="51" t="s">
        <v>277</v>
      </c>
      <c r="H194" s="193"/>
      <c r="I194" s="66"/>
      <c r="J194" s="66">
        <f t="shared" si="78"/>
        <v>0</v>
      </c>
      <c r="K194" s="64"/>
      <c r="L194" s="66"/>
      <c r="M194" s="48"/>
      <c r="N194" s="193"/>
      <c r="O194" s="67">
        <f t="shared" si="79"/>
        <v>0</v>
      </c>
      <c r="P194" s="67">
        <f t="shared" si="80"/>
        <v>0</v>
      </c>
      <c r="Q194" s="39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</row>
    <row r="195" spans="1:154" ht="17.45" hidden="1" customHeight="1" x14ac:dyDescent="0.2">
      <c r="A195" s="46"/>
      <c r="B195" s="47"/>
      <c r="C195" s="47"/>
      <c r="D195" s="47"/>
      <c r="E195" s="47"/>
      <c r="F195" s="47">
        <v>15</v>
      </c>
      <c r="G195" s="51" t="s">
        <v>304</v>
      </c>
      <c r="H195" s="193"/>
      <c r="I195" s="66"/>
      <c r="J195" s="66">
        <f t="shared" si="78"/>
        <v>0</v>
      </c>
      <c r="K195" s="64"/>
      <c r="L195" s="66"/>
      <c r="M195" s="48"/>
      <c r="N195" s="193"/>
      <c r="O195" s="67">
        <f t="shared" si="79"/>
        <v>0</v>
      </c>
      <c r="P195" s="67">
        <f t="shared" si="80"/>
        <v>0</v>
      </c>
      <c r="Q195" s="39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</row>
    <row r="196" spans="1:154" x14ac:dyDescent="0.2">
      <c r="A196" s="46"/>
      <c r="B196" s="47"/>
      <c r="C196" s="47"/>
      <c r="D196" s="47"/>
      <c r="E196" s="47"/>
      <c r="F196" s="47">
        <v>17</v>
      </c>
      <c r="G196" s="51" t="s">
        <v>279</v>
      </c>
      <c r="H196" s="193"/>
      <c r="I196" s="66"/>
      <c r="J196" s="66">
        <f t="shared" si="78"/>
        <v>0</v>
      </c>
      <c r="K196" s="64"/>
      <c r="L196" s="66"/>
      <c r="M196" s="48"/>
      <c r="N196" s="193"/>
      <c r="O196" s="67">
        <f t="shared" si="79"/>
        <v>0</v>
      </c>
      <c r="P196" s="67">
        <f t="shared" si="80"/>
        <v>0</v>
      </c>
      <c r="Q196" s="39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</row>
    <row r="197" spans="1:154" x14ac:dyDescent="0.2">
      <c r="A197" s="46"/>
      <c r="B197" s="47"/>
      <c r="C197" s="47"/>
      <c r="D197" s="47"/>
      <c r="E197" s="47"/>
      <c r="F197" s="47" t="s">
        <v>91</v>
      </c>
      <c r="G197" s="51" t="s">
        <v>278</v>
      </c>
      <c r="H197" s="193"/>
      <c r="I197" s="66"/>
      <c r="J197" s="66">
        <f t="shared" si="78"/>
        <v>0</v>
      </c>
      <c r="K197" s="64"/>
      <c r="L197" s="66"/>
      <c r="M197" s="48"/>
      <c r="N197" s="193"/>
      <c r="O197" s="67">
        <f t="shared" si="79"/>
        <v>0</v>
      </c>
      <c r="P197" s="67">
        <f t="shared" si="80"/>
        <v>0</v>
      </c>
      <c r="Q197" s="39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</row>
    <row r="198" spans="1:154" x14ac:dyDescent="0.2">
      <c r="A198" s="46"/>
      <c r="B198" s="47"/>
      <c r="C198" s="47"/>
      <c r="D198" s="47"/>
      <c r="E198" s="47" t="s">
        <v>31</v>
      </c>
      <c r="F198" s="47"/>
      <c r="G198" s="50" t="s">
        <v>118</v>
      </c>
      <c r="H198" s="193">
        <f>H199</f>
        <v>0</v>
      </c>
      <c r="I198" s="66">
        <f>I199</f>
        <v>0</v>
      </c>
      <c r="J198" s="66">
        <f t="shared" si="78"/>
        <v>0</v>
      </c>
      <c r="K198" s="64"/>
      <c r="L198" s="66">
        <f>L199</f>
        <v>0</v>
      </c>
      <c r="M198" s="48">
        <f>M199</f>
        <v>0</v>
      </c>
      <c r="N198" s="193">
        <f>N199</f>
        <v>0</v>
      </c>
      <c r="O198" s="67">
        <f>O199</f>
        <v>0</v>
      </c>
      <c r="P198" s="67">
        <f t="shared" si="80"/>
        <v>0</v>
      </c>
      <c r="Q198" s="39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</row>
    <row r="199" spans="1:154" x14ac:dyDescent="0.2">
      <c r="A199" s="46"/>
      <c r="B199" s="47"/>
      <c r="C199" s="47"/>
      <c r="D199" s="47"/>
      <c r="E199" s="47"/>
      <c r="F199" s="47" t="s">
        <v>34</v>
      </c>
      <c r="G199" s="51" t="s">
        <v>119</v>
      </c>
      <c r="H199" s="193"/>
      <c r="I199" s="66"/>
      <c r="J199" s="66">
        <f t="shared" si="78"/>
        <v>0</v>
      </c>
      <c r="K199" s="64"/>
      <c r="L199" s="66"/>
      <c r="M199" s="48"/>
      <c r="N199" s="193"/>
      <c r="O199" s="67">
        <f t="shared" si="79"/>
        <v>0</v>
      </c>
      <c r="P199" s="67">
        <f t="shared" si="80"/>
        <v>0</v>
      </c>
      <c r="Q199" s="39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</row>
    <row r="200" spans="1:154" x14ac:dyDescent="0.2">
      <c r="A200" s="36"/>
      <c r="B200" s="37"/>
      <c r="C200" s="37"/>
      <c r="D200" s="37"/>
      <c r="E200" s="37" t="s">
        <v>44</v>
      </c>
      <c r="F200" s="37"/>
      <c r="G200" s="50" t="s">
        <v>355</v>
      </c>
      <c r="H200" s="192">
        <f>H201+H202+H203+H204+H205+H206</f>
        <v>0</v>
      </c>
      <c r="I200" s="63">
        <f>I201+I202+I203+I204+I205+I206</f>
        <v>0</v>
      </c>
      <c r="J200" s="66">
        <f t="shared" si="78"/>
        <v>0</v>
      </c>
      <c r="K200" s="64"/>
      <c r="L200" s="63">
        <f>L201+L202+L203+L204+L205+L206</f>
        <v>0</v>
      </c>
      <c r="M200" s="58">
        <f>M201+M202+M203+M204+M205+M206</f>
        <v>0</v>
      </c>
      <c r="N200" s="192">
        <f>N201+N202+N203+N204+N205+N206</f>
        <v>0</v>
      </c>
      <c r="O200" s="65">
        <f>O201+O202+O203+O204+O205+O206</f>
        <v>0</v>
      </c>
      <c r="P200" s="65">
        <f t="shared" si="80"/>
        <v>0</v>
      </c>
      <c r="Q200" s="39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</row>
    <row r="201" spans="1:154" x14ac:dyDescent="0.2">
      <c r="A201" s="46"/>
      <c r="B201" s="47"/>
      <c r="C201" s="47"/>
      <c r="D201" s="47"/>
      <c r="E201" s="47"/>
      <c r="F201" s="47" t="s">
        <v>33</v>
      </c>
      <c r="G201" s="51" t="s">
        <v>121</v>
      </c>
      <c r="H201" s="193"/>
      <c r="I201" s="66"/>
      <c r="J201" s="66">
        <f t="shared" si="78"/>
        <v>0</v>
      </c>
      <c r="K201" s="64"/>
      <c r="L201" s="66"/>
      <c r="M201" s="48"/>
      <c r="N201" s="193"/>
      <c r="O201" s="67">
        <f t="shared" si="79"/>
        <v>0</v>
      </c>
      <c r="P201" s="67">
        <f t="shared" si="80"/>
        <v>0</v>
      </c>
      <c r="Q201" s="39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</row>
    <row r="202" spans="1:154" x14ac:dyDescent="0.2">
      <c r="A202" s="46"/>
      <c r="B202" s="47"/>
      <c r="C202" s="47"/>
      <c r="D202" s="47"/>
      <c r="E202" s="47"/>
      <c r="F202" s="47" t="s">
        <v>31</v>
      </c>
      <c r="G202" s="51" t="s">
        <v>356</v>
      </c>
      <c r="H202" s="193"/>
      <c r="I202" s="66"/>
      <c r="J202" s="66">
        <f t="shared" si="78"/>
        <v>0</v>
      </c>
      <c r="K202" s="64"/>
      <c r="L202" s="66"/>
      <c r="M202" s="48"/>
      <c r="N202" s="193"/>
      <c r="O202" s="67">
        <f t="shared" si="79"/>
        <v>0</v>
      </c>
      <c r="P202" s="67">
        <f t="shared" si="80"/>
        <v>0</v>
      </c>
      <c r="Q202" s="39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</row>
    <row r="203" spans="1:154" x14ac:dyDescent="0.2">
      <c r="A203" s="46"/>
      <c r="B203" s="47"/>
      <c r="C203" s="47"/>
      <c r="D203" s="47"/>
      <c r="E203" s="47"/>
      <c r="F203" s="47" t="s">
        <v>44</v>
      </c>
      <c r="G203" s="51" t="s">
        <v>357</v>
      </c>
      <c r="H203" s="193"/>
      <c r="I203" s="66"/>
      <c r="J203" s="66">
        <f t="shared" si="78"/>
        <v>0</v>
      </c>
      <c r="K203" s="64"/>
      <c r="L203" s="66"/>
      <c r="M203" s="48"/>
      <c r="N203" s="193"/>
      <c r="O203" s="67">
        <f t="shared" si="79"/>
        <v>0</v>
      </c>
      <c r="P203" s="67">
        <f t="shared" si="80"/>
        <v>0</v>
      </c>
      <c r="Q203" s="39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</row>
    <row r="204" spans="1:154" x14ac:dyDescent="0.2">
      <c r="A204" s="46"/>
      <c r="B204" s="47"/>
      <c r="C204" s="47"/>
      <c r="D204" s="47"/>
      <c r="E204" s="47"/>
      <c r="F204" s="47" t="s">
        <v>23</v>
      </c>
      <c r="G204" s="51" t="s">
        <v>124</v>
      </c>
      <c r="H204" s="193"/>
      <c r="I204" s="66"/>
      <c r="J204" s="66">
        <f t="shared" si="78"/>
        <v>0</v>
      </c>
      <c r="K204" s="64"/>
      <c r="L204" s="66"/>
      <c r="M204" s="48"/>
      <c r="N204" s="193"/>
      <c r="O204" s="67">
        <f t="shared" si="79"/>
        <v>0</v>
      </c>
      <c r="P204" s="67">
        <f t="shared" si="80"/>
        <v>0</v>
      </c>
      <c r="Q204" s="39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</row>
    <row r="205" spans="1:154" x14ac:dyDescent="0.2">
      <c r="A205" s="46"/>
      <c r="B205" s="47"/>
      <c r="C205" s="47"/>
      <c r="D205" s="47"/>
      <c r="E205" s="47"/>
      <c r="F205" s="47" t="s">
        <v>34</v>
      </c>
      <c r="G205" s="51" t="s">
        <v>125</v>
      </c>
      <c r="H205" s="193"/>
      <c r="I205" s="66"/>
      <c r="J205" s="66">
        <f t="shared" si="78"/>
        <v>0</v>
      </c>
      <c r="K205" s="64"/>
      <c r="L205" s="66"/>
      <c r="M205" s="48"/>
      <c r="N205" s="193"/>
      <c r="O205" s="67">
        <f t="shared" si="79"/>
        <v>0</v>
      </c>
      <c r="P205" s="67">
        <f t="shared" si="80"/>
        <v>0</v>
      </c>
      <c r="Q205" s="39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</row>
    <row r="206" spans="1:154" x14ac:dyDescent="0.2">
      <c r="A206" s="46"/>
      <c r="B206" s="47"/>
      <c r="C206" s="47"/>
      <c r="D206" s="47"/>
      <c r="E206" s="47"/>
      <c r="F206" s="47" t="s">
        <v>126</v>
      </c>
      <c r="G206" s="51" t="s">
        <v>127</v>
      </c>
      <c r="H206" s="193"/>
      <c r="I206" s="66"/>
      <c r="J206" s="66">
        <f t="shared" si="78"/>
        <v>0</v>
      </c>
      <c r="K206" s="64"/>
      <c r="L206" s="66"/>
      <c r="M206" s="48"/>
      <c r="N206" s="193"/>
      <c r="O206" s="67">
        <f t="shared" si="79"/>
        <v>0</v>
      </c>
      <c r="P206" s="67">
        <f t="shared" si="80"/>
        <v>0</v>
      </c>
      <c r="Q206" s="39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</row>
    <row r="207" spans="1:154" x14ac:dyDescent="0.2">
      <c r="A207" s="36"/>
      <c r="B207" s="37"/>
      <c r="C207" s="37"/>
      <c r="D207" s="37" t="s">
        <v>90</v>
      </c>
      <c r="E207" s="37"/>
      <c r="F207" s="37"/>
      <c r="G207" s="62" t="s">
        <v>67</v>
      </c>
      <c r="H207" s="192">
        <f>H208+H219+H220+H224+H227+H228+H229+H230</f>
        <v>5500</v>
      </c>
      <c r="I207" s="63">
        <f>I208+I219+I220+I224+I227+I228+I229+I230</f>
        <v>4644.83</v>
      </c>
      <c r="J207" s="63">
        <f>J208+J219+J220+J224+J227+J228+J229+J230</f>
        <v>855.17000000000007</v>
      </c>
      <c r="K207" s="64">
        <f>ROUND(I207/H207*100,2)</f>
        <v>84.45</v>
      </c>
      <c r="L207" s="63">
        <f>L208+L219+L220+L224+L227+L228+L229+L230</f>
        <v>5500</v>
      </c>
      <c r="M207" s="63">
        <f>M208+M219+M220+M224+M227+M228+M229+M230</f>
        <v>0</v>
      </c>
      <c r="N207" s="192">
        <f>N208+N219+N220+N224+N227+N228+N229+N230</f>
        <v>4644.83</v>
      </c>
      <c r="O207" s="63">
        <f t="shared" ref="O207" si="81">O208+O219+O220+O224+O227+O228+O229+O230</f>
        <v>4644.83</v>
      </c>
      <c r="P207" s="65">
        <f t="shared" si="80"/>
        <v>855.17000000000007</v>
      </c>
      <c r="Q207" s="39">
        <f t="shared" ref="Q207:Q246" si="82">ROUND(O207/L207*100,2)</f>
        <v>84.45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</row>
    <row r="208" spans="1:154" x14ac:dyDescent="0.2">
      <c r="A208" s="36"/>
      <c r="B208" s="37"/>
      <c r="C208" s="37"/>
      <c r="D208" s="37"/>
      <c r="E208" s="37" t="s">
        <v>33</v>
      </c>
      <c r="F208" s="37"/>
      <c r="G208" s="50" t="s">
        <v>146</v>
      </c>
      <c r="H208" s="192">
        <f>SUM(H209:H218)</f>
        <v>5500</v>
      </c>
      <c r="I208" s="63">
        <f>SUM(I209:I218)</f>
        <v>4644.83</v>
      </c>
      <c r="J208" s="63">
        <f>SUM(J209:J218)</f>
        <v>855.17000000000007</v>
      </c>
      <c r="K208" s="64">
        <f>ROUND(I208/H208*100,2)</f>
        <v>84.45</v>
      </c>
      <c r="L208" s="63">
        <f>SUM(L209:L218)</f>
        <v>5500</v>
      </c>
      <c r="M208" s="58">
        <f>SUM(M209:M218)</f>
        <v>0</v>
      </c>
      <c r="N208" s="192">
        <f>SUM(N209:N218)</f>
        <v>4644.83</v>
      </c>
      <c r="O208" s="65">
        <f>SUM(O209:O218)</f>
        <v>4644.83</v>
      </c>
      <c r="P208" s="65">
        <f t="shared" si="80"/>
        <v>855.17000000000007</v>
      </c>
      <c r="Q208" s="39">
        <f t="shared" si="82"/>
        <v>84.45</v>
      </c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</row>
    <row r="209" spans="1:154" x14ac:dyDescent="0.2">
      <c r="A209" s="46"/>
      <c r="B209" s="47"/>
      <c r="C209" s="47"/>
      <c r="D209" s="47"/>
      <c r="E209" s="47"/>
      <c r="F209" s="47" t="s">
        <v>33</v>
      </c>
      <c r="G209" s="51" t="s">
        <v>171</v>
      </c>
      <c r="H209" s="193"/>
      <c r="I209" s="66"/>
      <c r="J209" s="66">
        <f t="shared" ref="J209:J260" si="83">H209-I209</f>
        <v>0</v>
      </c>
      <c r="K209" s="64"/>
      <c r="L209" s="66"/>
      <c r="M209" s="48"/>
      <c r="N209" s="193"/>
      <c r="O209" s="67">
        <f t="shared" ref="O209:O219" si="84">M209+N209</f>
        <v>0</v>
      </c>
      <c r="P209" s="67">
        <f t="shared" si="80"/>
        <v>0</v>
      </c>
      <c r="Q209" s="39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</row>
    <row r="210" spans="1:154" x14ac:dyDescent="0.2">
      <c r="A210" s="46"/>
      <c r="B210" s="47"/>
      <c r="C210" s="47"/>
      <c r="D210" s="47"/>
      <c r="E210" s="47"/>
      <c r="F210" s="47" t="s">
        <v>31</v>
      </c>
      <c r="G210" s="51" t="s">
        <v>306</v>
      </c>
      <c r="H210" s="193"/>
      <c r="I210" s="66"/>
      <c r="J210" s="66">
        <f t="shared" si="83"/>
        <v>0</v>
      </c>
      <c r="K210" s="64"/>
      <c r="L210" s="66"/>
      <c r="M210" s="48"/>
      <c r="N210" s="193"/>
      <c r="O210" s="67">
        <f t="shared" si="84"/>
        <v>0</v>
      </c>
      <c r="P210" s="67">
        <f t="shared" si="80"/>
        <v>0</v>
      </c>
      <c r="Q210" s="39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</row>
    <row r="211" spans="1:154" x14ac:dyDescent="0.2">
      <c r="A211" s="46"/>
      <c r="B211" s="47"/>
      <c r="C211" s="47"/>
      <c r="D211" s="47"/>
      <c r="E211" s="47"/>
      <c r="F211" s="47" t="s">
        <v>44</v>
      </c>
      <c r="G211" s="51" t="s">
        <v>147</v>
      </c>
      <c r="H211" s="193">
        <v>200</v>
      </c>
      <c r="I211" s="66">
        <f>O211</f>
        <v>100</v>
      </c>
      <c r="J211" s="66">
        <f t="shared" si="83"/>
        <v>100</v>
      </c>
      <c r="K211" s="64">
        <f t="shared" ref="K211:K218" si="85">ROUND(I211/H211*100,2)</f>
        <v>50</v>
      </c>
      <c r="L211" s="66">
        <f>H211</f>
        <v>200</v>
      </c>
      <c r="M211" s="48"/>
      <c r="N211" s="193">
        <v>100</v>
      </c>
      <c r="O211" s="67">
        <f t="shared" si="84"/>
        <v>100</v>
      </c>
      <c r="P211" s="67">
        <f t="shared" si="80"/>
        <v>100</v>
      </c>
      <c r="Q211" s="39">
        <f t="shared" si="82"/>
        <v>50</v>
      </c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</row>
    <row r="212" spans="1:154" x14ac:dyDescent="0.2">
      <c r="A212" s="46"/>
      <c r="B212" s="47"/>
      <c r="C212" s="47"/>
      <c r="D212" s="47"/>
      <c r="E212" s="47"/>
      <c r="F212" s="47" t="s">
        <v>23</v>
      </c>
      <c r="G212" s="51" t="s">
        <v>148</v>
      </c>
      <c r="H212" s="193">
        <v>200</v>
      </c>
      <c r="I212" s="66">
        <f t="shared" ref="I212:I216" si="86">O212</f>
        <v>15.2</v>
      </c>
      <c r="J212" s="66">
        <f t="shared" si="83"/>
        <v>184.8</v>
      </c>
      <c r="K212" s="64"/>
      <c r="L212" s="66">
        <f>H212</f>
        <v>200</v>
      </c>
      <c r="M212" s="48"/>
      <c r="N212" s="193">
        <v>15.2</v>
      </c>
      <c r="O212" s="67">
        <f t="shared" si="84"/>
        <v>15.2</v>
      </c>
      <c r="P212" s="67">
        <f t="shared" si="80"/>
        <v>184.8</v>
      </c>
      <c r="Q212" s="39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</row>
    <row r="213" spans="1:154" x14ac:dyDescent="0.2">
      <c r="A213" s="46"/>
      <c r="B213" s="47"/>
      <c r="C213" s="47"/>
      <c r="D213" s="47"/>
      <c r="E213" s="47"/>
      <c r="F213" s="47" t="s">
        <v>116</v>
      </c>
      <c r="G213" s="51" t="s">
        <v>358</v>
      </c>
      <c r="H213" s="193"/>
      <c r="I213" s="66">
        <f t="shared" si="86"/>
        <v>0</v>
      </c>
      <c r="J213" s="66">
        <f t="shared" si="83"/>
        <v>0</v>
      </c>
      <c r="K213" s="64"/>
      <c r="L213" s="66"/>
      <c r="M213" s="48"/>
      <c r="N213" s="193"/>
      <c r="O213" s="67">
        <f t="shared" si="84"/>
        <v>0</v>
      </c>
      <c r="P213" s="67">
        <f t="shared" si="80"/>
        <v>0</v>
      </c>
      <c r="Q213" s="39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</row>
    <row r="214" spans="1:154" x14ac:dyDescent="0.2">
      <c r="A214" s="46"/>
      <c r="B214" s="47"/>
      <c r="C214" s="47"/>
      <c r="D214" s="47"/>
      <c r="E214" s="47"/>
      <c r="F214" s="47" t="s">
        <v>34</v>
      </c>
      <c r="G214" s="51" t="s">
        <v>359</v>
      </c>
      <c r="H214" s="193"/>
      <c r="I214" s="66">
        <f t="shared" si="86"/>
        <v>0</v>
      </c>
      <c r="J214" s="66">
        <f t="shared" si="83"/>
        <v>0</v>
      </c>
      <c r="K214" s="64"/>
      <c r="L214" s="66"/>
      <c r="M214" s="48"/>
      <c r="N214" s="193"/>
      <c r="O214" s="67">
        <f t="shared" si="84"/>
        <v>0</v>
      </c>
      <c r="P214" s="67">
        <f t="shared" si="80"/>
        <v>0</v>
      </c>
      <c r="Q214" s="39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</row>
    <row r="215" spans="1:154" x14ac:dyDescent="0.2">
      <c r="A215" s="46"/>
      <c r="B215" s="47"/>
      <c r="C215" s="47"/>
      <c r="D215" s="47"/>
      <c r="E215" s="47"/>
      <c r="F215" s="47" t="s">
        <v>126</v>
      </c>
      <c r="G215" s="51" t="s">
        <v>360</v>
      </c>
      <c r="H215" s="193"/>
      <c r="I215" s="66">
        <f t="shared" si="86"/>
        <v>0</v>
      </c>
      <c r="J215" s="66">
        <f t="shared" si="83"/>
        <v>0</v>
      </c>
      <c r="K215" s="64"/>
      <c r="L215" s="66"/>
      <c r="M215" s="48"/>
      <c r="N215" s="193"/>
      <c r="O215" s="67">
        <f t="shared" si="84"/>
        <v>0</v>
      </c>
      <c r="P215" s="67">
        <f t="shared" si="80"/>
        <v>0</v>
      </c>
      <c r="Q215" s="39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</row>
    <row r="216" spans="1:154" x14ac:dyDescent="0.2">
      <c r="A216" s="46"/>
      <c r="B216" s="47"/>
      <c r="C216" s="47"/>
      <c r="D216" s="47"/>
      <c r="E216" s="47"/>
      <c r="F216" s="47" t="s">
        <v>117</v>
      </c>
      <c r="G216" s="51" t="s">
        <v>361</v>
      </c>
      <c r="H216" s="193">
        <v>100</v>
      </c>
      <c r="I216" s="66">
        <f t="shared" si="86"/>
        <v>29.63</v>
      </c>
      <c r="J216" s="66">
        <f t="shared" si="83"/>
        <v>70.37</v>
      </c>
      <c r="K216" s="64">
        <f t="shared" si="85"/>
        <v>29.63</v>
      </c>
      <c r="L216" s="66">
        <f>H216</f>
        <v>100</v>
      </c>
      <c r="M216" s="48"/>
      <c r="N216" s="202">
        <v>29.63</v>
      </c>
      <c r="O216" s="67">
        <f t="shared" si="84"/>
        <v>29.63</v>
      </c>
      <c r="P216" s="67">
        <f t="shared" si="80"/>
        <v>70.37</v>
      </c>
      <c r="Q216" s="39">
        <f t="shared" si="82"/>
        <v>29.63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</row>
    <row r="217" spans="1:154" x14ac:dyDescent="0.2">
      <c r="A217" s="46"/>
      <c r="B217" s="47"/>
      <c r="C217" s="47"/>
      <c r="D217" s="47"/>
      <c r="E217" s="47"/>
      <c r="F217" s="47" t="s">
        <v>39</v>
      </c>
      <c r="G217" s="51" t="s">
        <v>149</v>
      </c>
      <c r="H217" s="193"/>
      <c r="I217" s="66"/>
      <c r="J217" s="66">
        <f t="shared" si="83"/>
        <v>0</v>
      </c>
      <c r="K217" s="64" t="e">
        <f t="shared" si="85"/>
        <v>#DIV/0!</v>
      </c>
      <c r="L217" s="66"/>
      <c r="M217" s="48"/>
      <c r="N217" s="193"/>
      <c r="O217" s="67">
        <f t="shared" si="84"/>
        <v>0</v>
      </c>
      <c r="P217" s="67">
        <f t="shared" si="80"/>
        <v>0</v>
      </c>
      <c r="Q217" s="39" t="e">
        <f t="shared" si="82"/>
        <v>#DIV/0!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</row>
    <row r="218" spans="1:154" x14ac:dyDescent="0.2">
      <c r="A218" s="46"/>
      <c r="B218" s="47"/>
      <c r="C218" s="47"/>
      <c r="D218" s="47"/>
      <c r="E218" s="47"/>
      <c r="F218" s="47" t="s">
        <v>91</v>
      </c>
      <c r="G218" s="51" t="s">
        <v>150</v>
      </c>
      <c r="H218" s="193">
        <v>5000</v>
      </c>
      <c r="I218" s="66">
        <v>4500</v>
      </c>
      <c r="J218" s="66">
        <f t="shared" si="83"/>
        <v>500</v>
      </c>
      <c r="K218" s="64">
        <f t="shared" si="85"/>
        <v>90</v>
      </c>
      <c r="L218" s="66">
        <v>5000</v>
      </c>
      <c r="M218" s="48"/>
      <c r="N218" s="193">
        <v>4500</v>
      </c>
      <c r="O218" s="67">
        <f t="shared" si="84"/>
        <v>4500</v>
      </c>
      <c r="P218" s="67">
        <f t="shared" si="80"/>
        <v>500</v>
      </c>
      <c r="Q218" s="39">
        <f t="shared" si="82"/>
        <v>90</v>
      </c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</row>
    <row r="219" spans="1:154" x14ac:dyDescent="0.2">
      <c r="A219" s="46"/>
      <c r="B219" s="47"/>
      <c r="C219" s="47"/>
      <c r="D219" s="47"/>
      <c r="E219" s="47" t="s">
        <v>31</v>
      </c>
      <c r="F219" s="47"/>
      <c r="G219" s="51" t="s">
        <v>151</v>
      </c>
      <c r="H219" s="193"/>
      <c r="I219" s="66"/>
      <c r="J219" s="66">
        <f t="shared" si="83"/>
        <v>0</v>
      </c>
      <c r="K219" s="64"/>
      <c r="L219" s="66"/>
      <c r="M219" s="48"/>
      <c r="N219" s="193"/>
      <c r="O219" s="67">
        <f t="shared" si="84"/>
        <v>0</v>
      </c>
      <c r="P219" s="67">
        <f t="shared" si="80"/>
        <v>0</v>
      </c>
      <c r="Q219" s="39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</row>
    <row r="220" spans="1:154" x14ac:dyDescent="0.2">
      <c r="A220" s="36"/>
      <c r="B220" s="37"/>
      <c r="C220" s="37"/>
      <c r="D220" s="37"/>
      <c r="E220" s="37" t="s">
        <v>116</v>
      </c>
      <c r="F220" s="37"/>
      <c r="G220" s="62" t="s">
        <v>152</v>
      </c>
      <c r="H220" s="192">
        <f>SUM(H221:H223)</f>
        <v>0</v>
      </c>
      <c r="I220" s="63">
        <f>SUM(I221:I223)</f>
        <v>0</v>
      </c>
      <c r="J220" s="66">
        <f t="shared" si="83"/>
        <v>0</v>
      </c>
      <c r="K220" s="64"/>
      <c r="L220" s="63">
        <f>SUM(L221:L223)</f>
        <v>0</v>
      </c>
      <c r="M220" s="58">
        <f>SUM(M221:M223)</f>
        <v>0</v>
      </c>
      <c r="N220" s="192">
        <f>SUM(N221:N223)</f>
        <v>0</v>
      </c>
      <c r="O220" s="65">
        <f>SUM(O221:O223)</f>
        <v>0</v>
      </c>
      <c r="P220" s="65">
        <f t="shared" si="80"/>
        <v>0</v>
      </c>
      <c r="Q220" s="39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</row>
    <row r="221" spans="1:154" x14ac:dyDescent="0.2">
      <c r="A221" s="46"/>
      <c r="B221" s="47"/>
      <c r="C221" s="47"/>
      <c r="D221" s="47"/>
      <c r="E221" s="47"/>
      <c r="F221" s="47" t="s">
        <v>33</v>
      </c>
      <c r="G221" s="51" t="s">
        <v>312</v>
      </c>
      <c r="H221" s="193"/>
      <c r="I221" s="66"/>
      <c r="J221" s="66">
        <f t="shared" si="83"/>
        <v>0</v>
      </c>
      <c r="K221" s="64"/>
      <c r="L221" s="66"/>
      <c r="M221" s="48"/>
      <c r="N221" s="193"/>
      <c r="O221" s="67">
        <f t="shared" ref="O221:O223" si="87">M221+N221</f>
        <v>0</v>
      </c>
      <c r="P221" s="67">
        <f t="shared" si="80"/>
        <v>0</v>
      </c>
      <c r="Q221" s="39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</row>
    <row r="222" spans="1:154" x14ac:dyDescent="0.2">
      <c r="A222" s="46"/>
      <c r="B222" s="47"/>
      <c r="C222" s="47"/>
      <c r="D222" s="47"/>
      <c r="E222" s="47"/>
      <c r="F222" s="47" t="s">
        <v>44</v>
      </c>
      <c r="G222" s="51" t="s">
        <v>362</v>
      </c>
      <c r="H222" s="193"/>
      <c r="I222" s="66"/>
      <c r="J222" s="66">
        <f t="shared" si="83"/>
        <v>0</v>
      </c>
      <c r="K222" s="64"/>
      <c r="L222" s="66"/>
      <c r="M222" s="48"/>
      <c r="N222" s="193"/>
      <c r="O222" s="67">
        <f t="shared" si="87"/>
        <v>0</v>
      </c>
      <c r="P222" s="67">
        <f t="shared" si="80"/>
        <v>0</v>
      </c>
      <c r="Q222" s="39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</row>
    <row r="223" spans="1:154" x14ac:dyDescent="0.2">
      <c r="A223" s="46"/>
      <c r="B223" s="47"/>
      <c r="C223" s="47"/>
      <c r="D223" s="47"/>
      <c r="E223" s="47"/>
      <c r="F223" s="47" t="s">
        <v>91</v>
      </c>
      <c r="G223" s="51" t="s">
        <v>153</v>
      </c>
      <c r="H223" s="193"/>
      <c r="I223" s="66"/>
      <c r="J223" s="66">
        <f t="shared" si="83"/>
        <v>0</v>
      </c>
      <c r="K223" s="64"/>
      <c r="L223" s="66"/>
      <c r="M223" s="48"/>
      <c r="N223" s="193"/>
      <c r="O223" s="67">
        <f t="shared" si="87"/>
        <v>0</v>
      </c>
      <c r="P223" s="67">
        <f t="shared" si="80"/>
        <v>0</v>
      </c>
      <c r="Q223" s="39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</row>
    <row r="224" spans="1:154" x14ac:dyDescent="0.2">
      <c r="A224" s="36"/>
      <c r="B224" s="37"/>
      <c r="C224" s="37"/>
      <c r="D224" s="37"/>
      <c r="E224" s="37" t="s">
        <v>34</v>
      </c>
      <c r="F224" s="37"/>
      <c r="G224" s="62" t="s">
        <v>363</v>
      </c>
      <c r="H224" s="192">
        <f>H225+H226</f>
        <v>0</v>
      </c>
      <c r="I224" s="63">
        <f>I225+I226</f>
        <v>0</v>
      </c>
      <c r="J224" s="66">
        <f t="shared" si="83"/>
        <v>0</v>
      </c>
      <c r="K224" s="64"/>
      <c r="L224" s="63">
        <f>L225+L226</f>
        <v>0</v>
      </c>
      <c r="M224" s="58">
        <f>M225+M226</f>
        <v>0</v>
      </c>
      <c r="N224" s="192">
        <f>N225+N226</f>
        <v>0</v>
      </c>
      <c r="O224" s="65">
        <f>O225+O226</f>
        <v>0</v>
      </c>
      <c r="P224" s="65">
        <f t="shared" si="80"/>
        <v>0</v>
      </c>
      <c r="Q224" s="39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</row>
    <row r="225" spans="1:154" x14ac:dyDescent="0.2">
      <c r="A225" s="46"/>
      <c r="B225" s="47"/>
      <c r="C225" s="47"/>
      <c r="D225" s="47"/>
      <c r="E225" s="47"/>
      <c r="F225" s="47" t="s">
        <v>33</v>
      </c>
      <c r="G225" s="51" t="s">
        <v>179</v>
      </c>
      <c r="H225" s="193"/>
      <c r="I225" s="66"/>
      <c r="J225" s="66">
        <f t="shared" si="83"/>
        <v>0</v>
      </c>
      <c r="K225" s="64"/>
      <c r="L225" s="66"/>
      <c r="M225" s="48"/>
      <c r="N225" s="193"/>
      <c r="O225" s="67">
        <f t="shared" ref="O225:O229" si="88">M225+N225</f>
        <v>0</v>
      </c>
      <c r="P225" s="67">
        <f t="shared" si="80"/>
        <v>0</v>
      </c>
      <c r="Q225" s="39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</row>
    <row r="226" spans="1:154" x14ac:dyDescent="0.2">
      <c r="A226" s="46"/>
      <c r="B226" s="47"/>
      <c r="C226" s="47"/>
      <c r="D226" s="47"/>
      <c r="E226" s="47"/>
      <c r="F226" s="47" t="s">
        <v>31</v>
      </c>
      <c r="G226" s="51" t="s">
        <v>274</v>
      </c>
      <c r="H226" s="193"/>
      <c r="I226" s="66"/>
      <c r="J226" s="66">
        <f t="shared" si="83"/>
        <v>0</v>
      </c>
      <c r="K226" s="64"/>
      <c r="L226" s="66"/>
      <c r="M226" s="48"/>
      <c r="N226" s="193"/>
      <c r="O226" s="67">
        <f t="shared" si="88"/>
        <v>0</v>
      </c>
      <c r="P226" s="67">
        <f t="shared" si="80"/>
        <v>0</v>
      </c>
      <c r="Q226" s="39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</row>
    <row r="227" spans="1:154" x14ac:dyDescent="0.2">
      <c r="A227" s="46"/>
      <c r="B227" s="47"/>
      <c r="C227" s="47"/>
      <c r="D227" s="47"/>
      <c r="E227" s="47">
        <v>11</v>
      </c>
      <c r="F227" s="47"/>
      <c r="G227" s="51" t="s">
        <v>364</v>
      </c>
      <c r="H227" s="193"/>
      <c r="I227" s="66"/>
      <c r="J227" s="66">
        <f t="shared" si="83"/>
        <v>0</v>
      </c>
      <c r="K227" s="64"/>
      <c r="L227" s="66"/>
      <c r="M227" s="48"/>
      <c r="N227" s="193"/>
      <c r="O227" s="67">
        <f t="shared" si="88"/>
        <v>0</v>
      </c>
      <c r="P227" s="67">
        <f t="shared" si="80"/>
        <v>0</v>
      </c>
      <c r="Q227" s="39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</row>
    <row r="228" spans="1:154" x14ac:dyDescent="0.2">
      <c r="A228" s="46"/>
      <c r="B228" s="47"/>
      <c r="C228" s="47"/>
      <c r="D228" s="47"/>
      <c r="E228" s="47">
        <v>13</v>
      </c>
      <c r="F228" s="47"/>
      <c r="G228" s="51" t="s">
        <v>181</v>
      </c>
      <c r="H228" s="193"/>
      <c r="I228" s="66"/>
      <c r="J228" s="66">
        <f t="shared" si="83"/>
        <v>0</v>
      </c>
      <c r="K228" s="64"/>
      <c r="L228" s="66"/>
      <c r="M228" s="48"/>
      <c r="N228" s="193"/>
      <c r="O228" s="67">
        <f t="shared" si="88"/>
        <v>0</v>
      </c>
      <c r="P228" s="67">
        <f t="shared" si="80"/>
        <v>0</v>
      </c>
      <c r="Q228" s="39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</row>
    <row r="229" spans="1:154" x14ac:dyDescent="0.2">
      <c r="A229" s="46"/>
      <c r="B229" s="47"/>
      <c r="C229" s="47"/>
      <c r="D229" s="47"/>
      <c r="E229" s="47">
        <v>14</v>
      </c>
      <c r="F229" s="47"/>
      <c r="G229" s="51" t="s">
        <v>365</v>
      </c>
      <c r="H229" s="193"/>
      <c r="I229" s="66"/>
      <c r="J229" s="66">
        <f t="shared" si="83"/>
        <v>0</v>
      </c>
      <c r="K229" s="64"/>
      <c r="L229" s="66"/>
      <c r="M229" s="48"/>
      <c r="N229" s="193"/>
      <c r="O229" s="67">
        <f t="shared" si="88"/>
        <v>0</v>
      </c>
      <c r="P229" s="67">
        <f t="shared" si="80"/>
        <v>0</v>
      </c>
      <c r="Q229" s="39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</row>
    <row r="230" spans="1:154" x14ac:dyDescent="0.2">
      <c r="A230" s="36"/>
      <c r="B230" s="37"/>
      <c r="C230" s="37"/>
      <c r="D230" s="37"/>
      <c r="E230" s="37" t="s">
        <v>91</v>
      </c>
      <c r="F230" s="37"/>
      <c r="G230" s="62" t="s">
        <v>154</v>
      </c>
      <c r="H230" s="192">
        <f>H231+H232+H233+H234</f>
        <v>0</v>
      </c>
      <c r="I230" s="63">
        <f>I231+I232+I233+I234</f>
        <v>0</v>
      </c>
      <c r="J230" s="66">
        <f t="shared" si="83"/>
        <v>0</v>
      </c>
      <c r="K230" s="64"/>
      <c r="L230" s="63">
        <f>L231+L232+L233+L234</f>
        <v>0</v>
      </c>
      <c r="M230" s="58">
        <f>M231+M232+M233+M234</f>
        <v>0</v>
      </c>
      <c r="N230" s="192">
        <f>N231+N232+N233+N234</f>
        <v>0</v>
      </c>
      <c r="O230" s="65">
        <f>O231+O232+O233+O234</f>
        <v>0</v>
      </c>
      <c r="P230" s="65">
        <f t="shared" si="80"/>
        <v>0</v>
      </c>
      <c r="Q230" s="39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</row>
    <row r="231" spans="1:154" x14ac:dyDescent="0.2">
      <c r="A231" s="46"/>
      <c r="B231" s="47"/>
      <c r="C231" s="47"/>
      <c r="D231" s="47"/>
      <c r="E231" s="47"/>
      <c r="F231" s="47" t="s">
        <v>31</v>
      </c>
      <c r="G231" s="51" t="s">
        <v>295</v>
      </c>
      <c r="H231" s="193"/>
      <c r="I231" s="66"/>
      <c r="J231" s="66">
        <f t="shared" si="83"/>
        <v>0</v>
      </c>
      <c r="K231" s="64"/>
      <c r="L231" s="66"/>
      <c r="M231" s="48"/>
      <c r="N231" s="193"/>
      <c r="O231" s="67">
        <f t="shared" ref="O231:O234" si="89">M231+N231</f>
        <v>0</v>
      </c>
      <c r="P231" s="67">
        <f t="shared" si="80"/>
        <v>0</v>
      </c>
      <c r="Q231" s="39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</row>
    <row r="232" spans="1:154" x14ac:dyDescent="0.2">
      <c r="A232" s="46"/>
      <c r="B232" s="47"/>
      <c r="C232" s="47"/>
      <c r="D232" s="47"/>
      <c r="E232" s="47"/>
      <c r="F232" s="47" t="s">
        <v>23</v>
      </c>
      <c r="G232" s="51" t="s">
        <v>155</v>
      </c>
      <c r="H232" s="193"/>
      <c r="I232" s="66"/>
      <c r="J232" s="66">
        <f t="shared" si="83"/>
        <v>0</v>
      </c>
      <c r="K232" s="64"/>
      <c r="L232" s="66"/>
      <c r="M232" s="48"/>
      <c r="N232" s="193"/>
      <c r="O232" s="67">
        <f t="shared" si="89"/>
        <v>0</v>
      </c>
      <c r="P232" s="67">
        <f t="shared" si="80"/>
        <v>0</v>
      </c>
      <c r="Q232" s="39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</row>
    <row r="233" spans="1:154" ht="17.45" customHeight="1" x14ac:dyDescent="0.2">
      <c r="A233" s="46"/>
      <c r="B233" s="47"/>
      <c r="C233" s="47"/>
      <c r="D233" s="47"/>
      <c r="E233" s="47"/>
      <c r="F233" s="47" t="s">
        <v>34</v>
      </c>
      <c r="G233" s="51" t="s">
        <v>294</v>
      </c>
      <c r="H233" s="193"/>
      <c r="I233" s="66"/>
      <c r="J233" s="66">
        <f t="shared" si="83"/>
        <v>0</v>
      </c>
      <c r="K233" s="64"/>
      <c r="L233" s="66"/>
      <c r="M233" s="48"/>
      <c r="N233" s="193"/>
      <c r="O233" s="67">
        <f t="shared" si="89"/>
        <v>0</v>
      </c>
      <c r="P233" s="67">
        <f t="shared" si="80"/>
        <v>0</v>
      </c>
      <c r="Q233" s="39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</row>
    <row r="234" spans="1:154" x14ac:dyDescent="0.2">
      <c r="A234" s="46"/>
      <c r="B234" s="47"/>
      <c r="C234" s="47"/>
      <c r="D234" s="47"/>
      <c r="E234" s="47"/>
      <c r="F234" s="47" t="s">
        <v>91</v>
      </c>
      <c r="G234" s="51" t="s">
        <v>156</v>
      </c>
      <c r="H234" s="193"/>
      <c r="I234" s="66"/>
      <c r="J234" s="66">
        <f t="shared" si="83"/>
        <v>0</v>
      </c>
      <c r="K234" s="64"/>
      <c r="L234" s="66"/>
      <c r="M234" s="48"/>
      <c r="N234" s="193"/>
      <c r="O234" s="67">
        <f t="shared" si="89"/>
        <v>0</v>
      </c>
      <c r="P234" s="67">
        <f t="shared" si="80"/>
        <v>0</v>
      </c>
      <c r="Q234" s="39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</row>
    <row r="235" spans="1:154" x14ac:dyDescent="0.2">
      <c r="A235" s="36"/>
      <c r="B235" s="37"/>
      <c r="C235" s="37"/>
      <c r="D235" s="37" t="s">
        <v>92</v>
      </c>
      <c r="E235" s="37"/>
      <c r="F235" s="37"/>
      <c r="G235" s="62" t="s">
        <v>71</v>
      </c>
      <c r="H235" s="192">
        <f>H236</f>
        <v>0</v>
      </c>
      <c r="I235" s="63">
        <f>I236</f>
        <v>0</v>
      </c>
      <c r="J235" s="66">
        <f t="shared" si="83"/>
        <v>0</v>
      </c>
      <c r="K235" s="64" t="e">
        <f>ROUND(I235/H235*100,2)</f>
        <v>#DIV/0!</v>
      </c>
      <c r="L235" s="63">
        <f>L236</f>
        <v>0</v>
      </c>
      <c r="M235" s="58">
        <f>M236</f>
        <v>0</v>
      </c>
      <c r="N235" s="192">
        <f>N236</f>
        <v>0</v>
      </c>
      <c r="O235" s="65">
        <f>O236</f>
        <v>0</v>
      </c>
      <c r="P235" s="65">
        <f t="shared" si="80"/>
        <v>0</v>
      </c>
      <c r="Q235" s="39" t="e">
        <f t="shared" si="82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</row>
    <row r="236" spans="1:154" x14ac:dyDescent="0.2">
      <c r="A236" s="46"/>
      <c r="B236" s="47"/>
      <c r="C236" s="47"/>
      <c r="D236" s="47"/>
      <c r="E236" s="47" t="s">
        <v>39</v>
      </c>
      <c r="F236" s="47"/>
      <c r="G236" s="51" t="s">
        <v>293</v>
      </c>
      <c r="H236" s="193"/>
      <c r="I236" s="66"/>
      <c r="J236" s="66">
        <f t="shared" si="83"/>
        <v>0</v>
      </c>
      <c r="K236" s="64" t="e">
        <f>ROUND(I236/H236*100,2)</f>
        <v>#DIV/0!</v>
      </c>
      <c r="L236" s="66"/>
      <c r="M236" s="48"/>
      <c r="N236" s="193"/>
      <c r="O236" s="67">
        <f t="shared" ref="O236" si="90">M236+N236</f>
        <v>0</v>
      </c>
      <c r="P236" s="67">
        <f t="shared" si="80"/>
        <v>0</v>
      </c>
      <c r="Q236" s="39" t="e">
        <f t="shared" si="82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</row>
    <row r="237" spans="1:154" x14ac:dyDescent="0.2">
      <c r="A237" s="36"/>
      <c r="B237" s="37"/>
      <c r="C237" s="37"/>
      <c r="D237" s="37">
        <v>51</v>
      </c>
      <c r="E237" s="37"/>
      <c r="F237" s="37"/>
      <c r="G237" s="62" t="s">
        <v>367</v>
      </c>
      <c r="H237" s="192">
        <f>H238</f>
        <v>0</v>
      </c>
      <c r="I237" s="63">
        <f>I238</f>
        <v>0</v>
      </c>
      <c r="J237" s="66">
        <f t="shared" si="83"/>
        <v>0</v>
      </c>
      <c r="K237" s="64"/>
      <c r="L237" s="63">
        <f t="shared" ref="L237:N238" si="91">L238</f>
        <v>0</v>
      </c>
      <c r="M237" s="58">
        <f t="shared" si="91"/>
        <v>0</v>
      </c>
      <c r="N237" s="192">
        <f t="shared" si="91"/>
        <v>0</v>
      </c>
      <c r="O237" s="65">
        <f t="shared" ref="O237:O238" si="92">O238</f>
        <v>0</v>
      </c>
      <c r="P237" s="65">
        <f t="shared" si="80"/>
        <v>0</v>
      </c>
      <c r="Q237" s="39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</row>
    <row r="238" spans="1:154" x14ac:dyDescent="0.2">
      <c r="A238" s="36"/>
      <c r="B238" s="37"/>
      <c r="C238" s="37"/>
      <c r="D238" s="37"/>
      <c r="E238" s="37" t="s">
        <v>33</v>
      </c>
      <c r="F238" s="37"/>
      <c r="G238" s="50" t="s">
        <v>366</v>
      </c>
      <c r="H238" s="192">
        <f>H239</f>
        <v>0</v>
      </c>
      <c r="I238" s="63">
        <f>I239</f>
        <v>0</v>
      </c>
      <c r="J238" s="66">
        <f t="shared" si="83"/>
        <v>0</v>
      </c>
      <c r="K238" s="64"/>
      <c r="L238" s="63">
        <f t="shared" si="91"/>
        <v>0</v>
      </c>
      <c r="M238" s="58">
        <f t="shared" si="91"/>
        <v>0</v>
      </c>
      <c r="N238" s="192">
        <f t="shared" si="91"/>
        <v>0</v>
      </c>
      <c r="O238" s="65">
        <f t="shared" si="92"/>
        <v>0</v>
      </c>
      <c r="P238" s="65">
        <f t="shared" si="80"/>
        <v>0</v>
      </c>
      <c r="Q238" s="39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</row>
    <row r="239" spans="1:154" x14ac:dyDescent="0.2">
      <c r="A239" s="46"/>
      <c r="B239" s="47"/>
      <c r="C239" s="47"/>
      <c r="D239" s="47"/>
      <c r="E239" s="47"/>
      <c r="F239" s="47" t="s">
        <v>33</v>
      </c>
      <c r="G239" s="51" t="s">
        <v>94</v>
      </c>
      <c r="H239" s="193"/>
      <c r="I239" s="66"/>
      <c r="J239" s="66">
        <f t="shared" si="83"/>
        <v>0</v>
      </c>
      <c r="K239" s="64"/>
      <c r="L239" s="66"/>
      <c r="M239" s="48"/>
      <c r="N239" s="193"/>
      <c r="O239" s="67">
        <f t="shared" ref="O239:O243" si="93">M239+N239</f>
        <v>0</v>
      </c>
      <c r="P239" s="67">
        <f t="shared" si="80"/>
        <v>0</v>
      </c>
      <c r="Q239" s="39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</row>
    <row r="240" spans="1:154" ht="33" x14ac:dyDescent="0.2">
      <c r="A240" s="46"/>
      <c r="B240" s="47"/>
      <c r="C240" s="47"/>
      <c r="D240" s="37">
        <v>56</v>
      </c>
      <c r="E240" s="37"/>
      <c r="F240" s="37"/>
      <c r="G240" s="50" t="s">
        <v>336</v>
      </c>
      <c r="H240" s="193">
        <f>H241</f>
        <v>0</v>
      </c>
      <c r="I240" s="66">
        <f>I241</f>
        <v>0</v>
      </c>
      <c r="J240" s="66">
        <f t="shared" si="83"/>
        <v>0</v>
      </c>
      <c r="K240" s="64"/>
      <c r="L240" s="66">
        <f t="shared" ref="L240:N240" si="94">L241</f>
        <v>0</v>
      </c>
      <c r="M240" s="48">
        <f t="shared" si="94"/>
        <v>0</v>
      </c>
      <c r="N240" s="193">
        <f t="shared" si="94"/>
        <v>0</v>
      </c>
      <c r="O240" s="67">
        <f t="shared" si="93"/>
        <v>0</v>
      </c>
      <c r="P240" s="67">
        <f t="shared" si="80"/>
        <v>0</v>
      </c>
      <c r="Q240" s="39" t="e">
        <f t="shared" si="82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</row>
    <row r="241" spans="1:154" ht="33" x14ac:dyDescent="0.2">
      <c r="A241" s="46"/>
      <c r="B241" s="47"/>
      <c r="C241" s="47"/>
      <c r="D241" s="47"/>
      <c r="E241" s="47">
        <v>49</v>
      </c>
      <c r="F241" s="47"/>
      <c r="G241" s="51" t="s">
        <v>268</v>
      </c>
      <c r="H241" s="193">
        <f>H242+H243</f>
        <v>0</v>
      </c>
      <c r="I241" s="66"/>
      <c r="J241" s="66">
        <f t="shared" si="83"/>
        <v>0</v>
      </c>
      <c r="K241" s="64"/>
      <c r="L241" s="66">
        <f t="shared" ref="L241:N241" si="95">L242+L243</f>
        <v>0</v>
      </c>
      <c r="M241" s="48">
        <f t="shared" si="95"/>
        <v>0</v>
      </c>
      <c r="N241" s="193">
        <f t="shared" si="95"/>
        <v>0</v>
      </c>
      <c r="O241" s="67">
        <f t="shared" si="93"/>
        <v>0</v>
      </c>
      <c r="P241" s="67">
        <f t="shared" si="80"/>
        <v>0</v>
      </c>
      <c r="Q241" s="39" t="e">
        <f t="shared" si="82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</row>
    <row r="242" spans="1:154" x14ac:dyDescent="0.2">
      <c r="A242" s="46"/>
      <c r="B242" s="47"/>
      <c r="C242" s="47"/>
      <c r="D242" s="47"/>
      <c r="E242" s="47"/>
      <c r="F242" s="47" t="s">
        <v>55</v>
      </c>
      <c r="G242" s="51" t="s">
        <v>157</v>
      </c>
      <c r="H242" s="193"/>
      <c r="I242" s="66"/>
      <c r="J242" s="66">
        <f t="shared" si="83"/>
        <v>0</v>
      </c>
      <c r="K242" s="64"/>
      <c r="L242" s="66"/>
      <c r="M242" s="48"/>
      <c r="N242" s="193"/>
      <c r="O242" s="67">
        <f t="shared" si="93"/>
        <v>0</v>
      </c>
      <c r="P242" s="67">
        <f t="shared" si="80"/>
        <v>0</v>
      </c>
      <c r="Q242" s="39" t="e">
        <f t="shared" si="82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</row>
    <row r="243" spans="1:154" x14ac:dyDescent="0.2">
      <c r="A243" s="46"/>
      <c r="B243" s="47"/>
      <c r="C243" s="47"/>
      <c r="D243" s="47"/>
      <c r="E243" s="47"/>
      <c r="F243" s="47" t="s">
        <v>56</v>
      </c>
      <c r="G243" s="51" t="s">
        <v>158</v>
      </c>
      <c r="H243" s="193"/>
      <c r="I243" s="66"/>
      <c r="J243" s="66">
        <f t="shared" si="83"/>
        <v>0</v>
      </c>
      <c r="K243" s="64"/>
      <c r="L243" s="66"/>
      <c r="M243" s="48"/>
      <c r="N243" s="193"/>
      <c r="O243" s="67">
        <f t="shared" si="93"/>
        <v>0</v>
      </c>
      <c r="P243" s="67">
        <f t="shared" si="80"/>
        <v>0</v>
      </c>
      <c r="Q243" s="39" t="e">
        <f t="shared" si="82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</row>
    <row r="244" spans="1:154" x14ac:dyDescent="0.2">
      <c r="A244" s="36"/>
      <c r="B244" s="37"/>
      <c r="C244" s="37"/>
      <c r="D244" s="37">
        <v>57</v>
      </c>
      <c r="E244" s="37"/>
      <c r="F244" s="37"/>
      <c r="G244" s="62" t="s">
        <v>79</v>
      </c>
      <c r="H244" s="192">
        <f>H246</f>
        <v>0</v>
      </c>
      <c r="I244" s="63">
        <f>I246</f>
        <v>0</v>
      </c>
      <c r="J244" s="66">
        <f t="shared" si="83"/>
        <v>0</v>
      </c>
      <c r="K244" s="64" t="e">
        <f>ROUND(I244/H244*100,2)</f>
        <v>#DIV/0!</v>
      </c>
      <c r="L244" s="63">
        <f>L246</f>
        <v>0</v>
      </c>
      <c r="M244" s="58">
        <f>M246</f>
        <v>0</v>
      </c>
      <c r="N244" s="192">
        <f>N246</f>
        <v>0</v>
      </c>
      <c r="O244" s="65">
        <f>O246</f>
        <v>0</v>
      </c>
      <c r="P244" s="65">
        <f t="shared" si="80"/>
        <v>0</v>
      </c>
      <c r="Q244" s="39" t="e">
        <f t="shared" si="82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</row>
    <row r="245" spans="1:154" x14ac:dyDescent="0.2">
      <c r="A245" s="36"/>
      <c r="B245" s="37"/>
      <c r="C245" s="37"/>
      <c r="D245" s="37"/>
      <c r="E245" s="37"/>
      <c r="F245" s="37"/>
      <c r="G245" s="50" t="s">
        <v>100</v>
      </c>
      <c r="H245" s="195"/>
      <c r="I245" s="85"/>
      <c r="J245" s="66">
        <f t="shared" si="83"/>
        <v>0</v>
      </c>
      <c r="K245" s="64"/>
      <c r="L245" s="85"/>
      <c r="M245" s="38"/>
      <c r="N245" s="195"/>
      <c r="O245" s="67"/>
      <c r="P245" s="67">
        <f t="shared" si="80"/>
        <v>0</v>
      </c>
      <c r="Q245" s="39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</row>
    <row r="246" spans="1:154" x14ac:dyDescent="0.2">
      <c r="A246" s="36"/>
      <c r="B246" s="37"/>
      <c r="C246" s="37"/>
      <c r="D246" s="37"/>
      <c r="E246" s="37" t="s">
        <v>31</v>
      </c>
      <c r="F246" s="37"/>
      <c r="G246" s="50" t="s">
        <v>101</v>
      </c>
      <c r="H246" s="192">
        <f>H248+H247</f>
        <v>0</v>
      </c>
      <c r="I246" s="63">
        <f>I248+I247</f>
        <v>0</v>
      </c>
      <c r="J246" s="66">
        <f t="shared" si="83"/>
        <v>0</v>
      </c>
      <c r="K246" s="64" t="e">
        <f>ROUND(I246/H246*100,2)</f>
        <v>#DIV/0!</v>
      </c>
      <c r="L246" s="63">
        <f>L248+L247</f>
        <v>0</v>
      </c>
      <c r="M246" s="58">
        <f>M248+M247</f>
        <v>0</v>
      </c>
      <c r="N246" s="192">
        <f>N248+N247</f>
        <v>0</v>
      </c>
      <c r="O246" s="65">
        <f>O248+O247</f>
        <v>0</v>
      </c>
      <c r="P246" s="65">
        <f t="shared" si="80"/>
        <v>0</v>
      </c>
      <c r="Q246" s="39" t="e">
        <f t="shared" si="82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</row>
    <row r="247" spans="1:154" x14ac:dyDescent="0.2">
      <c r="A247" s="46"/>
      <c r="B247" s="47"/>
      <c r="C247" s="47"/>
      <c r="D247" s="47"/>
      <c r="E247" s="47"/>
      <c r="F247" s="47" t="s">
        <v>33</v>
      </c>
      <c r="G247" s="51" t="s">
        <v>292</v>
      </c>
      <c r="H247" s="193"/>
      <c r="I247" s="66"/>
      <c r="J247" s="66">
        <f t="shared" si="83"/>
        <v>0</v>
      </c>
      <c r="K247" s="64"/>
      <c r="L247" s="66"/>
      <c r="M247" s="48"/>
      <c r="N247" s="193"/>
      <c r="O247" s="67">
        <f t="shared" ref="O247:O248" si="96">M247+N247</f>
        <v>0</v>
      </c>
      <c r="P247" s="67">
        <f t="shared" ref="P247:P305" si="97">L247-O247</f>
        <v>0</v>
      </c>
      <c r="Q247" s="39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</row>
    <row r="248" spans="1:154" x14ac:dyDescent="0.2">
      <c r="A248" s="46"/>
      <c r="B248" s="47"/>
      <c r="C248" s="47"/>
      <c r="D248" s="47"/>
      <c r="E248" s="47"/>
      <c r="F248" s="47" t="s">
        <v>31</v>
      </c>
      <c r="G248" s="51" t="s">
        <v>103</v>
      </c>
      <c r="H248" s="193"/>
      <c r="I248" s="66"/>
      <c r="J248" s="66">
        <f t="shared" si="83"/>
        <v>0</v>
      </c>
      <c r="K248" s="64" t="e">
        <f>ROUND(I248/H248*100,2)</f>
        <v>#DIV/0!</v>
      </c>
      <c r="L248" s="66"/>
      <c r="M248" s="48"/>
      <c r="N248" s="193"/>
      <c r="O248" s="67">
        <f t="shared" si="96"/>
        <v>0</v>
      </c>
      <c r="P248" s="67">
        <f t="shared" si="97"/>
        <v>0</v>
      </c>
      <c r="Q248" s="39" t="e">
        <f t="shared" ref="Q248:Q304" si="98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</row>
    <row r="249" spans="1:154" x14ac:dyDescent="0.2">
      <c r="A249" s="36"/>
      <c r="B249" s="37"/>
      <c r="C249" s="37"/>
      <c r="D249" s="37" t="s">
        <v>106</v>
      </c>
      <c r="E249" s="37"/>
      <c r="F249" s="37"/>
      <c r="G249" s="62" t="s">
        <v>84</v>
      </c>
      <c r="H249" s="192">
        <f>H250</f>
        <v>0</v>
      </c>
      <c r="I249" s="63">
        <f>I250</f>
        <v>0</v>
      </c>
      <c r="J249" s="66">
        <f t="shared" si="83"/>
        <v>0</v>
      </c>
      <c r="K249" s="64"/>
      <c r="L249" s="63">
        <f>L250</f>
        <v>0</v>
      </c>
      <c r="M249" s="58">
        <f>M250</f>
        <v>0</v>
      </c>
      <c r="N249" s="192">
        <f>N250</f>
        <v>0</v>
      </c>
      <c r="O249" s="65">
        <f>O250</f>
        <v>0</v>
      </c>
      <c r="P249" s="65">
        <f t="shared" si="97"/>
        <v>0</v>
      </c>
      <c r="Q249" s="39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</row>
    <row r="250" spans="1:154" x14ac:dyDescent="0.2">
      <c r="A250" s="36"/>
      <c r="B250" s="37"/>
      <c r="C250" s="37"/>
      <c r="D250" s="37">
        <v>71</v>
      </c>
      <c r="E250" s="37"/>
      <c r="F250" s="37"/>
      <c r="G250" s="62" t="s">
        <v>159</v>
      </c>
      <c r="H250" s="192">
        <f>H251+H256</f>
        <v>0</v>
      </c>
      <c r="I250" s="63">
        <f>I251+I256</f>
        <v>0</v>
      </c>
      <c r="J250" s="66">
        <f t="shared" si="83"/>
        <v>0</v>
      </c>
      <c r="K250" s="64"/>
      <c r="L250" s="63">
        <f>L251+L256</f>
        <v>0</v>
      </c>
      <c r="M250" s="58">
        <f>M251+M256</f>
        <v>0</v>
      </c>
      <c r="N250" s="192">
        <f>N251+N256</f>
        <v>0</v>
      </c>
      <c r="O250" s="65">
        <f>O251+O256</f>
        <v>0</v>
      </c>
      <c r="P250" s="65">
        <f t="shared" si="97"/>
        <v>0</v>
      </c>
      <c r="Q250" s="39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</row>
    <row r="251" spans="1:154" x14ac:dyDescent="0.2">
      <c r="A251" s="36"/>
      <c r="B251" s="37"/>
      <c r="C251" s="37"/>
      <c r="D251" s="37"/>
      <c r="E251" s="37" t="s">
        <v>33</v>
      </c>
      <c r="F251" s="37"/>
      <c r="G251" s="50" t="s">
        <v>160</v>
      </c>
      <c r="H251" s="192">
        <f>H252+H253+H254+H255</f>
        <v>0</v>
      </c>
      <c r="I251" s="63">
        <f>I252+I253+I254+I255</f>
        <v>0</v>
      </c>
      <c r="J251" s="66">
        <f t="shared" si="83"/>
        <v>0</v>
      </c>
      <c r="K251" s="64"/>
      <c r="L251" s="63">
        <f>L252+L253+L254+L255</f>
        <v>0</v>
      </c>
      <c r="M251" s="58">
        <f>M252+M253+M254+M255</f>
        <v>0</v>
      </c>
      <c r="N251" s="192">
        <f>N252+N253+N254+N255</f>
        <v>0</v>
      </c>
      <c r="O251" s="65">
        <f>O252+O253+O254+O255</f>
        <v>0</v>
      </c>
      <c r="P251" s="65">
        <f t="shared" si="97"/>
        <v>0</v>
      </c>
      <c r="Q251" s="39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</row>
    <row r="252" spans="1:154" x14ac:dyDescent="0.2">
      <c r="A252" s="46"/>
      <c r="B252" s="47"/>
      <c r="C252" s="47"/>
      <c r="D252" s="47"/>
      <c r="E252" s="47"/>
      <c r="F252" s="47" t="s">
        <v>33</v>
      </c>
      <c r="G252" s="51" t="s">
        <v>372</v>
      </c>
      <c r="H252" s="193"/>
      <c r="I252" s="66"/>
      <c r="J252" s="66">
        <f t="shared" si="83"/>
        <v>0</v>
      </c>
      <c r="K252" s="64"/>
      <c r="L252" s="66"/>
      <c r="M252" s="48"/>
      <c r="N252" s="193"/>
      <c r="O252" s="67">
        <f t="shared" ref="O252:O257" si="99">M252+N252</f>
        <v>0</v>
      </c>
      <c r="P252" s="67">
        <f t="shared" si="97"/>
        <v>0</v>
      </c>
      <c r="Q252" s="39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</row>
    <row r="253" spans="1:154" x14ac:dyDescent="0.2">
      <c r="A253" s="46"/>
      <c r="B253" s="47"/>
      <c r="C253" s="47"/>
      <c r="D253" s="47"/>
      <c r="E253" s="47"/>
      <c r="F253" s="47" t="s">
        <v>31</v>
      </c>
      <c r="G253" s="51" t="s">
        <v>161</v>
      </c>
      <c r="H253" s="193"/>
      <c r="I253" s="66"/>
      <c r="J253" s="66">
        <f t="shared" si="83"/>
        <v>0</v>
      </c>
      <c r="K253" s="64"/>
      <c r="L253" s="66"/>
      <c r="M253" s="48"/>
      <c r="N253" s="193"/>
      <c r="O253" s="67">
        <f t="shared" si="99"/>
        <v>0</v>
      </c>
      <c r="P253" s="67">
        <f t="shared" si="97"/>
        <v>0</v>
      </c>
      <c r="Q253" s="39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</row>
    <row r="254" spans="1:154" x14ac:dyDescent="0.2">
      <c r="A254" s="46"/>
      <c r="B254" s="47"/>
      <c r="C254" s="47"/>
      <c r="D254" s="47"/>
      <c r="E254" s="47"/>
      <c r="F254" s="47" t="s">
        <v>44</v>
      </c>
      <c r="G254" s="51" t="s">
        <v>162</v>
      </c>
      <c r="H254" s="193"/>
      <c r="I254" s="66"/>
      <c r="J254" s="66">
        <f t="shared" si="83"/>
        <v>0</v>
      </c>
      <c r="K254" s="64"/>
      <c r="L254" s="66"/>
      <c r="M254" s="48"/>
      <c r="N254" s="193"/>
      <c r="O254" s="67">
        <f t="shared" si="99"/>
        <v>0</v>
      </c>
      <c r="P254" s="67">
        <f t="shared" si="97"/>
        <v>0</v>
      </c>
      <c r="Q254" s="39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</row>
    <row r="255" spans="1:154" s="92" customFormat="1" x14ac:dyDescent="0.2">
      <c r="A255" s="86"/>
      <c r="B255" s="87"/>
      <c r="C255" s="87"/>
      <c r="D255" s="87"/>
      <c r="E255" s="87"/>
      <c r="F255" s="87" t="s">
        <v>91</v>
      </c>
      <c r="G255" s="88" t="s">
        <v>370</v>
      </c>
      <c r="H255" s="193"/>
      <c r="I255" s="66"/>
      <c r="J255" s="66">
        <f t="shared" si="83"/>
        <v>0</v>
      </c>
      <c r="K255" s="64"/>
      <c r="L255" s="66"/>
      <c r="M255" s="48"/>
      <c r="N255" s="193"/>
      <c r="O255" s="67">
        <f t="shared" si="99"/>
        <v>0</v>
      </c>
      <c r="P255" s="67">
        <f t="shared" si="97"/>
        <v>0</v>
      </c>
      <c r="Q255" s="39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1"/>
      <c r="DD255" s="91"/>
      <c r="DE255" s="91"/>
      <c r="DF255" s="91"/>
      <c r="DG255" s="91"/>
      <c r="DH255" s="91"/>
      <c r="DI255" s="91"/>
      <c r="DJ255" s="91"/>
      <c r="DK255" s="91"/>
      <c r="DL255" s="91"/>
      <c r="DM255" s="91"/>
      <c r="DN255" s="91"/>
      <c r="DO255" s="91"/>
      <c r="DP255" s="91"/>
      <c r="DQ255" s="91"/>
      <c r="DR255" s="91"/>
      <c r="DS255" s="91"/>
      <c r="DT255" s="91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</row>
    <row r="256" spans="1:154" s="92" customFormat="1" x14ac:dyDescent="0.2">
      <c r="A256" s="86"/>
      <c r="B256" s="87"/>
      <c r="C256" s="87"/>
      <c r="D256" s="87"/>
      <c r="E256" s="87" t="s">
        <v>44</v>
      </c>
      <c r="F256" s="87"/>
      <c r="G256" s="88" t="s">
        <v>371</v>
      </c>
      <c r="H256" s="193"/>
      <c r="I256" s="66"/>
      <c r="J256" s="66">
        <f t="shared" si="83"/>
        <v>0</v>
      </c>
      <c r="K256" s="64"/>
      <c r="L256" s="66"/>
      <c r="M256" s="48"/>
      <c r="N256" s="193"/>
      <c r="O256" s="67">
        <f t="shared" si="99"/>
        <v>0</v>
      </c>
      <c r="P256" s="67">
        <f t="shared" si="97"/>
        <v>0</v>
      </c>
      <c r="Q256" s="39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1"/>
      <c r="DD256" s="91"/>
      <c r="DE256" s="91"/>
      <c r="DF256" s="91"/>
      <c r="DG256" s="91"/>
      <c r="DH256" s="91"/>
      <c r="DI256" s="91"/>
      <c r="DJ256" s="91"/>
      <c r="DK256" s="91"/>
      <c r="DL256" s="91"/>
      <c r="DM256" s="91"/>
      <c r="DN256" s="91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</row>
    <row r="257" spans="1:154" x14ac:dyDescent="0.2">
      <c r="A257" s="79"/>
      <c r="B257" s="80"/>
      <c r="C257" s="80"/>
      <c r="D257" s="80">
        <v>85</v>
      </c>
      <c r="E257" s="80"/>
      <c r="F257" s="80"/>
      <c r="G257" s="81" t="s">
        <v>87</v>
      </c>
      <c r="H257" s="193"/>
      <c r="I257" s="126"/>
      <c r="J257" s="126">
        <f t="shared" si="83"/>
        <v>0</v>
      </c>
      <c r="K257" s="127"/>
      <c r="L257" s="126"/>
      <c r="M257" s="128"/>
      <c r="N257" s="193"/>
      <c r="O257" s="129">
        <f t="shared" si="99"/>
        <v>0</v>
      </c>
      <c r="P257" s="129">
        <f t="shared" si="97"/>
        <v>0</v>
      </c>
      <c r="Q257" s="130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</row>
    <row r="258" spans="1:154" x14ac:dyDescent="0.2">
      <c r="A258" s="46"/>
      <c r="B258" s="47"/>
      <c r="C258" s="47"/>
      <c r="D258" s="47"/>
      <c r="E258" s="47"/>
      <c r="F258" s="47"/>
      <c r="G258" s="51" t="s">
        <v>163</v>
      </c>
      <c r="H258" s="193"/>
      <c r="I258" s="66"/>
      <c r="J258" s="66">
        <f t="shared" si="83"/>
        <v>0</v>
      </c>
      <c r="K258" s="64"/>
      <c r="L258" s="66"/>
      <c r="M258" s="48"/>
      <c r="N258" s="193"/>
      <c r="O258" s="67"/>
      <c r="P258" s="84">
        <f t="shared" si="97"/>
        <v>0</v>
      </c>
      <c r="Q258" s="39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</row>
    <row r="259" spans="1:154" x14ac:dyDescent="0.2">
      <c r="A259" s="36" t="s">
        <v>144</v>
      </c>
      <c r="B259" s="37" t="s">
        <v>126</v>
      </c>
      <c r="C259" s="37"/>
      <c r="D259" s="37"/>
      <c r="E259" s="37"/>
      <c r="F259" s="37"/>
      <c r="G259" s="62" t="s">
        <v>164</v>
      </c>
      <c r="H259" s="192">
        <f>H260</f>
        <v>0</v>
      </c>
      <c r="I259" s="63">
        <f>I260</f>
        <v>0</v>
      </c>
      <c r="J259" s="66">
        <f t="shared" si="83"/>
        <v>0</v>
      </c>
      <c r="K259" s="64" t="e">
        <f>ROUND(I259/H259*100,2)</f>
        <v>#DIV/0!</v>
      </c>
      <c r="L259" s="63">
        <f>L260</f>
        <v>0</v>
      </c>
      <c r="M259" s="63">
        <f>M260</f>
        <v>0</v>
      </c>
      <c r="N259" s="192">
        <f>N260</f>
        <v>0</v>
      </c>
      <c r="O259" s="63">
        <f>O260</f>
        <v>0</v>
      </c>
      <c r="P259" s="65">
        <f t="shared" si="97"/>
        <v>0</v>
      </c>
      <c r="Q259" s="39" t="e">
        <f t="shared" si="98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</row>
    <row r="260" spans="1:154" x14ac:dyDescent="0.2">
      <c r="A260" s="36"/>
      <c r="B260" s="37"/>
      <c r="C260" s="37" t="s">
        <v>33</v>
      </c>
      <c r="D260" s="37"/>
      <c r="E260" s="37"/>
      <c r="F260" s="37"/>
      <c r="G260" s="62" t="s">
        <v>165</v>
      </c>
      <c r="H260" s="192">
        <f>H237</f>
        <v>0</v>
      </c>
      <c r="I260" s="63">
        <f>I237</f>
        <v>0</v>
      </c>
      <c r="J260" s="66">
        <f t="shared" si="83"/>
        <v>0</v>
      </c>
      <c r="K260" s="64" t="e">
        <f>ROUND(I260/H260*100,2)</f>
        <v>#DIV/0!</v>
      </c>
      <c r="L260" s="63">
        <f>L237</f>
        <v>0</v>
      </c>
      <c r="M260" s="63">
        <f>M237</f>
        <v>0</v>
      </c>
      <c r="N260" s="192">
        <f>N237</f>
        <v>0</v>
      </c>
      <c r="O260" s="63">
        <f>O237</f>
        <v>0</v>
      </c>
      <c r="P260" s="65">
        <f t="shared" si="97"/>
        <v>0</v>
      </c>
      <c r="Q260" s="39" t="e">
        <f t="shared" si="98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</row>
    <row r="261" spans="1:154" x14ac:dyDescent="0.2">
      <c r="A261" s="36"/>
      <c r="B261" s="37" t="s">
        <v>49</v>
      </c>
      <c r="C261" s="37"/>
      <c r="D261" s="37"/>
      <c r="E261" s="37"/>
      <c r="F261" s="37"/>
      <c r="G261" s="62" t="s">
        <v>166</v>
      </c>
      <c r="H261" s="192">
        <f>H178-H260</f>
        <v>5500</v>
      </c>
      <c r="I261" s="63">
        <f>I178-I260</f>
        <v>4644.83</v>
      </c>
      <c r="J261" s="63">
        <f>H261-I261</f>
        <v>855.17000000000007</v>
      </c>
      <c r="K261" s="64">
        <f t="shared" ref="K261:K309" si="100">ROUND(I261/H261*100,2)</f>
        <v>84.45</v>
      </c>
      <c r="L261" s="63">
        <f>L178-L260</f>
        <v>5500</v>
      </c>
      <c r="M261" s="63">
        <f>M178-M260</f>
        <v>0</v>
      </c>
      <c r="N261" s="192">
        <f>N178-N260</f>
        <v>4644.83</v>
      </c>
      <c r="O261" s="63">
        <f>O178-O260</f>
        <v>4644.83</v>
      </c>
      <c r="P261" s="65">
        <f t="shared" si="97"/>
        <v>855.17000000000007</v>
      </c>
      <c r="Q261" s="39">
        <f t="shared" si="98"/>
        <v>84.45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</row>
    <row r="262" spans="1:154" s="45" customFormat="1" x14ac:dyDescent="0.25">
      <c r="A262" s="544" t="s">
        <v>167</v>
      </c>
      <c r="B262" s="545"/>
      <c r="C262" s="545"/>
      <c r="D262" s="545"/>
      <c r="E262" s="545"/>
      <c r="F262" s="545"/>
      <c r="G262" s="52" t="s">
        <v>168</v>
      </c>
      <c r="H262" s="192">
        <f>H263+H362+H370+H374</f>
        <v>1822900</v>
      </c>
      <c r="I262" s="131">
        <f>I263+I362+I370+I374</f>
        <v>1733833.0899999999</v>
      </c>
      <c r="J262" s="131">
        <f>J263+J362+J370+J374</f>
        <v>89066.91</v>
      </c>
      <c r="K262" s="132">
        <f t="shared" si="100"/>
        <v>95.11</v>
      </c>
      <c r="L262" s="131">
        <f>L263+L362+L370+L374</f>
        <v>1822900</v>
      </c>
      <c r="M262" s="133">
        <f>M263+M362+M370+M374</f>
        <v>0</v>
      </c>
      <c r="N262" s="192">
        <f>N263+N362+N370+N374</f>
        <v>1733833.0899999999</v>
      </c>
      <c r="O262" s="134">
        <f>O263+O362+O370+O374</f>
        <v>1733833.0899999999</v>
      </c>
      <c r="P262" s="134">
        <f t="shared" si="97"/>
        <v>89066.910000000149</v>
      </c>
      <c r="Q262" s="135">
        <f t="shared" si="98"/>
        <v>95.11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x14ac:dyDescent="0.25">
      <c r="A263" s="36"/>
      <c r="B263" s="37"/>
      <c r="C263" s="37"/>
      <c r="D263" s="37" t="s">
        <v>33</v>
      </c>
      <c r="E263" s="37"/>
      <c r="F263" s="37"/>
      <c r="G263" s="62" t="s">
        <v>63</v>
      </c>
      <c r="H263" s="192">
        <f>H264+H297+H330+H333+H338+H359</f>
        <v>1822900</v>
      </c>
      <c r="I263" s="63">
        <f>I264+I297+I330+I333+I338+I359</f>
        <v>1782435.0899999999</v>
      </c>
      <c r="J263" s="63">
        <f>J264+J297+J330+J333+J338+J359</f>
        <v>40464.910000000003</v>
      </c>
      <c r="K263" s="64">
        <f t="shared" si="100"/>
        <v>97.78</v>
      </c>
      <c r="L263" s="63">
        <f>L264+L297+L330+L333+L338+L359</f>
        <v>1822900</v>
      </c>
      <c r="M263" s="58">
        <f>M264+M297+M330+M333+M338+M359</f>
        <v>0</v>
      </c>
      <c r="N263" s="192">
        <f>N264+N297+N330+N333+N338+N359</f>
        <v>1782435.0899999999</v>
      </c>
      <c r="O263" s="65">
        <f>O264+O297+O330+O333+O338+O359</f>
        <v>1782435.0899999999</v>
      </c>
      <c r="P263" s="65">
        <f t="shared" si="97"/>
        <v>40464.910000000149</v>
      </c>
      <c r="Q263" s="39">
        <f t="shared" si="98"/>
        <v>97.78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x14ac:dyDescent="0.25">
      <c r="A264" s="36"/>
      <c r="B264" s="37"/>
      <c r="C264" s="37"/>
      <c r="D264" s="37" t="s">
        <v>89</v>
      </c>
      <c r="E264" s="37"/>
      <c r="F264" s="37"/>
      <c r="G264" s="62" t="s">
        <v>65</v>
      </c>
      <c r="H264" s="192">
        <f>H265+H283+H290</f>
        <v>435600</v>
      </c>
      <c r="I264" s="63">
        <f>I265+I283+I290</f>
        <v>429172</v>
      </c>
      <c r="J264" s="63">
        <f>J265+J283+J290</f>
        <v>6428</v>
      </c>
      <c r="K264" s="64">
        <f t="shared" si="100"/>
        <v>98.52</v>
      </c>
      <c r="L264" s="63">
        <f>L265+L283+L290</f>
        <v>435600</v>
      </c>
      <c r="M264" s="58">
        <f>M265+M283+M290</f>
        <v>0</v>
      </c>
      <c r="N264" s="192">
        <f>N265+N283+N290</f>
        <v>429172</v>
      </c>
      <c r="O264" s="63">
        <f>O265+O283+O290</f>
        <v>429172</v>
      </c>
      <c r="P264" s="65">
        <f t="shared" si="97"/>
        <v>6428</v>
      </c>
      <c r="Q264" s="39">
        <f t="shared" si="98"/>
        <v>98.52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x14ac:dyDescent="0.25">
      <c r="A265" s="36"/>
      <c r="B265" s="37"/>
      <c r="C265" s="37"/>
      <c r="D265" s="37"/>
      <c r="E265" s="37" t="s">
        <v>33</v>
      </c>
      <c r="F265" s="37"/>
      <c r="G265" s="50" t="s">
        <v>113</v>
      </c>
      <c r="H265" s="192">
        <f>SUM(H266:H282)</f>
        <v>426700</v>
      </c>
      <c r="I265" s="63">
        <f>SUM(I266:I282)</f>
        <v>420405</v>
      </c>
      <c r="J265" s="63">
        <f>SUM(J266:J282)</f>
        <v>6295</v>
      </c>
      <c r="K265" s="64">
        <f t="shared" si="100"/>
        <v>98.52</v>
      </c>
      <c r="L265" s="63">
        <f>SUM(L266:L282)</f>
        <v>426700</v>
      </c>
      <c r="M265" s="58">
        <f>SUM(M266:M282)</f>
        <v>0</v>
      </c>
      <c r="N265" s="192">
        <f>SUM(N266:N282)</f>
        <v>420405</v>
      </c>
      <c r="O265" s="65">
        <f>SUM(O266:O282)</f>
        <v>420405</v>
      </c>
      <c r="P265" s="65">
        <f t="shared" si="97"/>
        <v>6295</v>
      </c>
      <c r="Q265" s="39">
        <f t="shared" si="98"/>
        <v>98.52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x14ac:dyDescent="0.2">
      <c r="A266" s="46"/>
      <c r="B266" s="47"/>
      <c r="C266" s="47"/>
      <c r="D266" s="47"/>
      <c r="E266" s="47"/>
      <c r="F266" s="47" t="s">
        <v>33</v>
      </c>
      <c r="G266" s="51" t="s">
        <v>114</v>
      </c>
      <c r="H266" s="193">
        <v>369000</v>
      </c>
      <c r="I266" s="66">
        <f>O266</f>
        <v>368659</v>
      </c>
      <c r="J266" s="66">
        <f t="shared" ref="J266:J296" si="101">H266-I266</f>
        <v>341</v>
      </c>
      <c r="K266" s="64">
        <f t="shared" si="100"/>
        <v>99.91</v>
      </c>
      <c r="L266" s="66">
        <f>H266</f>
        <v>369000</v>
      </c>
      <c r="M266" s="48"/>
      <c r="N266" s="193">
        <v>368659</v>
      </c>
      <c r="O266" s="67">
        <f t="shared" ref="O266:O282" si="102">M266+N266</f>
        <v>368659</v>
      </c>
      <c r="P266" s="67">
        <f t="shared" si="97"/>
        <v>341</v>
      </c>
      <c r="Q266" s="39">
        <f t="shared" si="98"/>
        <v>99.91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</row>
    <row r="267" spans="1:154" hidden="1" x14ac:dyDescent="0.2">
      <c r="A267" s="46"/>
      <c r="B267" s="47"/>
      <c r="C267" s="47"/>
      <c r="D267" s="47"/>
      <c r="E267" s="47"/>
      <c r="F267" s="47"/>
      <c r="G267" s="51" t="s">
        <v>115</v>
      </c>
      <c r="H267" s="194"/>
      <c r="I267" s="66">
        <f t="shared" ref="I267:I281" si="103">O267</f>
        <v>0</v>
      </c>
      <c r="J267" s="66">
        <f t="shared" si="101"/>
        <v>0</v>
      </c>
      <c r="K267" s="64"/>
      <c r="L267" s="66">
        <f t="shared" ref="L267:L270" si="104">H267</f>
        <v>0</v>
      </c>
      <c r="M267" s="73"/>
      <c r="N267" s="194"/>
      <c r="O267" s="93">
        <f t="shared" si="102"/>
        <v>0</v>
      </c>
      <c r="P267" s="93">
        <f t="shared" si="97"/>
        <v>0</v>
      </c>
      <c r="Q267" s="39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</row>
    <row r="268" spans="1:154" x14ac:dyDescent="0.2">
      <c r="A268" s="46"/>
      <c r="B268" s="47"/>
      <c r="C268" s="47"/>
      <c r="D268" s="47"/>
      <c r="E268" s="47"/>
      <c r="F268" s="47" t="s">
        <v>116</v>
      </c>
      <c r="G268" s="51" t="s">
        <v>283</v>
      </c>
      <c r="H268" s="193">
        <v>24000</v>
      </c>
      <c r="I268" s="66">
        <f t="shared" si="103"/>
        <v>21770</v>
      </c>
      <c r="J268" s="66">
        <f t="shared" si="101"/>
        <v>2230</v>
      </c>
      <c r="K268" s="64">
        <f t="shared" si="100"/>
        <v>90.71</v>
      </c>
      <c r="L268" s="66">
        <f t="shared" si="104"/>
        <v>24000</v>
      </c>
      <c r="M268" s="48"/>
      <c r="N268" s="193">
        <v>21770</v>
      </c>
      <c r="O268" s="67">
        <f t="shared" si="102"/>
        <v>21770</v>
      </c>
      <c r="P268" s="67">
        <f t="shared" si="97"/>
        <v>2230</v>
      </c>
      <c r="Q268" s="39">
        <f t="shared" si="98"/>
        <v>90.71</v>
      </c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</row>
    <row r="269" spans="1:154" hidden="1" x14ac:dyDescent="0.3">
      <c r="A269" s="46"/>
      <c r="B269" s="47"/>
      <c r="C269" s="47"/>
      <c r="D269" s="47"/>
      <c r="E269" s="47"/>
      <c r="F269" s="47" t="s">
        <v>44</v>
      </c>
      <c r="G269" s="176" t="s">
        <v>284</v>
      </c>
      <c r="H269" s="193"/>
      <c r="I269" s="66">
        <f t="shared" si="103"/>
        <v>0</v>
      </c>
      <c r="J269" s="66">
        <f t="shared" si="101"/>
        <v>0</v>
      </c>
      <c r="K269" s="64"/>
      <c r="L269" s="66">
        <f t="shared" si="104"/>
        <v>0</v>
      </c>
      <c r="M269" s="48"/>
      <c r="N269" s="193"/>
      <c r="O269" s="67">
        <f t="shared" si="102"/>
        <v>0</v>
      </c>
      <c r="P269" s="67">
        <f t="shared" si="97"/>
        <v>0</v>
      </c>
      <c r="Q269" s="39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</row>
    <row r="270" spans="1:154" hidden="1" x14ac:dyDescent="0.3">
      <c r="A270" s="46"/>
      <c r="B270" s="47"/>
      <c r="C270" s="47"/>
      <c r="D270" s="47"/>
      <c r="E270" s="47"/>
      <c r="F270" s="47" t="s">
        <v>23</v>
      </c>
      <c r="G270" s="176" t="s">
        <v>285</v>
      </c>
      <c r="H270" s="193"/>
      <c r="I270" s="66">
        <f t="shared" si="103"/>
        <v>0</v>
      </c>
      <c r="J270" s="66">
        <f t="shared" si="101"/>
        <v>0</v>
      </c>
      <c r="K270" s="64"/>
      <c r="L270" s="66">
        <f t="shared" si="104"/>
        <v>0</v>
      </c>
      <c r="M270" s="48"/>
      <c r="N270" s="193"/>
      <c r="O270" s="67">
        <f t="shared" si="102"/>
        <v>0</v>
      </c>
      <c r="P270" s="67">
        <f t="shared" si="97"/>
        <v>0</v>
      </c>
      <c r="Q270" s="39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</row>
    <row r="271" spans="1:154" x14ac:dyDescent="0.3">
      <c r="A271" s="46"/>
      <c r="B271" s="47"/>
      <c r="C271" s="47"/>
      <c r="D271" s="47"/>
      <c r="E271" s="47"/>
      <c r="F271" s="47" t="s">
        <v>34</v>
      </c>
      <c r="G271" s="176" t="s">
        <v>286</v>
      </c>
      <c r="H271" s="193"/>
      <c r="I271" s="66">
        <f t="shared" si="103"/>
        <v>0</v>
      </c>
      <c r="J271" s="66">
        <f t="shared" si="101"/>
        <v>0</v>
      </c>
      <c r="K271" s="64"/>
      <c r="L271" s="66"/>
      <c r="M271" s="48"/>
      <c r="N271" s="193"/>
      <c r="O271" s="67">
        <f t="shared" si="102"/>
        <v>0</v>
      </c>
      <c r="P271" s="67">
        <f t="shared" si="97"/>
        <v>0</v>
      </c>
      <c r="Q271" s="39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</row>
    <row r="272" spans="1:154" hidden="1" x14ac:dyDescent="0.3">
      <c r="A272" s="46"/>
      <c r="B272" s="47"/>
      <c r="C272" s="47"/>
      <c r="D272" s="47"/>
      <c r="E272" s="47"/>
      <c r="F272" s="47" t="s">
        <v>126</v>
      </c>
      <c r="G272" s="176" t="s">
        <v>287</v>
      </c>
      <c r="H272" s="193"/>
      <c r="I272" s="66">
        <f t="shared" si="103"/>
        <v>0</v>
      </c>
      <c r="J272" s="66">
        <f t="shared" si="101"/>
        <v>0</v>
      </c>
      <c r="K272" s="64"/>
      <c r="L272" s="66"/>
      <c r="M272" s="48"/>
      <c r="N272" s="193"/>
      <c r="O272" s="67">
        <f t="shared" si="102"/>
        <v>0</v>
      </c>
      <c r="P272" s="67">
        <f t="shared" si="97"/>
        <v>0</v>
      </c>
      <c r="Q272" s="39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</row>
    <row r="273" spans="1:154" hidden="1" x14ac:dyDescent="0.3">
      <c r="A273" s="46"/>
      <c r="B273" s="47"/>
      <c r="C273" s="47"/>
      <c r="D273" s="47"/>
      <c r="E273" s="47"/>
      <c r="F273" s="47" t="s">
        <v>117</v>
      </c>
      <c r="G273" s="176" t="s">
        <v>288</v>
      </c>
      <c r="H273" s="193"/>
      <c r="I273" s="66">
        <f t="shared" si="103"/>
        <v>0</v>
      </c>
      <c r="J273" s="66">
        <f t="shared" si="101"/>
        <v>0</v>
      </c>
      <c r="K273" s="64"/>
      <c r="L273" s="66"/>
      <c r="M273" s="48"/>
      <c r="N273" s="193"/>
      <c r="O273" s="67">
        <f t="shared" si="102"/>
        <v>0</v>
      </c>
      <c r="P273" s="67">
        <f t="shared" si="97"/>
        <v>0</v>
      </c>
      <c r="Q273" s="39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</row>
    <row r="274" spans="1:154" hidden="1" x14ac:dyDescent="0.3">
      <c r="A274" s="46"/>
      <c r="B274" s="47"/>
      <c r="C274" s="47"/>
      <c r="D274" s="47"/>
      <c r="E274" s="47"/>
      <c r="F274" s="47" t="s">
        <v>39</v>
      </c>
      <c r="G274" s="176" t="s">
        <v>289</v>
      </c>
      <c r="H274" s="193"/>
      <c r="I274" s="66">
        <f t="shared" si="103"/>
        <v>0</v>
      </c>
      <c r="J274" s="66">
        <f t="shared" si="101"/>
        <v>0</v>
      </c>
      <c r="K274" s="64"/>
      <c r="L274" s="66"/>
      <c r="M274" s="48"/>
      <c r="N274" s="193"/>
      <c r="O274" s="67">
        <f t="shared" si="102"/>
        <v>0</v>
      </c>
      <c r="P274" s="67">
        <f t="shared" si="97"/>
        <v>0</v>
      </c>
      <c r="Q274" s="39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</row>
    <row r="275" spans="1:154" hidden="1" x14ac:dyDescent="0.3">
      <c r="A275" s="46"/>
      <c r="B275" s="47"/>
      <c r="C275" s="47"/>
      <c r="D275" s="47"/>
      <c r="E275" s="47"/>
      <c r="F275" s="47">
        <v>10</v>
      </c>
      <c r="G275" s="176" t="s">
        <v>290</v>
      </c>
      <c r="H275" s="193"/>
      <c r="I275" s="66">
        <f t="shared" si="103"/>
        <v>0</v>
      </c>
      <c r="J275" s="66">
        <f t="shared" si="101"/>
        <v>0</v>
      </c>
      <c r="K275" s="64"/>
      <c r="L275" s="66"/>
      <c r="M275" s="48"/>
      <c r="N275" s="193"/>
      <c r="O275" s="67">
        <f t="shared" si="102"/>
        <v>0</v>
      </c>
      <c r="P275" s="67">
        <f t="shared" si="97"/>
        <v>0</v>
      </c>
      <c r="Q275" s="39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</row>
    <row r="276" spans="1:154" hidden="1" x14ac:dyDescent="0.3">
      <c r="A276" s="46"/>
      <c r="B276" s="47"/>
      <c r="C276" s="47"/>
      <c r="D276" s="47"/>
      <c r="E276" s="47"/>
      <c r="F276" s="47">
        <v>11</v>
      </c>
      <c r="G276" s="176" t="s">
        <v>291</v>
      </c>
      <c r="H276" s="193"/>
      <c r="I276" s="66">
        <f t="shared" si="103"/>
        <v>0</v>
      </c>
      <c r="J276" s="66">
        <f t="shared" si="101"/>
        <v>0</v>
      </c>
      <c r="K276" s="64"/>
      <c r="L276" s="66"/>
      <c r="M276" s="48"/>
      <c r="N276" s="193"/>
      <c r="O276" s="67">
        <f t="shared" si="102"/>
        <v>0</v>
      </c>
      <c r="P276" s="67">
        <f t="shared" si="97"/>
        <v>0</v>
      </c>
      <c r="Q276" s="39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</row>
    <row r="277" spans="1:154" x14ac:dyDescent="0.2">
      <c r="A277" s="46"/>
      <c r="B277" s="47"/>
      <c r="C277" s="47"/>
      <c r="D277" s="47"/>
      <c r="E277" s="47"/>
      <c r="F277" s="47">
        <v>12</v>
      </c>
      <c r="G277" s="51" t="s">
        <v>169</v>
      </c>
      <c r="H277" s="193">
        <v>22100</v>
      </c>
      <c r="I277" s="66">
        <f t="shared" si="103"/>
        <v>20608</v>
      </c>
      <c r="J277" s="66">
        <f t="shared" si="101"/>
        <v>1492</v>
      </c>
      <c r="K277" s="64">
        <f t="shared" si="100"/>
        <v>93.25</v>
      </c>
      <c r="L277" s="66">
        <f>H277</f>
        <v>22100</v>
      </c>
      <c r="M277" s="48"/>
      <c r="N277" s="193">
        <v>20608</v>
      </c>
      <c r="O277" s="67">
        <f t="shared" si="102"/>
        <v>20608</v>
      </c>
      <c r="P277" s="67">
        <f t="shared" si="97"/>
        <v>1492</v>
      </c>
      <c r="Q277" s="39">
        <f t="shared" si="98"/>
        <v>93.25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</row>
    <row r="278" spans="1:154" x14ac:dyDescent="0.2">
      <c r="A278" s="46"/>
      <c r="B278" s="47"/>
      <c r="C278" s="47"/>
      <c r="D278" s="47"/>
      <c r="E278" s="47"/>
      <c r="F278" s="47">
        <v>13</v>
      </c>
      <c r="G278" s="51" t="s">
        <v>170</v>
      </c>
      <c r="H278" s="193">
        <v>100</v>
      </c>
      <c r="I278" s="66">
        <f t="shared" si="103"/>
        <v>0</v>
      </c>
      <c r="J278" s="66">
        <f t="shared" si="101"/>
        <v>100</v>
      </c>
      <c r="K278" s="64">
        <f t="shared" si="100"/>
        <v>0</v>
      </c>
      <c r="L278" s="66">
        <f>H278</f>
        <v>100</v>
      </c>
      <c r="M278" s="48"/>
      <c r="N278" s="193"/>
      <c r="O278" s="67">
        <f t="shared" si="102"/>
        <v>0</v>
      </c>
      <c r="P278" s="67">
        <f t="shared" si="97"/>
        <v>100</v>
      </c>
      <c r="Q278" s="39">
        <f t="shared" si="98"/>
        <v>0</v>
      </c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</row>
    <row r="279" spans="1:154" x14ac:dyDescent="0.2">
      <c r="A279" s="46"/>
      <c r="B279" s="47"/>
      <c r="C279" s="47"/>
      <c r="D279" s="47"/>
      <c r="E279" s="47"/>
      <c r="F279" s="47">
        <v>14</v>
      </c>
      <c r="G279" s="51" t="s">
        <v>277</v>
      </c>
      <c r="H279" s="193"/>
      <c r="I279" s="66">
        <f t="shared" si="103"/>
        <v>0</v>
      </c>
      <c r="J279" s="66">
        <f t="shared" si="101"/>
        <v>0</v>
      </c>
      <c r="K279" s="64"/>
      <c r="L279" s="66"/>
      <c r="M279" s="48"/>
      <c r="N279" s="193"/>
      <c r="O279" s="67">
        <f t="shared" si="102"/>
        <v>0</v>
      </c>
      <c r="P279" s="67">
        <f t="shared" si="97"/>
        <v>0</v>
      </c>
      <c r="Q279" s="39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</row>
    <row r="280" spans="1:154" ht="17.45" hidden="1" customHeight="1" x14ac:dyDescent="0.2">
      <c r="A280" s="46"/>
      <c r="B280" s="47"/>
      <c r="C280" s="47"/>
      <c r="D280" s="47"/>
      <c r="E280" s="47"/>
      <c r="F280" s="47">
        <v>15</v>
      </c>
      <c r="G280" s="51" t="s">
        <v>416</v>
      </c>
      <c r="H280" s="193"/>
      <c r="I280" s="66">
        <f t="shared" si="103"/>
        <v>0</v>
      </c>
      <c r="J280" s="66">
        <f t="shared" si="101"/>
        <v>0</v>
      </c>
      <c r="K280" s="64"/>
      <c r="L280" s="66"/>
      <c r="M280" s="48"/>
      <c r="N280" s="193"/>
      <c r="O280" s="67">
        <f t="shared" si="102"/>
        <v>0</v>
      </c>
      <c r="P280" s="67">
        <f t="shared" si="97"/>
        <v>0</v>
      </c>
      <c r="Q280" s="39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</row>
    <row r="281" spans="1:154" x14ac:dyDescent="0.2">
      <c r="A281" s="46"/>
      <c r="B281" s="47"/>
      <c r="C281" s="47"/>
      <c r="D281" s="47"/>
      <c r="E281" s="47"/>
      <c r="F281" s="47">
        <v>17</v>
      </c>
      <c r="G281" s="51" t="s">
        <v>279</v>
      </c>
      <c r="H281" s="193">
        <v>11500</v>
      </c>
      <c r="I281" s="66">
        <f t="shared" si="103"/>
        <v>9368</v>
      </c>
      <c r="J281" s="66">
        <f t="shared" si="101"/>
        <v>2132</v>
      </c>
      <c r="K281" s="64">
        <f t="shared" si="100"/>
        <v>81.459999999999994</v>
      </c>
      <c r="L281" s="66">
        <f>H281</f>
        <v>11500</v>
      </c>
      <c r="M281" s="48"/>
      <c r="N281" s="193">
        <v>9368</v>
      </c>
      <c r="O281" s="67">
        <f t="shared" si="102"/>
        <v>9368</v>
      </c>
      <c r="P281" s="67">
        <f t="shared" si="97"/>
        <v>2132</v>
      </c>
      <c r="Q281" s="39">
        <f t="shared" si="98"/>
        <v>81.459999999999994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</row>
    <row r="282" spans="1:154" x14ac:dyDescent="0.2">
      <c r="A282" s="46"/>
      <c r="B282" s="47"/>
      <c r="C282" s="47"/>
      <c r="D282" s="47"/>
      <c r="E282" s="47"/>
      <c r="F282" s="47" t="s">
        <v>91</v>
      </c>
      <c r="G282" s="51" t="s">
        <v>278</v>
      </c>
      <c r="H282" s="193"/>
      <c r="I282" s="66"/>
      <c r="J282" s="66">
        <f t="shared" si="101"/>
        <v>0</v>
      </c>
      <c r="K282" s="64" t="e">
        <f t="shared" si="100"/>
        <v>#DIV/0!</v>
      </c>
      <c r="L282" s="66"/>
      <c r="M282" s="48"/>
      <c r="N282" s="193"/>
      <c r="O282" s="67">
        <f t="shared" si="102"/>
        <v>0</v>
      </c>
      <c r="P282" s="67">
        <f t="shared" si="97"/>
        <v>0</v>
      </c>
      <c r="Q282" s="39" t="e">
        <f t="shared" si="98"/>
        <v>#DIV/0!</v>
      </c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</row>
    <row r="283" spans="1:154" x14ac:dyDescent="0.2">
      <c r="A283" s="36"/>
      <c r="B283" s="37"/>
      <c r="C283" s="37"/>
      <c r="D283" s="37"/>
      <c r="E283" s="37" t="s">
        <v>31</v>
      </c>
      <c r="F283" s="37"/>
      <c r="G283" s="50" t="s">
        <v>320</v>
      </c>
      <c r="H283" s="192">
        <f>H287+H289+H288</f>
        <v>0</v>
      </c>
      <c r="I283" s="63">
        <f>I287+I289+I288</f>
        <v>0</v>
      </c>
      <c r="J283" s="66">
        <f t="shared" si="101"/>
        <v>0</v>
      </c>
      <c r="K283" s="64"/>
      <c r="L283" s="63">
        <f>L287+L289+L288</f>
        <v>0</v>
      </c>
      <c r="M283" s="58">
        <f>M287+M289+M288</f>
        <v>0</v>
      </c>
      <c r="N283" s="192">
        <f>N287+N289+N288</f>
        <v>0</v>
      </c>
      <c r="O283" s="65">
        <f t="shared" ref="O283" si="105">O287+O289+O288</f>
        <v>0</v>
      </c>
      <c r="P283" s="65">
        <f t="shared" si="97"/>
        <v>0</v>
      </c>
      <c r="Q283" s="39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</row>
    <row r="284" spans="1:154" x14ac:dyDescent="0.2">
      <c r="A284" s="46"/>
      <c r="B284" s="47"/>
      <c r="C284" s="47"/>
      <c r="D284" s="47"/>
      <c r="E284" s="47"/>
      <c r="F284" s="47" t="s">
        <v>33</v>
      </c>
      <c r="G284" s="51" t="s">
        <v>280</v>
      </c>
      <c r="H284" s="193"/>
      <c r="I284" s="66"/>
      <c r="J284" s="66">
        <f t="shared" si="101"/>
        <v>0</v>
      </c>
      <c r="K284" s="64"/>
      <c r="L284" s="66"/>
      <c r="M284" s="48"/>
      <c r="N284" s="193"/>
      <c r="O284" s="67">
        <f t="shared" ref="O284:O289" si="106">M284+N284</f>
        <v>0</v>
      </c>
      <c r="P284" s="67">
        <f t="shared" si="97"/>
        <v>0</v>
      </c>
      <c r="Q284" s="39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</row>
    <row r="285" spans="1:154" x14ac:dyDescent="0.2">
      <c r="A285" s="46"/>
      <c r="B285" s="47"/>
      <c r="C285" s="47"/>
      <c r="D285" s="47"/>
      <c r="E285" s="47"/>
      <c r="F285" s="47" t="s">
        <v>31</v>
      </c>
      <c r="G285" s="51" t="s">
        <v>281</v>
      </c>
      <c r="H285" s="193"/>
      <c r="I285" s="66"/>
      <c r="J285" s="66">
        <f t="shared" si="101"/>
        <v>0</v>
      </c>
      <c r="K285" s="64"/>
      <c r="L285" s="66"/>
      <c r="M285" s="48"/>
      <c r="N285" s="193"/>
      <c r="O285" s="67">
        <f t="shared" si="106"/>
        <v>0</v>
      </c>
      <c r="P285" s="67">
        <f t="shared" si="97"/>
        <v>0</v>
      </c>
      <c r="Q285" s="39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</row>
    <row r="286" spans="1:154" x14ac:dyDescent="0.2">
      <c r="A286" s="46"/>
      <c r="B286" s="47"/>
      <c r="C286" s="47"/>
      <c r="D286" s="47"/>
      <c r="E286" s="47"/>
      <c r="F286" s="47" t="s">
        <v>44</v>
      </c>
      <c r="G286" s="51" t="s">
        <v>282</v>
      </c>
      <c r="H286" s="193"/>
      <c r="I286" s="66"/>
      <c r="J286" s="66">
        <f t="shared" si="101"/>
        <v>0</v>
      </c>
      <c r="K286" s="64"/>
      <c r="L286" s="66"/>
      <c r="M286" s="48"/>
      <c r="N286" s="193"/>
      <c r="O286" s="67">
        <f t="shared" si="106"/>
        <v>0</v>
      </c>
      <c r="P286" s="67">
        <f t="shared" si="97"/>
        <v>0</v>
      </c>
      <c r="Q286" s="39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</row>
    <row r="287" spans="1:154" x14ac:dyDescent="0.2">
      <c r="A287" s="46"/>
      <c r="B287" s="47"/>
      <c r="C287" s="47"/>
      <c r="D287" s="47"/>
      <c r="E287" s="47"/>
      <c r="F287" s="47" t="s">
        <v>23</v>
      </c>
      <c r="G287" s="51" t="s">
        <v>415</v>
      </c>
      <c r="H287" s="193"/>
      <c r="I287" s="66"/>
      <c r="J287" s="66">
        <f t="shared" si="101"/>
        <v>0</v>
      </c>
      <c r="K287" s="64"/>
      <c r="L287" s="66"/>
      <c r="M287" s="48"/>
      <c r="N287" s="193"/>
      <c r="O287" s="67">
        <f t="shared" si="106"/>
        <v>0</v>
      </c>
      <c r="P287" s="67">
        <f t="shared" si="97"/>
        <v>0</v>
      </c>
      <c r="Q287" s="39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</row>
    <row r="288" spans="1:154" x14ac:dyDescent="0.2">
      <c r="A288" s="46"/>
      <c r="B288" s="47"/>
      <c r="C288" s="47"/>
      <c r="D288" s="47"/>
      <c r="E288" s="47"/>
      <c r="F288" s="47" t="s">
        <v>34</v>
      </c>
      <c r="G288" s="51" t="s">
        <v>119</v>
      </c>
      <c r="H288" s="193"/>
      <c r="I288" s="66"/>
      <c r="J288" s="66">
        <f t="shared" si="101"/>
        <v>0</v>
      </c>
      <c r="K288" s="64"/>
      <c r="L288" s="66"/>
      <c r="M288" s="48"/>
      <c r="N288" s="193"/>
      <c r="O288" s="67">
        <f t="shared" si="106"/>
        <v>0</v>
      </c>
      <c r="P288" s="67">
        <f t="shared" si="97"/>
        <v>0</v>
      </c>
      <c r="Q288" s="39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</row>
    <row r="289" spans="1:154" x14ac:dyDescent="0.2">
      <c r="A289" s="46"/>
      <c r="B289" s="47"/>
      <c r="C289" s="47"/>
      <c r="D289" s="47"/>
      <c r="E289" s="47"/>
      <c r="F289" s="78">
        <v>30</v>
      </c>
      <c r="G289" s="51" t="s">
        <v>272</v>
      </c>
      <c r="H289" s="193"/>
      <c r="I289" s="66"/>
      <c r="J289" s="66">
        <f t="shared" si="101"/>
        <v>0</v>
      </c>
      <c r="K289" s="64" t="e">
        <f t="shared" si="100"/>
        <v>#DIV/0!</v>
      </c>
      <c r="L289" s="66"/>
      <c r="M289" s="48"/>
      <c r="N289" s="193"/>
      <c r="O289" s="67">
        <f t="shared" si="106"/>
        <v>0</v>
      </c>
      <c r="P289" s="67">
        <f t="shared" si="97"/>
        <v>0</v>
      </c>
      <c r="Q289" s="39" t="e">
        <f t="shared" si="98"/>
        <v>#DIV/0!</v>
      </c>
      <c r="R289" s="31"/>
      <c r="S289" s="5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</row>
    <row r="290" spans="1:154" s="45" customFormat="1" x14ac:dyDescent="0.25">
      <c r="A290" s="36"/>
      <c r="B290" s="37"/>
      <c r="C290" s="37"/>
      <c r="D290" s="37"/>
      <c r="E290" s="37" t="s">
        <v>44</v>
      </c>
      <c r="F290" s="37"/>
      <c r="G290" s="50" t="s">
        <v>120</v>
      </c>
      <c r="H290" s="192">
        <f>SUM(H291+H292+H293+H294+H295+H296)</f>
        <v>8900</v>
      </c>
      <c r="I290" s="63">
        <f>SUM(I291+I292+I293+I294+I295+I296)</f>
        <v>8767</v>
      </c>
      <c r="J290" s="66">
        <f t="shared" si="101"/>
        <v>133</v>
      </c>
      <c r="K290" s="64">
        <f t="shared" si="100"/>
        <v>98.51</v>
      </c>
      <c r="L290" s="63">
        <f>SUM(L291+L292+L293+L294+L295+L296)</f>
        <v>8900</v>
      </c>
      <c r="M290" s="58">
        <f>SUM(M291+M292+M293+M294+M295+M296)</f>
        <v>0</v>
      </c>
      <c r="N290" s="192">
        <f>SUM(N291+N292+N293+N294+N295+N296)</f>
        <v>8767</v>
      </c>
      <c r="O290" s="65">
        <f>SUM(O291+O292+O293+O294+O295+O296)</f>
        <v>8767</v>
      </c>
      <c r="P290" s="65">
        <f t="shared" si="97"/>
        <v>133</v>
      </c>
      <c r="Q290" s="39">
        <f t="shared" si="98"/>
        <v>98.51</v>
      </c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</row>
    <row r="291" spans="1:154" x14ac:dyDescent="0.2">
      <c r="A291" s="46"/>
      <c r="B291" s="47"/>
      <c r="C291" s="47"/>
      <c r="D291" s="47"/>
      <c r="E291" s="47"/>
      <c r="F291" s="47" t="s">
        <v>33</v>
      </c>
      <c r="G291" s="51" t="s">
        <v>121</v>
      </c>
      <c r="H291" s="193"/>
      <c r="I291" s="66"/>
      <c r="J291" s="66">
        <f t="shared" si="101"/>
        <v>0</v>
      </c>
      <c r="K291" s="64" t="e">
        <f t="shared" si="100"/>
        <v>#DIV/0!</v>
      </c>
      <c r="L291" s="66"/>
      <c r="M291" s="48"/>
      <c r="N291" s="193"/>
      <c r="O291" s="67">
        <f t="shared" ref="O291:O296" si="107">M291+N291</f>
        <v>0</v>
      </c>
      <c r="P291" s="67">
        <f t="shared" si="97"/>
        <v>0</v>
      </c>
      <c r="Q291" s="39" t="e">
        <f t="shared" si="98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</row>
    <row r="292" spans="1:154" x14ac:dyDescent="0.2">
      <c r="A292" s="46"/>
      <c r="B292" s="47"/>
      <c r="C292" s="47"/>
      <c r="D292" s="47"/>
      <c r="E292" s="47"/>
      <c r="F292" s="47" t="s">
        <v>31</v>
      </c>
      <c r="G292" s="51" t="s">
        <v>122</v>
      </c>
      <c r="H292" s="193"/>
      <c r="I292" s="66"/>
      <c r="J292" s="66">
        <f t="shared" si="101"/>
        <v>0</v>
      </c>
      <c r="K292" s="64" t="e">
        <f t="shared" si="100"/>
        <v>#DIV/0!</v>
      </c>
      <c r="L292" s="66"/>
      <c r="M292" s="48"/>
      <c r="N292" s="193"/>
      <c r="O292" s="67">
        <f t="shared" si="107"/>
        <v>0</v>
      </c>
      <c r="P292" s="67">
        <f t="shared" si="97"/>
        <v>0</v>
      </c>
      <c r="Q292" s="39" t="e">
        <f t="shared" si="98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</row>
    <row r="293" spans="1:154" x14ac:dyDescent="0.2">
      <c r="A293" s="46"/>
      <c r="B293" s="47"/>
      <c r="C293" s="47"/>
      <c r="D293" s="47"/>
      <c r="E293" s="47"/>
      <c r="F293" s="47" t="s">
        <v>44</v>
      </c>
      <c r="G293" s="51" t="s">
        <v>123</v>
      </c>
      <c r="H293" s="193"/>
      <c r="I293" s="66"/>
      <c r="J293" s="66">
        <f t="shared" si="101"/>
        <v>0</v>
      </c>
      <c r="K293" s="64" t="e">
        <f t="shared" si="100"/>
        <v>#DIV/0!</v>
      </c>
      <c r="L293" s="66"/>
      <c r="M293" s="48"/>
      <c r="N293" s="193"/>
      <c r="O293" s="67">
        <f t="shared" si="107"/>
        <v>0</v>
      </c>
      <c r="P293" s="67">
        <f t="shared" si="97"/>
        <v>0</v>
      </c>
      <c r="Q293" s="39" t="e">
        <f t="shared" si="98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</row>
    <row r="294" spans="1:154" x14ac:dyDescent="0.2">
      <c r="A294" s="46"/>
      <c r="B294" s="47"/>
      <c r="C294" s="47"/>
      <c r="D294" s="47"/>
      <c r="E294" s="47"/>
      <c r="F294" s="47" t="s">
        <v>23</v>
      </c>
      <c r="G294" s="51" t="s">
        <v>124</v>
      </c>
      <c r="H294" s="193"/>
      <c r="I294" s="66"/>
      <c r="J294" s="66">
        <f t="shared" si="101"/>
        <v>0</v>
      </c>
      <c r="K294" s="64" t="e">
        <f t="shared" si="100"/>
        <v>#DIV/0!</v>
      </c>
      <c r="L294" s="66"/>
      <c r="M294" s="48"/>
      <c r="N294" s="193"/>
      <c r="O294" s="67">
        <f t="shared" si="107"/>
        <v>0</v>
      </c>
      <c r="P294" s="67">
        <f t="shared" si="97"/>
        <v>0</v>
      </c>
      <c r="Q294" s="39" t="e">
        <f t="shared" si="98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</row>
    <row r="295" spans="1:154" x14ac:dyDescent="0.2">
      <c r="A295" s="46"/>
      <c r="B295" s="47"/>
      <c r="C295" s="47"/>
      <c r="D295" s="47"/>
      <c r="E295" s="47"/>
      <c r="F295" s="47" t="s">
        <v>34</v>
      </c>
      <c r="G295" s="51" t="s">
        <v>125</v>
      </c>
      <c r="H295" s="193"/>
      <c r="I295" s="66"/>
      <c r="J295" s="66">
        <f t="shared" si="101"/>
        <v>0</v>
      </c>
      <c r="K295" s="64" t="e">
        <f t="shared" si="100"/>
        <v>#DIV/0!</v>
      </c>
      <c r="L295" s="66"/>
      <c r="M295" s="48"/>
      <c r="N295" s="193"/>
      <c r="O295" s="67">
        <f t="shared" si="107"/>
        <v>0</v>
      </c>
      <c r="P295" s="67">
        <f t="shared" si="97"/>
        <v>0</v>
      </c>
      <c r="Q295" s="39" t="e">
        <f t="shared" si="98"/>
        <v>#DIV/0!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</row>
    <row r="296" spans="1:154" x14ac:dyDescent="0.2">
      <c r="A296" s="46"/>
      <c r="B296" s="47"/>
      <c r="C296" s="47"/>
      <c r="D296" s="47"/>
      <c r="E296" s="47"/>
      <c r="F296" s="47" t="s">
        <v>126</v>
      </c>
      <c r="G296" s="51" t="s">
        <v>127</v>
      </c>
      <c r="H296" s="193">
        <v>8900</v>
      </c>
      <c r="I296" s="66">
        <f>O296</f>
        <v>8767</v>
      </c>
      <c r="J296" s="66">
        <f t="shared" si="101"/>
        <v>133</v>
      </c>
      <c r="K296" s="64">
        <f t="shared" si="100"/>
        <v>98.51</v>
      </c>
      <c r="L296" s="66">
        <f>H296</f>
        <v>8900</v>
      </c>
      <c r="M296" s="48"/>
      <c r="N296" s="193">
        <v>8767</v>
      </c>
      <c r="O296" s="67">
        <f t="shared" si="107"/>
        <v>8767</v>
      </c>
      <c r="P296" s="67">
        <f t="shared" si="97"/>
        <v>133</v>
      </c>
      <c r="Q296" s="39">
        <f t="shared" si="98"/>
        <v>98.51</v>
      </c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</row>
    <row r="297" spans="1:154" s="45" customFormat="1" x14ac:dyDescent="0.25">
      <c r="A297" s="36"/>
      <c r="B297" s="37"/>
      <c r="C297" s="37"/>
      <c r="D297" s="37" t="s">
        <v>90</v>
      </c>
      <c r="E297" s="37"/>
      <c r="F297" s="37"/>
      <c r="G297" s="62" t="s">
        <v>67</v>
      </c>
      <c r="H297" s="192">
        <f>H298+H309+H310+H314+H317+H318+H319+H320+H321+H322+H323</f>
        <v>56000</v>
      </c>
      <c r="I297" s="63">
        <f>I298+I309+I310+I314+I317+I318+I319+I320+I321+I322+I323</f>
        <v>41381.089999999997</v>
      </c>
      <c r="J297" s="63">
        <f t="shared" ref="J297" si="108">J298+J309+J310+J314+J317+J318+J319+J320+J321+J322+J323</f>
        <v>14618.910000000002</v>
      </c>
      <c r="K297" s="64">
        <f t="shared" si="100"/>
        <v>73.89</v>
      </c>
      <c r="L297" s="63">
        <f>L298+L309+L310+L314+L317+L318+L319+L320+L321+L322+L323</f>
        <v>56000</v>
      </c>
      <c r="M297" s="58">
        <f>M298+M309+M310+M314+M317+M318+M319+M320+M321+M322+M323</f>
        <v>0</v>
      </c>
      <c r="N297" s="192">
        <f>N298+N309+N310+N314+N317+N318+N319+N320+N321+N322+N323</f>
        <v>41381.089999999997</v>
      </c>
      <c r="O297" s="65">
        <f t="shared" ref="O297" si="109">O298+O309+O310+O314+O317+O318+O319+O320+O321+O322+O323</f>
        <v>41381.089999999997</v>
      </c>
      <c r="P297" s="65">
        <f t="shared" si="97"/>
        <v>14618.910000000003</v>
      </c>
      <c r="Q297" s="39">
        <f t="shared" si="98"/>
        <v>73.89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s="45" customFormat="1" x14ac:dyDescent="0.25">
      <c r="A298" s="36"/>
      <c r="B298" s="37"/>
      <c r="C298" s="37"/>
      <c r="D298" s="37"/>
      <c r="E298" s="37" t="s">
        <v>33</v>
      </c>
      <c r="F298" s="37"/>
      <c r="G298" s="50" t="s">
        <v>146</v>
      </c>
      <c r="H298" s="192">
        <f>SUM(H299:H308)</f>
        <v>42000</v>
      </c>
      <c r="I298" s="63">
        <f>SUM(I299:I308)</f>
        <v>30027.42</v>
      </c>
      <c r="J298" s="63">
        <f>SUM(J299:J308)</f>
        <v>11972.580000000002</v>
      </c>
      <c r="K298" s="64">
        <f t="shared" si="100"/>
        <v>71.489999999999995</v>
      </c>
      <c r="L298" s="63">
        <f>SUM(L299:L308)</f>
        <v>42000</v>
      </c>
      <c r="M298" s="58">
        <f>SUM(M299:M308)</f>
        <v>0</v>
      </c>
      <c r="N298" s="192">
        <f>SUM(N299:N308)</f>
        <v>30027.42</v>
      </c>
      <c r="O298" s="65">
        <f>SUM(O299:O308)</f>
        <v>30027.42</v>
      </c>
      <c r="P298" s="65">
        <f t="shared" si="97"/>
        <v>11972.580000000002</v>
      </c>
      <c r="Q298" s="39">
        <f t="shared" si="98"/>
        <v>71.489999999999995</v>
      </c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</row>
    <row r="299" spans="1:154" x14ac:dyDescent="0.2">
      <c r="A299" s="46"/>
      <c r="B299" s="47"/>
      <c r="C299" s="47"/>
      <c r="D299" s="47"/>
      <c r="E299" s="47"/>
      <c r="F299" s="47" t="s">
        <v>33</v>
      </c>
      <c r="G299" s="51" t="s">
        <v>171</v>
      </c>
      <c r="H299" s="193"/>
      <c r="I299" s="66"/>
      <c r="J299" s="66">
        <f t="shared" ref="J299:J332" si="110">H299-I299</f>
        <v>0</v>
      </c>
      <c r="K299" s="64" t="e">
        <f t="shared" si="100"/>
        <v>#DIV/0!</v>
      </c>
      <c r="L299" s="66"/>
      <c r="M299" s="48"/>
      <c r="N299" s="193"/>
      <c r="O299" s="67">
        <f t="shared" ref="O299:O309" si="111">M299+N299</f>
        <v>0</v>
      </c>
      <c r="P299" s="67">
        <f t="shared" si="97"/>
        <v>0</v>
      </c>
      <c r="Q299" s="39" t="e">
        <f t="shared" si="98"/>
        <v>#DIV/0!</v>
      </c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</row>
    <row r="300" spans="1:154" x14ac:dyDescent="0.2">
      <c r="A300" s="46"/>
      <c r="B300" s="47"/>
      <c r="C300" s="47"/>
      <c r="D300" s="47"/>
      <c r="E300" s="47"/>
      <c r="F300" s="47" t="s">
        <v>31</v>
      </c>
      <c r="G300" s="51" t="s">
        <v>172</v>
      </c>
      <c r="H300" s="193"/>
      <c r="I300" s="66"/>
      <c r="J300" s="66">
        <f t="shared" si="110"/>
        <v>0</v>
      </c>
      <c r="K300" s="64"/>
      <c r="L300" s="66"/>
      <c r="M300" s="48"/>
      <c r="N300" s="193"/>
      <c r="O300" s="67">
        <f t="shared" si="111"/>
        <v>0</v>
      </c>
      <c r="P300" s="67">
        <f t="shared" si="97"/>
        <v>0</v>
      </c>
      <c r="Q300" s="39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</row>
    <row r="301" spans="1:154" x14ac:dyDescent="0.2">
      <c r="A301" s="46"/>
      <c r="B301" s="47"/>
      <c r="C301" s="47"/>
      <c r="D301" s="47"/>
      <c r="E301" s="47"/>
      <c r="F301" s="47" t="s">
        <v>44</v>
      </c>
      <c r="G301" s="51" t="s">
        <v>173</v>
      </c>
      <c r="H301" s="193">
        <v>15000</v>
      </c>
      <c r="I301" s="66">
        <f>O301</f>
        <v>9186.24</v>
      </c>
      <c r="J301" s="66">
        <f t="shared" si="110"/>
        <v>5813.76</v>
      </c>
      <c r="K301" s="64">
        <f t="shared" si="100"/>
        <v>61.24</v>
      </c>
      <c r="L301" s="66">
        <f>H301</f>
        <v>15000</v>
      </c>
      <c r="M301" s="48"/>
      <c r="N301" s="193">
        <v>9186.24</v>
      </c>
      <c r="O301" s="67">
        <f t="shared" si="111"/>
        <v>9186.24</v>
      </c>
      <c r="P301" s="67">
        <f t="shared" si="97"/>
        <v>5813.76</v>
      </c>
      <c r="Q301" s="39">
        <f t="shared" si="98"/>
        <v>61.24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</row>
    <row r="302" spans="1:154" x14ac:dyDescent="0.2">
      <c r="A302" s="46"/>
      <c r="B302" s="47"/>
      <c r="C302" s="47"/>
      <c r="D302" s="47"/>
      <c r="E302" s="47"/>
      <c r="F302" s="47" t="s">
        <v>23</v>
      </c>
      <c r="G302" s="51" t="s">
        <v>148</v>
      </c>
      <c r="H302" s="193">
        <v>6000</v>
      </c>
      <c r="I302" s="66">
        <f t="shared" ref="I302:I303" si="112">O302</f>
        <v>3675.09</v>
      </c>
      <c r="J302" s="66">
        <f t="shared" si="110"/>
        <v>2324.91</v>
      </c>
      <c r="K302" s="64">
        <f t="shared" si="100"/>
        <v>61.25</v>
      </c>
      <c r="L302" s="66">
        <f t="shared" ref="L302:L303" si="113">H302</f>
        <v>6000</v>
      </c>
      <c r="M302" s="48"/>
      <c r="N302" s="193">
        <v>3675.09</v>
      </c>
      <c r="O302" s="67">
        <f t="shared" si="111"/>
        <v>3675.09</v>
      </c>
      <c r="P302" s="67">
        <f t="shared" si="97"/>
        <v>2324.91</v>
      </c>
      <c r="Q302" s="39">
        <f t="shared" si="98"/>
        <v>61.25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</row>
    <row r="303" spans="1:154" x14ac:dyDescent="0.2">
      <c r="A303" s="46"/>
      <c r="B303" s="47"/>
      <c r="C303" s="47"/>
      <c r="D303" s="47"/>
      <c r="E303" s="47"/>
      <c r="F303" s="47" t="s">
        <v>116</v>
      </c>
      <c r="G303" s="51" t="s">
        <v>174</v>
      </c>
      <c r="H303" s="193">
        <v>1000</v>
      </c>
      <c r="I303" s="66">
        <f t="shared" si="112"/>
        <v>206.22</v>
      </c>
      <c r="J303" s="66">
        <f t="shared" si="110"/>
        <v>793.78</v>
      </c>
      <c r="K303" s="64">
        <f t="shared" si="100"/>
        <v>20.62</v>
      </c>
      <c r="L303" s="66">
        <f t="shared" si="113"/>
        <v>1000</v>
      </c>
      <c r="M303" s="48"/>
      <c r="N303" s="193">
        <v>206.22</v>
      </c>
      <c r="O303" s="67">
        <f t="shared" si="111"/>
        <v>206.22</v>
      </c>
      <c r="P303" s="67">
        <f t="shared" si="97"/>
        <v>793.78</v>
      </c>
      <c r="Q303" s="39">
        <f t="shared" si="98"/>
        <v>20.62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</row>
    <row r="304" spans="1:154" x14ac:dyDescent="0.2">
      <c r="A304" s="46"/>
      <c r="B304" s="47"/>
      <c r="C304" s="47"/>
      <c r="D304" s="47"/>
      <c r="E304" s="47"/>
      <c r="F304" s="47" t="s">
        <v>34</v>
      </c>
      <c r="G304" s="51" t="s">
        <v>175</v>
      </c>
      <c r="H304" s="193"/>
      <c r="I304" s="66"/>
      <c r="J304" s="66">
        <f t="shared" si="110"/>
        <v>0</v>
      </c>
      <c r="K304" s="64" t="e">
        <f t="shared" si="100"/>
        <v>#DIV/0!</v>
      </c>
      <c r="L304" s="66"/>
      <c r="M304" s="48"/>
      <c r="N304" s="193"/>
      <c r="O304" s="67">
        <f t="shared" si="111"/>
        <v>0</v>
      </c>
      <c r="P304" s="67">
        <f t="shared" si="97"/>
        <v>0</v>
      </c>
      <c r="Q304" s="39" t="e">
        <f t="shared" si="98"/>
        <v>#DIV/0!</v>
      </c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</row>
    <row r="305" spans="1:154" x14ac:dyDescent="0.2">
      <c r="A305" s="46"/>
      <c r="B305" s="47"/>
      <c r="C305" s="47"/>
      <c r="D305" s="47"/>
      <c r="E305" s="47"/>
      <c r="F305" s="47" t="s">
        <v>126</v>
      </c>
      <c r="G305" s="51" t="s">
        <v>321</v>
      </c>
      <c r="H305" s="193"/>
      <c r="I305" s="66"/>
      <c r="J305" s="66">
        <f t="shared" si="110"/>
        <v>0</v>
      </c>
      <c r="K305" s="64"/>
      <c r="L305" s="66"/>
      <c r="M305" s="48"/>
      <c r="N305" s="193"/>
      <c r="O305" s="67">
        <f t="shared" si="111"/>
        <v>0</v>
      </c>
      <c r="P305" s="67">
        <f t="shared" si="97"/>
        <v>0</v>
      </c>
      <c r="Q305" s="39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</row>
    <row r="306" spans="1:154" x14ac:dyDescent="0.2">
      <c r="A306" s="46"/>
      <c r="B306" s="47"/>
      <c r="C306" s="47"/>
      <c r="D306" s="47"/>
      <c r="E306" s="47"/>
      <c r="F306" s="47" t="s">
        <v>117</v>
      </c>
      <c r="G306" s="51" t="s">
        <v>176</v>
      </c>
      <c r="H306" s="193">
        <v>2000</v>
      </c>
      <c r="I306" s="66">
        <f>O306</f>
        <v>1087.98</v>
      </c>
      <c r="J306" s="66">
        <f t="shared" si="110"/>
        <v>912.02</v>
      </c>
      <c r="K306" s="64">
        <f t="shared" si="100"/>
        <v>54.4</v>
      </c>
      <c r="L306" s="66">
        <f>H306</f>
        <v>2000</v>
      </c>
      <c r="M306" s="48"/>
      <c r="N306" s="193">
        <v>1087.98</v>
      </c>
      <c r="O306" s="67">
        <f t="shared" si="111"/>
        <v>1087.98</v>
      </c>
      <c r="P306" s="67">
        <f t="shared" ref="P306:P358" si="114">L306-O306</f>
        <v>912.02</v>
      </c>
      <c r="Q306" s="39">
        <f t="shared" ref="Q306:Q359" si="115">ROUND(O306/L306*100,2)</f>
        <v>54.4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</row>
    <row r="307" spans="1:154" x14ac:dyDescent="0.2">
      <c r="A307" s="46"/>
      <c r="B307" s="47"/>
      <c r="C307" s="47"/>
      <c r="D307" s="47"/>
      <c r="E307" s="47"/>
      <c r="F307" s="47" t="s">
        <v>39</v>
      </c>
      <c r="G307" s="51" t="s">
        <v>149</v>
      </c>
      <c r="H307" s="193">
        <v>12000</v>
      </c>
      <c r="I307" s="66">
        <f t="shared" ref="I307:I308" si="116">O307</f>
        <v>11959.5</v>
      </c>
      <c r="J307" s="66">
        <f t="shared" si="110"/>
        <v>40.5</v>
      </c>
      <c r="K307" s="64">
        <f t="shared" si="100"/>
        <v>99.66</v>
      </c>
      <c r="L307" s="66">
        <f t="shared" ref="L307:L308" si="117">H307</f>
        <v>12000</v>
      </c>
      <c r="M307" s="48"/>
      <c r="N307" s="193">
        <v>11959.5</v>
      </c>
      <c r="O307" s="67">
        <f t="shared" si="111"/>
        <v>11959.5</v>
      </c>
      <c r="P307" s="67">
        <f t="shared" si="114"/>
        <v>40.5</v>
      </c>
      <c r="Q307" s="39">
        <f t="shared" si="115"/>
        <v>99.66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</row>
    <row r="308" spans="1:154" x14ac:dyDescent="0.2">
      <c r="A308" s="46"/>
      <c r="B308" s="47"/>
      <c r="C308" s="47"/>
      <c r="D308" s="47"/>
      <c r="E308" s="47"/>
      <c r="F308" s="47" t="s">
        <v>91</v>
      </c>
      <c r="G308" s="51" t="s">
        <v>150</v>
      </c>
      <c r="H308" s="193">
        <v>6000</v>
      </c>
      <c r="I308" s="66">
        <f t="shared" si="116"/>
        <v>3912.39</v>
      </c>
      <c r="J308" s="66">
        <f t="shared" si="110"/>
        <v>2087.61</v>
      </c>
      <c r="K308" s="64">
        <f t="shared" si="100"/>
        <v>65.209999999999994</v>
      </c>
      <c r="L308" s="66">
        <f t="shared" si="117"/>
        <v>6000</v>
      </c>
      <c r="M308" s="48"/>
      <c r="N308" s="193">
        <v>3912.39</v>
      </c>
      <c r="O308" s="67">
        <f t="shared" si="111"/>
        <v>3912.39</v>
      </c>
      <c r="P308" s="67">
        <f t="shared" si="114"/>
        <v>2087.61</v>
      </c>
      <c r="Q308" s="39">
        <f t="shared" si="115"/>
        <v>65.209999999999994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</row>
    <row r="309" spans="1:154" x14ac:dyDescent="0.2">
      <c r="A309" s="46"/>
      <c r="B309" s="47"/>
      <c r="C309" s="47"/>
      <c r="D309" s="47"/>
      <c r="E309" s="47" t="s">
        <v>31</v>
      </c>
      <c r="F309" s="47"/>
      <c r="G309" s="51" t="s">
        <v>151</v>
      </c>
      <c r="H309" s="193"/>
      <c r="I309" s="66"/>
      <c r="J309" s="66">
        <f t="shared" si="110"/>
        <v>0</v>
      </c>
      <c r="K309" s="64" t="e">
        <f t="shared" si="100"/>
        <v>#DIV/0!</v>
      </c>
      <c r="L309" s="66"/>
      <c r="M309" s="48"/>
      <c r="N309" s="193"/>
      <c r="O309" s="67">
        <f t="shared" si="111"/>
        <v>0</v>
      </c>
      <c r="P309" s="67">
        <f t="shared" si="114"/>
        <v>0</v>
      </c>
      <c r="Q309" s="39" t="e">
        <f t="shared" si="115"/>
        <v>#DIV/0!</v>
      </c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</row>
    <row r="310" spans="1:154" s="45" customFormat="1" x14ac:dyDescent="0.25">
      <c r="A310" s="36"/>
      <c r="B310" s="37"/>
      <c r="C310" s="37"/>
      <c r="D310" s="37"/>
      <c r="E310" s="37" t="s">
        <v>116</v>
      </c>
      <c r="F310" s="37"/>
      <c r="G310" s="50" t="s">
        <v>152</v>
      </c>
      <c r="H310" s="192">
        <f>H311+H312+H313</f>
        <v>0</v>
      </c>
      <c r="I310" s="63">
        <f>I311+I312+I313</f>
        <v>0</v>
      </c>
      <c r="J310" s="66">
        <f t="shared" si="110"/>
        <v>0</v>
      </c>
      <c r="K310" s="64"/>
      <c r="L310" s="63">
        <f>L311+L312+L313</f>
        <v>0</v>
      </c>
      <c r="M310" s="58">
        <f>M311+M312+M313</f>
        <v>0</v>
      </c>
      <c r="N310" s="192">
        <f>N311+N312+N313</f>
        <v>0</v>
      </c>
      <c r="O310" s="65">
        <f>O311+O312+O313</f>
        <v>0</v>
      </c>
      <c r="P310" s="65">
        <f t="shared" si="114"/>
        <v>0</v>
      </c>
      <c r="Q310" s="39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</row>
    <row r="311" spans="1:154" x14ac:dyDescent="0.2">
      <c r="A311" s="46"/>
      <c r="B311" s="47"/>
      <c r="C311" s="47"/>
      <c r="D311" s="47"/>
      <c r="E311" s="47"/>
      <c r="F311" s="47" t="s">
        <v>33</v>
      </c>
      <c r="G311" s="51" t="s">
        <v>275</v>
      </c>
      <c r="H311" s="193"/>
      <c r="I311" s="66"/>
      <c r="J311" s="66">
        <f t="shared" si="110"/>
        <v>0</v>
      </c>
      <c r="K311" s="64"/>
      <c r="L311" s="66"/>
      <c r="M311" s="48"/>
      <c r="N311" s="193"/>
      <c r="O311" s="67">
        <f t="shared" ref="O311:O313" si="118">M311+N311</f>
        <v>0</v>
      </c>
      <c r="P311" s="67">
        <f t="shared" si="114"/>
        <v>0</v>
      </c>
      <c r="Q311" s="39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</row>
    <row r="312" spans="1:154" x14ac:dyDescent="0.2">
      <c r="A312" s="46"/>
      <c r="B312" s="47"/>
      <c r="C312" s="47"/>
      <c r="D312" s="47"/>
      <c r="E312" s="47"/>
      <c r="F312" s="47" t="s">
        <v>44</v>
      </c>
      <c r="G312" s="51" t="s">
        <v>276</v>
      </c>
      <c r="H312" s="193"/>
      <c r="I312" s="66"/>
      <c r="J312" s="66">
        <f t="shared" si="110"/>
        <v>0</v>
      </c>
      <c r="K312" s="64"/>
      <c r="L312" s="66"/>
      <c r="M312" s="48"/>
      <c r="N312" s="193"/>
      <c r="O312" s="67">
        <f t="shared" si="118"/>
        <v>0</v>
      </c>
      <c r="P312" s="67">
        <f t="shared" si="114"/>
        <v>0</v>
      </c>
      <c r="Q312" s="39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</row>
    <row r="313" spans="1:154" x14ac:dyDescent="0.2">
      <c r="A313" s="46"/>
      <c r="B313" s="47"/>
      <c r="C313" s="47"/>
      <c r="D313" s="47"/>
      <c r="E313" s="47"/>
      <c r="F313" s="47" t="s">
        <v>91</v>
      </c>
      <c r="G313" s="51" t="s">
        <v>177</v>
      </c>
      <c r="H313" s="193"/>
      <c r="I313" s="66"/>
      <c r="J313" s="66">
        <f t="shared" si="110"/>
        <v>0</v>
      </c>
      <c r="K313" s="64"/>
      <c r="L313" s="66"/>
      <c r="M313" s="48"/>
      <c r="N313" s="193"/>
      <c r="O313" s="67">
        <f t="shared" si="118"/>
        <v>0</v>
      </c>
      <c r="P313" s="67">
        <f t="shared" si="114"/>
        <v>0</v>
      </c>
      <c r="Q313" s="39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</row>
    <row r="314" spans="1:154" s="45" customFormat="1" x14ac:dyDescent="0.25">
      <c r="A314" s="36"/>
      <c r="B314" s="37"/>
      <c r="C314" s="37"/>
      <c r="D314" s="37"/>
      <c r="E314" s="37" t="s">
        <v>34</v>
      </c>
      <c r="F314" s="37"/>
      <c r="G314" s="50" t="s">
        <v>178</v>
      </c>
      <c r="H314" s="192">
        <f>H315+H316</f>
        <v>1000</v>
      </c>
      <c r="I314" s="63">
        <f>I315+I316</f>
        <v>981.5</v>
      </c>
      <c r="J314" s="66">
        <f t="shared" si="110"/>
        <v>18.5</v>
      </c>
      <c r="K314" s="64">
        <f t="shared" ref="K314:K365" si="119">ROUND(I314/H314*100,2)</f>
        <v>98.15</v>
      </c>
      <c r="L314" s="63">
        <f>L315+L316</f>
        <v>1000</v>
      </c>
      <c r="M314" s="58">
        <f>M315+M316</f>
        <v>0</v>
      </c>
      <c r="N314" s="192">
        <f>N315+N316</f>
        <v>981.5</v>
      </c>
      <c r="O314" s="65">
        <f>O315+O316</f>
        <v>981.5</v>
      </c>
      <c r="P314" s="65">
        <f t="shared" si="114"/>
        <v>18.5</v>
      </c>
      <c r="Q314" s="39">
        <f t="shared" si="115"/>
        <v>98.15</v>
      </c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</row>
    <row r="315" spans="1:154" x14ac:dyDescent="0.2">
      <c r="A315" s="46"/>
      <c r="B315" s="47"/>
      <c r="C315" s="47"/>
      <c r="D315" s="47"/>
      <c r="E315" s="47"/>
      <c r="F315" s="47" t="s">
        <v>33</v>
      </c>
      <c r="G315" s="51" t="s">
        <v>179</v>
      </c>
      <c r="H315" s="193">
        <v>1000</v>
      </c>
      <c r="I315" s="66">
        <f>O315</f>
        <v>981.5</v>
      </c>
      <c r="J315" s="66">
        <f t="shared" si="110"/>
        <v>18.5</v>
      </c>
      <c r="K315" s="64">
        <f t="shared" si="119"/>
        <v>98.15</v>
      </c>
      <c r="L315" s="66">
        <f>H315</f>
        <v>1000</v>
      </c>
      <c r="M315" s="48"/>
      <c r="N315" s="193">
        <v>981.5</v>
      </c>
      <c r="O315" s="67">
        <f t="shared" ref="O315:O321" si="120">M315+N315</f>
        <v>981.5</v>
      </c>
      <c r="P315" s="67">
        <f t="shared" si="114"/>
        <v>18.5</v>
      </c>
      <c r="Q315" s="39">
        <f t="shared" si="115"/>
        <v>98.15</v>
      </c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</row>
    <row r="316" spans="1:154" x14ac:dyDescent="0.2">
      <c r="A316" s="46"/>
      <c r="B316" s="47"/>
      <c r="C316" s="47"/>
      <c r="D316" s="47"/>
      <c r="E316" s="47"/>
      <c r="F316" s="47" t="s">
        <v>31</v>
      </c>
      <c r="G316" s="51" t="s">
        <v>274</v>
      </c>
      <c r="H316" s="193"/>
      <c r="I316" s="66"/>
      <c r="J316" s="66">
        <f t="shared" si="110"/>
        <v>0</v>
      </c>
      <c r="K316" s="64"/>
      <c r="L316" s="66"/>
      <c r="M316" s="48"/>
      <c r="N316" s="193"/>
      <c r="O316" s="67">
        <f t="shared" si="120"/>
        <v>0</v>
      </c>
      <c r="P316" s="67">
        <f t="shared" si="114"/>
        <v>0</v>
      </c>
      <c r="Q316" s="39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</row>
    <row r="317" spans="1:154" x14ac:dyDescent="0.2">
      <c r="A317" s="46"/>
      <c r="B317" s="47"/>
      <c r="C317" s="47"/>
      <c r="D317" s="47"/>
      <c r="E317" s="47">
        <v>11</v>
      </c>
      <c r="F317" s="47"/>
      <c r="G317" s="51" t="s">
        <v>180</v>
      </c>
      <c r="H317" s="193"/>
      <c r="I317" s="66"/>
      <c r="J317" s="66">
        <f t="shared" si="110"/>
        <v>0</v>
      </c>
      <c r="K317" s="64" t="e">
        <f t="shared" si="119"/>
        <v>#DIV/0!</v>
      </c>
      <c r="L317" s="66"/>
      <c r="M317" s="48"/>
      <c r="N317" s="193"/>
      <c r="O317" s="67">
        <f t="shared" si="120"/>
        <v>0</v>
      </c>
      <c r="P317" s="67">
        <f t="shared" si="114"/>
        <v>0</v>
      </c>
      <c r="Q317" s="39" t="e">
        <f t="shared" si="115"/>
        <v>#DIV/0!</v>
      </c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</row>
    <row r="318" spans="1:154" x14ac:dyDescent="0.2">
      <c r="A318" s="46"/>
      <c r="B318" s="47"/>
      <c r="C318" s="47"/>
      <c r="D318" s="47"/>
      <c r="E318" s="47">
        <v>12</v>
      </c>
      <c r="F318" s="47"/>
      <c r="G318" s="51" t="s">
        <v>273</v>
      </c>
      <c r="H318" s="193"/>
      <c r="I318" s="66"/>
      <c r="J318" s="66">
        <f t="shared" si="110"/>
        <v>0</v>
      </c>
      <c r="K318" s="64"/>
      <c r="L318" s="66"/>
      <c r="M318" s="48"/>
      <c r="N318" s="193"/>
      <c r="O318" s="67">
        <f t="shared" si="120"/>
        <v>0</v>
      </c>
      <c r="P318" s="67">
        <f t="shared" si="114"/>
        <v>0</v>
      </c>
      <c r="Q318" s="39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</row>
    <row r="319" spans="1:154" x14ac:dyDescent="0.2">
      <c r="A319" s="46"/>
      <c r="B319" s="47"/>
      <c r="C319" s="47"/>
      <c r="D319" s="47"/>
      <c r="E319" s="47">
        <v>13</v>
      </c>
      <c r="F319" s="47"/>
      <c r="G319" s="51" t="s">
        <v>181</v>
      </c>
      <c r="H319" s="193"/>
      <c r="I319" s="66"/>
      <c r="J319" s="66">
        <f t="shared" si="110"/>
        <v>0</v>
      </c>
      <c r="K319" s="64" t="e">
        <f t="shared" si="119"/>
        <v>#DIV/0!</v>
      </c>
      <c r="L319" s="66"/>
      <c r="M319" s="48"/>
      <c r="N319" s="193"/>
      <c r="O319" s="67">
        <f t="shared" si="120"/>
        <v>0</v>
      </c>
      <c r="P319" s="67">
        <f t="shared" si="114"/>
        <v>0</v>
      </c>
      <c r="Q319" s="39" t="e">
        <f t="shared" si="115"/>
        <v>#DIV/0!</v>
      </c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</row>
    <row r="320" spans="1:154" x14ac:dyDescent="0.2">
      <c r="A320" s="46"/>
      <c r="B320" s="47"/>
      <c r="C320" s="47"/>
      <c r="D320" s="47"/>
      <c r="E320" s="47">
        <v>14</v>
      </c>
      <c r="F320" s="47"/>
      <c r="G320" s="51" t="s">
        <v>182</v>
      </c>
      <c r="H320" s="193"/>
      <c r="I320" s="66"/>
      <c r="J320" s="66">
        <f t="shared" si="110"/>
        <v>0</v>
      </c>
      <c r="K320" s="64"/>
      <c r="L320" s="66"/>
      <c r="M320" s="48"/>
      <c r="N320" s="193"/>
      <c r="O320" s="67">
        <f t="shared" si="120"/>
        <v>0</v>
      </c>
      <c r="P320" s="67">
        <f t="shared" si="114"/>
        <v>0</v>
      </c>
      <c r="Q320" s="39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</row>
    <row r="321" spans="1:154" x14ac:dyDescent="0.2">
      <c r="A321" s="46"/>
      <c r="B321" s="47"/>
      <c r="C321" s="47"/>
      <c r="D321" s="47"/>
      <c r="E321" s="47">
        <v>16</v>
      </c>
      <c r="F321" s="47"/>
      <c r="G321" s="51" t="s">
        <v>322</v>
      </c>
      <c r="H321" s="193"/>
      <c r="I321" s="66"/>
      <c r="J321" s="66">
        <f t="shared" si="110"/>
        <v>0</v>
      </c>
      <c r="K321" s="64"/>
      <c r="L321" s="66"/>
      <c r="M321" s="48"/>
      <c r="N321" s="193"/>
      <c r="O321" s="67">
        <f t="shared" si="120"/>
        <v>0</v>
      </c>
      <c r="P321" s="67">
        <f t="shared" si="114"/>
        <v>0</v>
      </c>
      <c r="Q321" s="39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</row>
    <row r="322" spans="1:154" ht="33" x14ac:dyDescent="0.2">
      <c r="A322" s="46"/>
      <c r="B322" s="47"/>
      <c r="C322" s="47"/>
      <c r="D322" s="47"/>
      <c r="E322" s="47">
        <v>25</v>
      </c>
      <c r="F322" s="47"/>
      <c r="G322" s="41" t="s">
        <v>369</v>
      </c>
      <c r="H322" s="193"/>
      <c r="I322" s="66"/>
      <c r="J322" s="66">
        <f t="shared" si="110"/>
        <v>0</v>
      </c>
      <c r="K322" s="64"/>
      <c r="L322" s="66"/>
      <c r="M322" s="48"/>
      <c r="N322" s="193"/>
      <c r="O322" s="67">
        <f t="shared" ref="O322" si="121">M322+N322</f>
        <v>0</v>
      </c>
      <c r="P322" s="67">
        <f t="shared" si="114"/>
        <v>0</v>
      </c>
      <c r="Q322" s="39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</row>
    <row r="323" spans="1:154" s="45" customFormat="1" x14ac:dyDescent="0.25">
      <c r="A323" s="36"/>
      <c r="B323" s="37"/>
      <c r="C323" s="37"/>
      <c r="D323" s="37"/>
      <c r="E323" s="37" t="s">
        <v>91</v>
      </c>
      <c r="F323" s="37"/>
      <c r="G323" s="62" t="s">
        <v>183</v>
      </c>
      <c r="H323" s="192">
        <f>+H324+H325+H326+H327+H328+H329</f>
        <v>13000</v>
      </c>
      <c r="I323" s="63">
        <f>+I324+I325+I326+I327+I328+I329</f>
        <v>10372.17</v>
      </c>
      <c r="J323" s="63">
        <f>+J324+J325+J326+J327+J328+J329</f>
        <v>2627.83</v>
      </c>
      <c r="K323" s="64">
        <f t="shared" si="119"/>
        <v>79.790000000000006</v>
      </c>
      <c r="L323" s="63">
        <f>+L324+L325+L326+L327+L328+L329</f>
        <v>13000</v>
      </c>
      <c r="M323" s="58">
        <f>+M324+M325+M326+M327+M328+M329</f>
        <v>0</v>
      </c>
      <c r="N323" s="192">
        <f>+N324+N325+N326+N327+N328+N329</f>
        <v>10372.17</v>
      </c>
      <c r="O323" s="65">
        <f>+O324+O325+O326+O327+O328+O329</f>
        <v>10372.17</v>
      </c>
      <c r="P323" s="65">
        <f t="shared" si="114"/>
        <v>2627.83</v>
      </c>
      <c r="Q323" s="39">
        <f t="shared" si="115"/>
        <v>79.790000000000006</v>
      </c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</row>
    <row r="324" spans="1:154" x14ac:dyDescent="0.2">
      <c r="A324" s="46"/>
      <c r="B324" s="47"/>
      <c r="C324" s="47"/>
      <c r="D324" s="47"/>
      <c r="E324" s="47"/>
      <c r="F324" s="47" t="s">
        <v>31</v>
      </c>
      <c r="G324" s="51" t="s">
        <v>323</v>
      </c>
      <c r="H324" s="193"/>
      <c r="I324" s="66"/>
      <c r="J324" s="66">
        <f t="shared" si="110"/>
        <v>0</v>
      </c>
      <c r="K324" s="64"/>
      <c r="L324" s="66"/>
      <c r="M324" s="48"/>
      <c r="N324" s="193"/>
      <c r="O324" s="67">
        <f t="shared" ref="O324:O329" si="122">M324+N324</f>
        <v>0</v>
      </c>
      <c r="P324" s="67">
        <f t="shared" si="114"/>
        <v>0</v>
      </c>
      <c r="Q324" s="39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</row>
    <row r="325" spans="1:154" x14ac:dyDescent="0.2">
      <c r="A325" s="46"/>
      <c r="B325" s="47"/>
      <c r="C325" s="47"/>
      <c r="D325" s="47"/>
      <c r="E325" s="47"/>
      <c r="F325" s="47" t="s">
        <v>44</v>
      </c>
      <c r="G325" s="41" t="s">
        <v>330</v>
      </c>
      <c r="H325" s="193"/>
      <c r="I325" s="66"/>
      <c r="J325" s="66">
        <f t="shared" si="110"/>
        <v>0</v>
      </c>
      <c r="K325" s="64"/>
      <c r="L325" s="66"/>
      <c r="M325" s="48"/>
      <c r="N325" s="193"/>
      <c r="O325" s="67">
        <f t="shared" si="122"/>
        <v>0</v>
      </c>
      <c r="P325" s="67">
        <f t="shared" si="114"/>
        <v>0</v>
      </c>
      <c r="Q325" s="39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</row>
    <row r="326" spans="1:154" x14ac:dyDescent="0.2">
      <c r="A326" s="46"/>
      <c r="B326" s="47"/>
      <c r="C326" s="47"/>
      <c r="D326" s="47"/>
      <c r="E326" s="47"/>
      <c r="F326" s="47" t="s">
        <v>23</v>
      </c>
      <c r="G326" s="51" t="s">
        <v>155</v>
      </c>
      <c r="H326" s="193">
        <v>5000</v>
      </c>
      <c r="I326" s="66">
        <f>O326</f>
        <v>2372.17</v>
      </c>
      <c r="J326" s="66">
        <f t="shared" si="110"/>
        <v>2627.83</v>
      </c>
      <c r="K326" s="64">
        <f t="shared" si="119"/>
        <v>47.44</v>
      </c>
      <c r="L326" s="66">
        <f>H326</f>
        <v>5000</v>
      </c>
      <c r="M326" s="48"/>
      <c r="N326" s="193">
        <v>2372.17</v>
      </c>
      <c r="O326" s="67">
        <f t="shared" si="122"/>
        <v>2372.17</v>
      </c>
      <c r="P326" s="67">
        <f t="shared" si="114"/>
        <v>2627.83</v>
      </c>
      <c r="Q326" s="39">
        <f t="shared" si="115"/>
        <v>47.44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</row>
    <row r="327" spans="1:154" x14ac:dyDescent="0.2">
      <c r="A327" s="46"/>
      <c r="B327" s="47"/>
      <c r="C327" s="47"/>
      <c r="D327" s="47"/>
      <c r="E327" s="47"/>
      <c r="F327" s="47" t="s">
        <v>34</v>
      </c>
      <c r="G327" s="51" t="s">
        <v>184</v>
      </c>
      <c r="H327" s="193">
        <v>8000</v>
      </c>
      <c r="I327" s="66">
        <f>O327</f>
        <v>8000</v>
      </c>
      <c r="J327" s="66">
        <f t="shared" si="110"/>
        <v>0</v>
      </c>
      <c r="K327" s="64">
        <f t="shared" si="119"/>
        <v>100</v>
      </c>
      <c r="L327" s="66">
        <f>H327</f>
        <v>8000</v>
      </c>
      <c r="M327" s="48"/>
      <c r="N327" s="193">
        <v>8000</v>
      </c>
      <c r="O327" s="67">
        <f t="shared" si="122"/>
        <v>8000</v>
      </c>
      <c r="P327" s="67">
        <f t="shared" si="114"/>
        <v>0</v>
      </c>
      <c r="Q327" s="39">
        <f t="shared" si="115"/>
        <v>100</v>
      </c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</row>
    <row r="328" spans="1:154" x14ac:dyDescent="0.2">
      <c r="A328" s="46"/>
      <c r="B328" s="47"/>
      <c r="C328" s="47"/>
      <c r="D328" s="47"/>
      <c r="E328" s="47"/>
      <c r="F328" s="47" t="s">
        <v>39</v>
      </c>
      <c r="G328" s="51" t="s">
        <v>324</v>
      </c>
      <c r="H328" s="193"/>
      <c r="I328" s="66"/>
      <c r="J328" s="66">
        <f t="shared" si="110"/>
        <v>0</v>
      </c>
      <c r="K328" s="64"/>
      <c r="L328" s="66"/>
      <c r="M328" s="48"/>
      <c r="N328" s="193"/>
      <c r="O328" s="67">
        <f t="shared" si="122"/>
        <v>0</v>
      </c>
      <c r="P328" s="67">
        <f t="shared" si="114"/>
        <v>0</v>
      </c>
      <c r="Q328" s="39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</row>
    <row r="329" spans="1:154" x14ac:dyDescent="0.2">
      <c r="A329" s="46"/>
      <c r="B329" s="47"/>
      <c r="C329" s="47"/>
      <c r="D329" s="47"/>
      <c r="E329" s="47"/>
      <c r="F329" s="47" t="s">
        <v>91</v>
      </c>
      <c r="G329" s="51" t="s">
        <v>156</v>
      </c>
      <c r="H329" s="193"/>
      <c r="I329" s="66"/>
      <c r="J329" s="66">
        <f t="shared" si="110"/>
        <v>0</v>
      </c>
      <c r="K329" s="64" t="e">
        <f t="shared" si="119"/>
        <v>#DIV/0!</v>
      </c>
      <c r="L329" s="66"/>
      <c r="M329" s="48"/>
      <c r="N329" s="193"/>
      <c r="O329" s="67">
        <f t="shared" si="122"/>
        <v>0</v>
      </c>
      <c r="P329" s="67">
        <f t="shared" si="114"/>
        <v>0</v>
      </c>
      <c r="Q329" s="39" t="e">
        <f t="shared" si="115"/>
        <v>#DIV/0!</v>
      </c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</row>
    <row r="330" spans="1:154" x14ac:dyDescent="0.2">
      <c r="A330" s="36"/>
      <c r="B330" s="37"/>
      <c r="C330" s="37"/>
      <c r="D330" s="37" t="s">
        <v>91</v>
      </c>
      <c r="E330" s="37"/>
      <c r="F330" s="37"/>
      <c r="G330" s="62" t="s">
        <v>351</v>
      </c>
      <c r="H330" s="192">
        <f>H331</f>
        <v>0</v>
      </c>
      <c r="I330" s="63">
        <f>I331</f>
        <v>0</v>
      </c>
      <c r="J330" s="66">
        <f t="shared" si="110"/>
        <v>0</v>
      </c>
      <c r="K330" s="64"/>
      <c r="L330" s="63">
        <f t="shared" ref="L330:N331" si="123">L331</f>
        <v>0</v>
      </c>
      <c r="M330" s="58">
        <f t="shared" si="123"/>
        <v>0</v>
      </c>
      <c r="N330" s="192">
        <f t="shared" si="123"/>
        <v>0</v>
      </c>
      <c r="O330" s="65">
        <f t="shared" ref="O330:O331" si="124">O331</f>
        <v>0</v>
      </c>
      <c r="P330" s="65">
        <f t="shared" si="114"/>
        <v>0</v>
      </c>
      <c r="Q330" s="39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</row>
    <row r="331" spans="1:154" x14ac:dyDescent="0.2">
      <c r="A331" s="36"/>
      <c r="B331" s="37"/>
      <c r="C331" s="37"/>
      <c r="D331" s="37"/>
      <c r="E331" s="40" t="s">
        <v>27</v>
      </c>
      <c r="F331" s="37"/>
      <c r="G331" s="50" t="s">
        <v>350</v>
      </c>
      <c r="H331" s="192">
        <f>H332</f>
        <v>0</v>
      </c>
      <c r="I331" s="63">
        <f>I332</f>
        <v>0</v>
      </c>
      <c r="J331" s="66">
        <f t="shared" si="110"/>
        <v>0</v>
      </c>
      <c r="K331" s="64"/>
      <c r="L331" s="63">
        <f t="shared" si="123"/>
        <v>0</v>
      </c>
      <c r="M331" s="58">
        <f t="shared" si="123"/>
        <v>0</v>
      </c>
      <c r="N331" s="192">
        <f t="shared" si="123"/>
        <v>0</v>
      </c>
      <c r="O331" s="65">
        <f t="shared" si="124"/>
        <v>0</v>
      </c>
      <c r="P331" s="65">
        <f t="shared" si="114"/>
        <v>0</v>
      </c>
      <c r="Q331" s="39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</row>
    <row r="332" spans="1:154" x14ac:dyDescent="0.2">
      <c r="A332" s="46"/>
      <c r="B332" s="47"/>
      <c r="C332" s="47"/>
      <c r="D332" s="47"/>
      <c r="E332" s="47"/>
      <c r="F332" s="47" t="s">
        <v>31</v>
      </c>
      <c r="G332" s="51" t="s">
        <v>349</v>
      </c>
      <c r="H332" s="193"/>
      <c r="I332" s="66"/>
      <c r="J332" s="66">
        <f t="shared" si="110"/>
        <v>0</v>
      </c>
      <c r="K332" s="64"/>
      <c r="L332" s="66"/>
      <c r="M332" s="48"/>
      <c r="N332" s="193"/>
      <c r="O332" s="67">
        <f t="shared" ref="O332" si="125">M332+N332</f>
        <v>0</v>
      </c>
      <c r="P332" s="67">
        <f t="shared" si="114"/>
        <v>0</v>
      </c>
      <c r="Q332" s="39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</row>
    <row r="333" spans="1:154" s="45" customFormat="1" x14ac:dyDescent="0.25">
      <c r="A333" s="36"/>
      <c r="B333" s="37"/>
      <c r="C333" s="37"/>
      <c r="D333" s="37">
        <v>51</v>
      </c>
      <c r="E333" s="37"/>
      <c r="F333" s="37"/>
      <c r="G333" s="62" t="s">
        <v>73</v>
      </c>
      <c r="H333" s="192">
        <f>H334</f>
        <v>266300</v>
      </c>
      <c r="I333" s="63">
        <f>I334</f>
        <v>257487</v>
      </c>
      <c r="J333" s="63">
        <f>J334</f>
        <v>8813</v>
      </c>
      <c r="K333" s="64">
        <f t="shared" si="119"/>
        <v>96.69</v>
      </c>
      <c r="L333" s="63">
        <f>L334</f>
        <v>266300</v>
      </c>
      <c r="M333" s="58">
        <f>M334</f>
        <v>0</v>
      </c>
      <c r="N333" s="192">
        <f>N334</f>
        <v>257487</v>
      </c>
      <c r="O333" s="65">
        <f>O334</f>
        <v>257487</v>
      </c>
      <c r="P333" s="65">
        <f t="shared" si="114"/>
        <v>8813</v>
      </c>
      <c r="Q333" s="39">
        <f t="shared" si="115"/>
        <v>96.69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s="45" customFormat="1" x14ac:dyDescent="0.25">
      <c r="A334" s="36"/>
      <c r="B334" s="37"/>
      <c r="C334" s="37"/>
      <c r="D334" s="37"/>
      <c r="E334" s="37" t="s">
        <v>33</v>
      </c>
      <c r="F334" s="37"/>
      <c r="G334" s="50" t="s">
        <v>93</v>
      </c>
      <c r="H334" s="192">
        <f>H335+H336+H337</f>
        <v>266300</v>
      </c>
      <c r="I334" s="63">
        <f>I335+I336+I337</f>
        <v>257487</v>
      </c>
      <c r="J334" s="63">
        <f>J335+J336+J337</f>
        <v>8813</v>
      </c>
      <c r="K334" s="64">
        <f t="shared" si="119"/>
        <v>96.69</v>
      </c>
      <c r="L334" s="63">
        <f>L335+L336+L337</f>
        <v>266300</v>
      </c>
      <c r="M334" s="58">
        <f>M335+M336+M337</f>
        <v>0</v>
      </c>
      <c r="N334" s="192">
        <f>N335+N336+N337</f>
        <v>257487</v>
      </c>
      <c r="O334" s="65">
        <f>O335+O336+O337</f>
        <v>257487</v>
      </c>
      <c r="P334" s="65">
        <f t="shared" si="114"/>
        <v>8813</v>
      </c>
      <c r="Q334" s="39">
        <f t="shared" si="115"/>
        <v>96.69</v>
      </c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</row>
    <row r="335" spans="1:154" ht="33" x14ac:dyDescent="0.2">
      <c r="A335" s="46"/>
      <c r="B335" s="47"/>
      <c r="C335" s="47"/>
      <c r="D335" s="47"/>
      <c r="E335" s="47"/>
      <c r="F335" s="47">
        <v>17</v>
      </c>
      <c r="G335" s="51" t="s">
        <v>95</v>
      </c>
      <c r="H335" s="193">
        <v>266300</v>
      </c>
      <c r="I335" s="66">
        <f>O335</f>
        <v>257487</v>
      </c>
      <c r="J335" s="66">
        <f t="shared" ref="J335:J383" si="126">H335-I335</f>
        <v>8813</v>
      </c>
      <c r="K335" s="64">
        <f t="shared" si="119"/>
        <v>96.69</v>
      </c>
      <c r="L335" s="66">
        <f>H335</f>
        <v>266300</v>
      </c>
      <c r="M335" s="48"/>
      <c r="N335" s="193">
        <v>257487</v>
      </c>
      <c r="O335" s="67">
        <f t="shared" ref="O335:O337" si="127">M335+N335</f>
        <v>257487</v>
      </c>
      <c r="P335" s="67">
        <f t="shared" si="114"/>
        <v>8813</v>
      </c>
      <c r="Q335" s="39">
        <f t="shared" si="115"/>
        <v>96.69</v>
      </c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</row>
    <row r="336" spans="1:154" ht="33" x14ac:dyDescent="0.2">
      <c r="A336" s="46"/>
      <c r="B336" s="47"/>
      <c r="C336" s="47"/>
      <c r="D336" s="47"/>
      <c r="E336" s="47"/>
      <c r="F336" s="47">
        <v>19</v>
      </c>
      <c r="G336" s="51" t="s">
        <v>97</v>
      </c>
      <c r="H336" s="193"/>
      <c r="I336" s="66"/>
      <c r="J336" s="66">
        <f t="shared" si="126"/>
        <v>0</v>
      </c>
      <c r="K336" s="64"/>
      <c r="L336" s="66"/>
      <c r="M336" s="48"/>
      <c r="N336" s="193"/>
      <c r="O336" s="67">
        <f t="shared" si="127"/>
        <v>0</v>
      </c>
      <c r="P336" s="67">
        <f t="shared" si="114"/>
        <v>0</v>
      </c>
      <c r="Q336" s="39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</row>
    <row r="337" spans="1:154" ht="49.5" x14ac:dyDescent="0.2">
      <c r="A337" s="46"/>
      <c r="B337" s="47"/>
      <c r="C337" s="47"/>
      <c r="D337" s="47"/>
      <c r="E337" s="47"/>
      <c r="F337" s="47" t="s">
        <v>90</v>
      </c>
      <c r="G337" s="51" t="s">
        <v>98</v>
      </c>
      <c r="H337" s="193"/>
      <c r="I337" s="66"/>
      <c r="J337" s="66">
        <f t="shared" si="126"/>
        <v>0</v>
      </c>
      <c r="K337" s="64"/>
      <c r="L337" s="66"/>
      <c r="M337" s="48"/>
      <c r="N337" s="193"/>
      <c r="O337" s="67">
        <f t="shared" si="127"/>
        <v>0</v>
      </c>
      <c r="P337" s="67">
        <f t="shared" si="114"/>
        <v>0</v>
      </c>
      <c r="Q337" s="39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</row>
    <row r="338" spans="1:154" s="45" customFormat="1" x14ac:dyDescent="0.25">
      <c r="A338" s="36"/>
      <c r="B338" s="37"/>
      <c r="C338" s="37"/>
      <c r="D338" s="37">
        <v>57</v>
      </c>
      <c r="E338" s="37"/>
      <c r="F338" s="37"/>
      <c r="G338" s="62" t="s">
        <v>79</v>
      </c>
      <c r="H338" s="192">
        <f>H339+H356</f>
        <v>1065000</v>
      </c>
      <c r="I338" s="63">
        <f>I339+I356</f>
        <v>1054395</v>
      </c>
      <c r="J338" s="63">
        <f t="shared" ref="J338" si="128">J339+J356</f>
        <v>10605</v>
      </c>
      <c r="K338" s="64">
        <f t="shared" si="119"/>
        <v>99</v>
      </c>
      <c r="L338" s="63">
        <f>L339+L356</f>
        <v>1065000</v>
      </c>
      <c r="M338" s="58">
        <f>M339+M356</f>
        <v>0</v>
      </c>
      <c r="N338" s="192">
        <f>N339+N356</f>
        <v>1054395</v>
      </c>
      <c r="O338" s="65">
        <f t="shared" ref="O338" si="129">O339+O356</f>
        <v>1054395</v>
      </c>
      <c r="P338" s="65">
        <f t="shared" si="114"/>
        <v>10605</v>
      </c>
      <c r="Q338" s="39">
        <f t="shared" si="115"/>
        <v>99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s="45" customFormat="1" x14ac:dyDescent="0.25">
      <c r="A339" s="36"/>
      <c r="B339" s="37"/>
      <c r="C339" s="37"/>
      <c r="D339" s="37"/>
      <c r="E339" s="37" t="s">
        <v>33</v>
      </c>
      <c r="F339" s="37"/>
      <c r="G339" s="50" t="s">
        <v>100</v>
      </c>
      <c r="H339" s="192">
        <f>+H340+H349+H351+H350</f>
        <v>1065000</v>
      </c>
      <c r="I339" s="63">
        <f>+I340+I349+I351+I350</f>
        <v>1054395</v>
      </c>
      <c r="J339" s="66">
        <f t="shared" si="126"/>
        <v>10605</v>
      </c>
      <c r="K339" s="64">
        <f t="shared" si="119"/>
        <v>99</v>
      </c>
      <c r="L339" s="63">
        <f>+L340+L349+L351+L350</f>
        <v>1065000</v>
      </c>
      <c r="M339" s="58">
        <f>+M340+M349+M351+M350</f>
        <v>0</v>
      </c>
      <c r="N339" s="192">
        <f>+N340+N349+N351+N350</f>
        <v>1054395</v>
      </c>
      <c r="O339" s="65">
        <f>+O340+O349+O351+O350</f>
        <v>1054395</v>
      </c>
      <c r="P339" s="65">
        <f t="shared" si="114"/>
        <v>10605</v>
      </c>
      <c r="Q339" s="39">
        <f t="shared" si="115"/>
        <v>99</v>
      </c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</row>
    <row r="340" spans="1:154" x14ac:dyDescent="0.2">
      <c r="A340" s="46"/>
      <c r="B340" s="47"/>
      <c r="C340" s="47"/>
      <c r="D340" s="47"/>
      <c r="E340" s="47"/>
      <c r="F340" s="47"/>
      <c r="G340" s="51" t="s">
        <v>185</v>
      </c>
      <c r="H340" s="196">
        <f>+H341+H342+H343+H344+H345+H346+H347+H348</f>
        <v>1013000</v>
      </c>
      <c r="I340" s="49">
        <f>O340</f>
        <v>1004582</v>
      </c>
      <c r="J340" s="66">
        <f t="shared" si="126"/>
        <v>8418</v>
      </c>
      <c r="K340" s="64"/>
      <c r="L340" s="49">
        <f>+L341+L342+L343+L344+L345+L346+L347+L348</f>
        <v>1013000</v>
      </c>
      <c r="M340" s="49">
        <f>+M341+M342+M343+M344+M345+M346+M347+M348</f>
        <v>0</v>
      </c>
      <c r="N340" s="196">
        <f>+N341+N342+N343+N344+N345+N346+N347+N348</f>
        <v>1004582</v>
      </c>
      <c r="O340" s="49">
        <f>+O341+O342+O343+O344+O345+O346+O347+O348</f>
        <v>1004582</v>
      </c>
      <c r="P340" s="49">
        <f t="shared" si="114"/>
        <v>8418</v>
      </c>
      <c r="Q340" s="39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</row>
    <row r="341" spans="1:154" x14ac:dyDescent="0.2">
      <c r="A341" s="46"/>
      <c r="B341" s="47"/>
      <c r="C341" s="47"/>
      <c r="D341" s="47"/>
      <c r="E341" s="47"/>
      <c r="F341" s="47"/>
      <c r="G341" s="51" t="s">
        <v>186</v>
      </c>
      <c r="H341" s="193">
        <v>1013000</v>
      </c>
      <c r="I341" s="49">
        <f t="shared" ref="I341:I349" si="130">O341</f>
        <v>1004582</v>
      </c>
      <c r="J341" s="66">
        <f t="shared" si="126"/>
        <v>8418</v>
      </c>
      <c r="K341" s="64"/>
      <c r="L341" s="66">
        <f>1013000</f>
        <v>1013000</v>
      </c>
      <c r="M341" s="48"/>
      <c r="N341" s="193">
        <v>1004582</v>
      </c>
      <c r="O341" s="67">
        <f t="shared" ref="O341:O355" si="131">M341+N341</f>
        <v>1004582</v>
      </c>
      <c r="P341" s="67">
        <f t="shared" si="114"/>
        <v>8418</v>
      </c>
      <c r="Q341" s="39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</row>
    <row r="342" spans="1:154" x14ac:dyDescent="0.2">
      <c r="A342" s="46"/>
      <c r="B342" s="47"/>
      <c r="C342" s="47"/>
      <c r="D342" s="47"/>
      <c r="E342" s="47"/>
      <c r="F342" s="47"/>
      <c r="G342" s="51" t="s">
        <v>187</v>
      </c>
      <c r="H342" s="193"/>
      <c r="I342" s="49">
        <f t="shared" si="130"/>
        <v>0</v>
      </c>
      <c r="J342" s="66">
        <f t="shared" si="126"/>
        <v>0</v>
      </c>
      <c r="K342" s="64"/>
      <c r="L342" s="66"/>
      <c r="M342" s="48"/>
      <c r="N342" s="193"/>
      <c r="O342" s="67">
        <f t="shared" si="131"/>
        <v>0</v>
      </c>
      <c r="P342" s="67">
        <f t="shared" si="114"/>
        <v>0</v>
      </c>
      <c r="Q342" s="39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</row>
    <row r="343" spans="1:154" x14ac:dyDescent="0.2">
      <c r="A343" s="46"/>
      <c r="B343" s="47"/>
      <c r="C343" s="47"/>
      <c r="D343" s="47"/>
      <c r="E343" s="47"/>
      <c r="F343" s="47"/>
      <c r="G343" s="51" t="s">
        <v>325</v>
      </c>
      <c r="H343" s="193"/>
      <c r="I343" s="49">
        <f t="shared" si="130"/>
        <v>0</v>
      </c>
      <c r="J343" s="66">
        <f t="shared" si="126"/>
        <v>0</v>
      </c>
      <c r="K343" s="64"/>
      <c r="L343" s="66"/>
      <c r="M343" s="48"/>
      <c r="N343" s="193"/>
      <c r="O343" s="67">
        <f t="shared" si="131"/>
        <v>0</v>
      </c>
      <c r="P343" s="67">
        <f t="shared" si="114"/>
        <v>0</v>
      </c>
      <c r="Q343" s="39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</row>
    <row r="344" spans="1:154" x14ac:dyDescent="0.2">
      <c r="A344" s="46"/>
      <c r="B344" s="47"/>
      <c r="C344" s="47"/>
      <c r="D344" s="47"/>
      <c r="E344" s="47"/>
      <c r="F344" s="47"/>
      <c r="G344" s="51" t="s">
        <v>326</v>
      </c>
      <c r="H344" s="193"/>
      <c r="I344" s="49">
        <f t="shared" si="130"/>
        <v>0</v>
      </c>
      <c r="J344" s="66">
        <f t="shared" si="126"/>
        <v>0</v>
      </c>
      <c r="K344" s="64"/>
      <c r="L344" s="66"/>
      <c r="M344" s="48"/>
      <c r="N344" s="193"/>
      <c r="O344" s="67">
        <f t="shared" si="131"/>
        <v>0</v>
      </c>
      <c r="P344" s="67">
        <f t="shared" si="114"/>
        <v>0</v>
      </c>
      <c r="Q344" s="39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</row>
    <row r="345" spans="1:154" x14ac:dyDescent="0.2">
      <c r="A345" s="46"/>
      <c r="B345" s="47"/>
      <c r="C345" s="47"/>
      <c r="D345" s="47"/>
      <c r="E345" s="47"/>
      <c r="F345" s="47"/>
      <c r="G345" s="51" t="s">
        <v>188</v>
      </c>
      <c r="H345" s="193"/>
      <c r="I345" s="49">
        <f t="shared" si="130"/>
        <v>0</v>
      </c>
      <c r="J345" s="66">
        <f t="shared" si="126"/>
        <v>0</v>
      </c>
      <c r="K345" s="64"/>
      <c r="L345" s="66"/>
      <c r="M345" s="48"/>
      <c r="N345" s="193"/>
      <c r="O345" s="67">
        <f t="shared" si="131"/>
        <v>0</v>
      </c>
      <c r="P345" s="67">
        <f t="shared" si="114"/>
        <v>0</v>
      </c>
      <c r="Q345" s="39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</row>
    <row r="346" spans="1:154" x14ac:dyDescent="0.2">
      <c r="A346" s="46"/>
      <c r="B346" s="47"/>
      <c r="C346" s="47"/>
      <c r="D346" s="47"/>
      <c r="E346" s="47"/>
      <c r="F346" s="47"/>
      <c r="G346" s="51" t="s">
        <v>327</v>
      </c>
      <c r="H346" s="193"/>
      <c r="I346" s="49">
        <f t="shared" si="130"/>
        <v>0</v>
      </c>
      <c r="J346" s="66">
        <f t="shared" si="126"/>
        <v>0</v>
      </c>
      <c r="K346" s="64"/>
      <c r="L346" s="66"/>
      <c r="M346" s="48"/>
      <c r="N346" s="193"/>
      <c r="O346" s="67">
        <f t="shared" si="131"/>
        <v>0</v>
      </c>
      <c r="P346" s="67">
        <f t="shared" si="114"/>
        <v>0</v>
      </c>
      <c r="Q346" s="39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</row>
    <row r="347" spans="1:154" x14ac:dyDescent="0.2">
      <c r="A347" s="46"/>
      <c r="B347" s="47"/>
      <c r="C347" s="47"/>
      <c r="D347" s="47"/>
      <c r="E347" s="47"/>
      <c r="F347" s="47"/>
      <c r="G347" s="94" t="s">
        <v>328</v>
      </c>
      <c r="H347" s="193"/>
      <c r="I347" s="49">
        <f t="shared" si="130"/>
        <v>0</v>
      </c>
      <c r="J347" s="66">
        <f t="shared" si="126"/>
        <v>0</v>
      </c>
      <c r="K347" s="64"/>
      <c r="L347" s="66"/>
      <c r="M347" s="48"/>
      <c r="N347" s="193"/>
      <c r="O347" s="67">
        <f t="shared" si="131"/>
        <v>0</v>
      </c>
      <c r="P347" s="67">
        <f t="shared" si="114"/>
        <v>0</v>
      </c>
      <c r="Q347" s="39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</row>
    <row r="348" spans="1:154" x14ac:dyDescent="0.2">
      <c r="A348" s="46"/>
      <c r="B348" s="47"/>
      <c r="C348" s="47"/>
      <c r="D348" s="47"/>
      <c r="E348" s="47"/>
      <c r="F348" s="47"/>
      <c r="G348" s="94" t="s">
        <v>329</v>
      </c>
      <c r="H348" s="193"/>
      <c r="I348" s="49">
        <f t="shared" si="130"/>
        <v>0</v>
      </c>
      <c r="J348" s="66">
        <f t="shared" si="126"/>
        <v>0</v>
      </c>
      <c r="K348" s="64"/>
      <c r="L348" s="66"/>
      <c r="M348" s="48"/>
      <c r="N348" s="193"/>
      <c r="O348" s="67">
        <f t="shared" si="131"/>
        <v>0</v>
      </c>
      <c r="P348" s="67">
        <f t="shared" si="114"/>
        <v>0</v>
      </c>
      <c r="Q348" s="39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</row>
    <row r="349" spans="1:154" x14ac:dyDescent="0.2">
      <c r="A349" s="46"/>
      <c r="B349" s="47"/>
      <c r="C349" s="47"/>
      <c r="D349" s="47"/>
      <c r="E349" s="47"/>
      <c r="F349" s="47"/>
      <c r="G349" s="51" t="s">
        <v>189</v>
      </c>
      <c r="H349" s="193">
        <v>45000</v>
      </c>
      <c r="I349" s="49">
        <f t="shared" si="130"/>
        <v>43134</v>
      </c>
      <c r="J349" s="66">
        <f t="shared" si="126"/>
        <v>1866</v>
      </c>
      <c r="K349" s="64"/>
      <c r="L349" s="66">
        <f>H349</f>
        <v>45000</v>
      </c>
      <c r="M349" s="48"/>
      <c r="N349" s="193">
        <v>43134</v>
      </c>
      <c r="O349" s="67">
        <f t="shared" si="131"/>
        <v>43134</v>
      </c>
      <c r="P349" s="67">
        <f t="shared" si="114"/>
        <v>1866</v>
      </c>
      <c r="Q349" s="39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</row>
    <row r="350" spans="1:154" s="77" customFormat="1" x14ac:dyDescent="0.2">
      <c r="A350" s="68"/>
      <c r="B350" s="69"/>
      <c r="C350" s="69"/>
      <c r="D350" s="69"/>
      <c r="E350" s="69"/>
      <c r="F350" s="69"/>
      <c r="G350" s="70" t="s">
        <v>190</v>
      </c>
      <c r="H350" s="194">
        <v>7000</v>
      </c>
      <c r="I350" s="71">
        <f>N350</f>
        <v>6679</v>
      </c>
      <c r="J350" s="66">
        <f t="shared" si="126"/>
        <v>321</v>
      </c>
      <c r="K350" s="64"/>
      <c r="L350" s="66">
        <f>H350</f>
        <v>7000</v>
      </c>
      <c r="M350" s="73"/>
      <c r="N350" s="194">
        <v>6679</v>
      </c>
      <c r="O350" s="93">
        <f t="shared" si="131"/>
        <v>6679</v>
      </c>
      <c r="P350" s="93">
        <f t="shared" si="114"/>
        <v>321</v>
      </c>
      <c r="Q350" s="39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75"/>
      <c r="CL350" s="75"/>
      <c r="CM350" s="75"/>
      <c r="CN350" s="75"/>
      <c r="CO350" s="75"/>
      <c r="CP350" s="75"/>
      <c r="CQ350" s="75"/>
      <c r="CR350" s="75"/>
      <c r="CS350" s="75"/>
      <c r="CT350" s="75"/>
      <c r="CU350" s="75"/>
      <c r="CV350" s="75"/>
      <c r="CW350" s="75"/>
      <c r="CX350" s="75"/>
      <c r="CY350" s="75"/>
      <c r="CZ350" s="75"/>
      <c r="DA350" s="75"/>
      <c r="DB350" s="75"/>
      <c r="DC350" s="76"/>
      <c r="DD350" s="76"/>
      <c r="DE350" s="76"/>
      <c r="DF350" s="76"/>
      <c r="DG350" s="76"/>
      <c r="DH350" s="76"/>
      <c r="DI350" s="76"/>
      <c r="DJ350" s="76"/>
      <c r="DK350" s="76"/>
      <c r="DL350" s="76"/>
      <c r="DM350" s="76"/>
      <c r="DN350" s="76"/>
      <c r="DO350" s="76"/>
      <c r="DP350" s="76"/>
      <c r="DQ350" s="76"/>
      <c r="DR350" s="76"/>
      <c r="DS350" s="76"/>
      <c r="DT350" s="76"/>
      <c r="DU350" s="76"/>
      <c r="DV350" s="76"/>
      <c r="DW350" s="76"/>
      <c r="DX350" s="76"/>
      <c r="DY350" s="76"/>
      <c r="DZ350" s="76"/>
      <c r="EA350" s="76"/>
      <c r="EB350" s="76"/>
      <c r="EC350" s="76"/>
      <c r="ED350" s="76"/>
      <c r="EE350" s="76"/>
      <c r="EF350" s="76"/>
      <c r="EG350" s="76"/>
      <c r="EH350" s="76"/>
      <c r="EI350" s="76"/>
      <c r="EJ350" s="76"/>
      <c r="EK350" s="76"/>
      <c r="EL350" s="76"/>
      <c r="EM350" s="76"/>
      <c r="EN350" s="76"/>
      <c r="EO350" s="76"/>
      <c r="EP350" s="76"/>
      <c r="EQ350" s="76"/>
      <c r="ER350" s="76"/>
      <c r="ES350" s="76"/>
      <c r="ET350" s="76"/>
      <c r="EU350" s="76"/>
      <c r="EV350" s="76"/>
      <c r="EW350" s="76"/>
      <c r="EX350" s="76"/>
    </row>
    <row r="351" spans="1:154" hidden="1" x14ac:dyDescent="0.2">
      <c r="A351" s="36"/>
      <c r="B351" s="37"/>
      <c r="C351" s="37"/>
      <c r="D351" s="37"/>
      <c r="E351" s="37"/>
      <c r="F351" s="37"/>
      <c r="G351" s="50" t="s">
        <v>191</v>
      </c>
      <c r="H351" s="192">
        <f>+H352+H353+H354+H355</f>
        <v>0</v>
      </c>
      <c r="I351" s="63">
        <f>+I352+I353+I354+I355</f>
        <v>0</v>
      </c>
      <c r="J351" s="66">
        <f t="shared" si="126"/>
        <v>0</v>
      </c>
      <c r="K351" s="64"/>
      <c r="L351" s="63">
        <f>+L352+L353+L354+L355</f>
        <v>0</v>
      </c>
      <c r="M351" s="58">
        <f>+M352+M353+M354+M355</f>
        <v>0</v>
      </c>
      <c r="N351" s="192">
        <f>+N352+N353+N354+N355</f>
        <v>0</v>
      </c>
      <c r="O351" s="63">
        <f>+O352+O353+O354+O355</f>
        <v>0</v>
      </c>
      <c r="P351" s="65">
        <f t="shared" si="114"/>
        <v>0</v>
      </c>
      <c r="Q351" s="39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</row>
    <row r="352" spans="1:154" hidden="1" x14ac:dyDescent="0.2">
      <c r="A352" s="46"/>
      <c r="B352" s="47"/>
      <c r="C352" s="47"/>
      <c r="D352" s="47"/>
      <c r="E352" s="47"/>
      <c r="F352" s="47"/>
      <c r="G352" s="51" t="s">
        <v>192</v>
      </c>
      <c r="H352" s="193"/>
      <c r="I352" s="66"/>
      <c r="J352" s="66">
        <f t="shared" si="126"/>
        <v>0</v>
      </c>
      <c r="K352" s="64"/>
      <c r="L352" s="66"/>
      <c r="M352" s="48"/>
      <c r="N352" s="193"/>
      <c r="O352" s="67">
        <f t="shared" si="131"/>
        <v>0</v>
      </c>
      <c r="P352" s="67">
        <f t="shared" si="114"/>
        <v>0</v>
      </c>
      <c r="Q352" s="39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</row>
    <row r="353" spans="1:154" hidden="1" x14ac:dyDescent="0.2">
      <c r="A353" s="46"/>
      <c r="B353" s="47"/>
      <c r="C353" s="47"/>
      <c r="D353" s="47"/>
      <c r="E353" s="47"/>
      <c r="F353" s="47"/>
      <c r="G353" s="51" t="s">
        <v>193</v>
      </c>
      <c r="H353" s="193"/>
      <c r="I353" s="66"/>
      <c r="J353" s="66">
        <f t="shared" si="126"/>
        <v>0</v>
      </c>
      <c r="K353" s="64"/>
      <c r="L353" s="66"/>
      <c r="M353" s="48"/>
      <c r="N353" s="193"/>
      <c r="O353" s="67">
        <f t="shared" si="131"/>
        <v>0</v>
      </c>
      <c r="P353" s="67">
        <f t="shared" si="114"/>
        <v>0</v>
      </c>
      <c r="Q353" s="39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</row>
    <row r="354" spans="1:154" hidden="1" x14ac:dyDescent="0.2">
      <c r="A354" s="46"/>
      <c r="B354" s="47"/>
      <c r="C354" s="47"/>
      <c r="D354" s="47"/>
      <c r="E354" s="47"/>
      <c r="F354" s="47"/>
      <c r="G354" s="51" t="s">
        <v>194</v>
      </c>
      <c r="H354" s="193"/>
      <c r="I354" s="66"/>
      <c r="J354" s="66">
        <f t="shared" si="126"/>
        <v>0</v>
      </c>
      <c r="K354" s="64"/>
      <c r="L354" s="66"/>
      <c r="M354" s="48"/>
      <c r="N354" s="193"/>
      <c r="O354" s="67">
        <f t="shared" si="131"/>
        <v>0</v>
      </c>
      <c r="P354" s="67">
        <f t="shared" si="114"/>
        <v>0</v>
      </c>
      <c r="Q354" s="39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</row>
    <row r="355" spans="1:154" hidden="1" x14ac:dyDescent="0.2">
      <c r="A355" s="46"/>
      <c r="B355" s="47"/>
      <c r="C355" s="47"/>
      <c r="D355" s="47"/>
      <c r="E355" s="47"/>
      <c r="F355" s="47"/>
      <c r="G355" s="51" t="s">
        <v>195</v>
      </c>
      <c r="H355" s="193"/>
      <c r="I355" s="66"/>
      <c r="J355" s="66">
        <f t="shared" si="126"/>
        <v>0</v>
      </c>
      <c r="K355" s="64"/>
      <c r="L355" s="66"/>
      <c r="M355" s="48"/>
      <c r="N355" s="193"/>
      <c r="O355" s="67">
        <f t="shared" si="131"/>
        <v>0</v>
      </c>
      <c r="P355" s="67">
        <f t="shared" si="114"/>
        <v>0</v>
      </c>
      <c r="Q355" s="39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</row>
    <row r="356" spans="1:154" x14ac:dyDescent="0.2">
      <c r="A356" s="36"/>
      <c r="B356" s="37"/>
      <c r="C356" s="37"/>
      <c r="D356" s="37"/>
      <c r="E356" s="37" t="s">
        <v>31</v>
      </c>
      <c r="F356" s="37"/>
      <c r="G356" s="50" t="s">
        <v>101</v>
      </c>
      <c r="H356" s="197">
        <f>H357</f>
        <v>0</v>
      </c>
      <c r="I356" s="95">
        <f>I357</f>
        <v>0</v>
      </c>
      <c r="J356" s="66">
        <f t="shared" si="126"/>
        <v>0</v>
      </c>
      <c r="K356" s="64" t="e">
        <f t="shared" si="119"/>
        <v>#DIV/0!</v>
      </c>
      <c r="L356" s="95">
        <f>L357</f>
        <v>0</v>
      </c>
      <c r="M356" s="58">
        <f>M357</f>
        <v>0</v>
      </c>
      <c r="N356" s="197">
        <f>N357</f>
        <v>0</v>
      </c>
      <c r="O356" s="58">
        <f>O357</f>
        <v>0</v>
      </c>
      <c r="P356" s="58">
        <f t="shared" si="114"/>
        <v>0</v>
      </c>
      <c r="Q356" s="39" t="e">
        <f t="shared" si="115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</row>
    <row r="357" spans="1:154" x14ac:dyDescent="0.2">
      <c r="A357" s="46"/>
      <c r="B357" s="47"/>
      <c r="C357" s="47"/>
      <c r="D357" s="47"/>
      <c r="E357" s="47"/>
      <c r="F357" s="47" t="s">
        <v>33</v>
      </c>
      <c r="G357" s="51" t="s">
        <v>196</v>
      </c>
      <c r="H357" s="193">
        <f>H358</f>
        <v>0</v>
      </c>
      <c r="I357" s="66">
        <f>I358</f>
        <v>0</v>
      </c>
      <c r="J357" s="66">
        <f t="shared" si="126"/>
        <v>0</v>
      </c>
      <c r="K357" s="64" t="e">
        <f t="shared" si="119"/>
        <v>#DIV/0!</v>
      </c>
      <c r="L357" s="66">
        <f>L358</f>
        <v>0</v>
      </c>
      <c r="M357" s="66">
        <f>M358</f>
        <v>0</v>
      </c>
      <c r="N357" s="193">
        <f>N358</f>
        <v>0</v>
      </c>
      <c r="O357" s="66">
        <f t="shared" ref="O357" si="132">O358</f>
        <v>0</v>
      </c>
      <c r="P357" s="66">
        <f t="shared" si="114"/>
        <v>0</v>
      </c>
      <c r="Q357" s="39" t="e">
        <f t="shared" si="115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</row>
    <row r="358" spans="1:154" x14ac:dyDescent="0.2">
      <c r="A358" s="46"/>
      <c r="B358" s="47"/>
      <c r="C358" s="96"/>
      <c r="D358" s="47"/>
      <c r="E358" s="47"/>
      <c r="F358" s="78"/>
      <c r="G358" s="51" t="s">
        <v>197</v>
      </c>
      <c r="H358" s="193"/>
      <c r="I358" s="66"/>
      <c r="J358" s="66">
        <f t="shared" si="126"/>
        <v>0</v>
      </c>
      <c r="K358" s="64"/>
      <c r="L358" s="66"/>
      <c r="M358" s="48"/>
      <c r="N358" s="193"/>
      <c r="O358" s="67">
        <f t="shared" ref="O358" si="133">M358+N358</f>
        <v>0</v>
      </c>
      <c r="P358" s="67">
        <f t="shared" si="114"/>
        <v>0</v>
      </c>
      <c r="Q358" s="39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</row>
    <row r="359" spans="1:154" x14ac:dyDescent="0.2">
      <c r="A359" s="46"/>
      <c r="B359" s="47"/>
      <c r="C359" s="47"/>
      <c r="D359" s="37">
        <v>59</v>
      </c>
      <c r="E359" s="47"/>
      <c r="F359" s="47"/>
      <c r="G359" s="62" t="s">
        <v>81</v>
      </c>
      <c r="H359" s="193">
        <f>+H360+H361</f>
        <v>0</v>
      </c>
      <c r="I359" s="66">
        <f>+I360+I361</f>
        <v>0</v>
      </c>
      <c r="J359" s="66">
        <f t="shared" si="126"/>
        <v>0</v>
      </c>
      <c r="K359" s="64" t="e">
        <f t="shared" si="119"/>
        <v>#DIV/0!</v>
      </c>
      <c r="L359" s="66">
        <f>+L360+L361</f>
        <v>0</v>
      </c>
      <c r="M359" s="66">
        <f>+M360+M361</f>
        <v>0</v>
      </c>
      <c r="N359" s="193">
        <f>+N360+N361</f>
        <v>0</v>
      </c>
      <c r="O359" s="67">
        <f>+O360+O361</f>
        <v>0</v>
      </c>
      <c r="P359" s="67">
        <f t="shared" ref="P359:P430" si="134">L359-O359</f>
        <v>0</v>
      </c>
      <c r="Q359" s="39" t="e">
        <f t="shared" si="115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</row>
    <row r="360" spans="1:154" x14ac:dyDescent="0.2">
      <c r="A360" s="46"/>
      <c r="B360" s="47"/>
      <c r="C360" s="47"/>
      <c r="D360" s="47"/>
      <c r="E360" s="47">
        <v>17</v>
      </c>
      <c r="F360" s="47"/>
      <c r="G360" s="51" t="s">
        <v>198</v>
      </c>
      <c r="H360" s="193"/>
      <c r="I360" s="66"/>
      <c r="J360" s="66">
        <f t="shared" si="126"/>
        <v>0</v>
      </c>
      <c r="K360" s="64" t="e">
        <f t="shared" si="119"/>
        <v>#DIV/0!</v>
      </c>
      <c r="L360" s="66"/>
      <c r="M360" s="48"/>
      <c r="N360" s="193"/>
      <c r="O360" s="67">
        <f t="shared" ref="O360:O361" si="135">M360+N360</f>
        <v>0</v>
      </c>
      <c r="P360" s="67">
        <f t="shared" si="134"/>
        <v>0</v>
      </c>
      <c r="Q360" s="39" t="e">
        <f t="shared" ref="Q360:Q417" si="136">ROUND(O360/L360*100,2)</f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</row>
    <row r="361" spans="1:154" x14ac:dyDescent="0.2">
      <c r="A361" s="46"/>
      <c r="B361" s="47"/>
      <c r="C361" s="47"/>
      <c r="D361" s="47"/>
      <c r="E361" s="144">
        <v>40</v>
      </c>
      <c r="F361" s="144"/>
      <c r="G361" s="145" t="s">
        <v>266</v>
      </c>
      <c r="H361" s="193"/>
      <c r="I361" s="66"/>
      <c r="J361" s="66">
        <f t="shared" si="126"/>
        <v>0</v>
      </c>
      <c r="K361" s="64" t="e">
        <f t="shared" si="119"/>
        <v>#DIV/0!</v>
      </c>
      <c r="L361" s="66"/>
      <c r="M361" s="48"/>
      <c r="N361" s="193"/>
      <c r="O361" s="67">
        <f t="shared" si="135"/>
        <v>0</v>
      </c>
      <c r="P361" s="67">
        <f t="shared" si="134"/>
        <v>0</v>
      </c>
      <c r="Q361" s="39" t="e">
        <f t="shared" si="136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</row>
    <row r="362" spans="1:154" x14ac:dyDescent="0.2">
      <c r="A362" s="36"/>
      <c r="B362" s="37"/>
      <c r="C362" s="37"/>
      <c r="D362" s="37" t="s">
        <v>106</v>
      </c>
      <c r="E362" s="37"/>
      <c r="F362" s="37"/>
      <c r="G362" s="62" t="s">
        <v>84</v>
      </c>
      <c r="H362" s="192">
        <f>H363</f>
        <v>0</v>
      </c>
      <c r="I362" s="63">
        <f>I363</f>
        <v>0</v>
      </c>
      <c r="J362" s="66">
        <f t="shared" si="126"/>
        <v>0</v>
      </c>
      <c r="K362" s="64" t="e">
        <f t="shared" si="119"/>
        <v>#DIV/0!</v>
      </c>
      <c r="L362" s="63">
        <f>L363</f>
        <v>0</v>
      </c>
      <c r="M362" s="58">
        <f>M363</f>
        <v>0</v>
      </c>
      <c r="N362" s="192">
        <f>N363</f>
        <v>0</v>
      </c>
      <c r="O362" s="65">
        <f>O363</f>
        <v>0</v>
      </c>
      <c r="P362" s="65">
        <f t="shared" si="134"/>
        <v>0</v>
      </c>
      <c r="Q362" s="39" t="e">
        <f t="shared" si="136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</row>
    <row r="363" spans="1:154" x14ac:dyDescent="0.2">
      <c r="A363" s="36"/>
      <c r="B363" s="37"/>
      <c r="C363" s="37"/>
      <c r="D363" s="37">
        <v>71</v>
      </c>
      <c r="E363" s="37"/>
      <c r="F363" s="37"/>
      <c r="G363" s="62" t="s">
        <v>348</v>
      </c>
      <c r="H363" s="192">
        <f>H364+H369</f>
        <v>0</v>
      </c>
      <c r="I363" s="63">
        <f>I364+I369</f>
        <v>0</v>
      </c>
      <c r="J363" s="66">
        <f t="shared" si="126"/>
        <v>0</v>
      </c>
      <c r="K363" s="64" t="e">
        <f t="shared" si="119"/>
        <v>#DIV/0!</v>
      </c>
      <c r="L363" s="63">
        <f>L364+L369</f>
        <v>0</v>
      </c>
      <c r="M363" s="58">
        <f>M364+M369</f>
        <v>0</v>
      </c>
      <c r="N363" s="192">
        <f>N364+N369</f>
        <v>0</v>
      </c>
      <c r="O363" s="65">
        <f>O364+O369</f>
        <v>0</v>
      </c>
      <c r="P363" s="65">
        <f t="shared" si="134"/>
        <v>0</v>
      </c>
      <c r="Q363" s="39" t="e">
        <f t="shared" si="136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</row>
    <row r="364" spans="1:154" x14ac:dyDescent="0.2">
      <c r="A364" s="36"/>
      <c r="B364" s="37"/>
      <c r="C364" s="37"/>
      <c r="D364" s="37"/>
      <c r="E364" s="37" t="s">
        <v>33</v>
      </c>
      <c r="F364" s="37"/>
      <c r="G364" s="50" t="s">
        <v>368</v>
      </c>
      <c r="H364" s="192">
        <f>H365+H366+H367+H368</f>
        <v>0</v>
      </c>
      <c r="I364" s="63">
        <f>I365+I366+I367+I368</f>
        <v>0</v>
      </c>
      <c r="J364" s="66">
        <f t="shared" si="126"/>
        <v>0</v>
      </c>
      <c r="K364" s="64" t="e">
        <f t="shared" si="119"/>
        <v>#DIV/0!</v>
      </c>
      <c r="L364" s="63">
        <f>L365+L366+L367+L368</f>
        <v>0</v>
      </c>
      <c r="M364" s="58">
        <f>M365+M366+M367+M368</f>
        <v>0</v>
      </c>
      <c r="N364" s="192">
        <f>N365+N366+N367+N368</f>
        <v>0</v>
      </c>
      <c r="O364" s="65">
        <f>O365+O366+O367+O368</f>
        <v>0</v>
      </c>
      <c r="P364" s="65">
        <f t="shared" si="134"/>
        <v>0</v>
      </c>
      <c r="Q364" s="39" t="e">
        <f t="shared" si="136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</row>
    <row r="365" spans="1:154" x14ac:dyDescent="0.2">
      <c r="A365" s="46"/>
      <c r="B365" s="47"/>
      <c r="C365" s="47"/>
      <c r="D365" s="47"/>
      <c r="E365" s="47"/>
      <c r="F365" s="47" t="s">
        <v>33</v>
      </c>
      <c r="G365" s="51" t="s">
        <v>331</v>
      </c>
      <c r="H365" s="193"/>
      <c r="I365" s="66"/>
      <c r="J365" s="66">
        <f t="shared" si="126"/>
        <v>0</v>
      </c>
      <c r="K365" s="64" t="e">
        <f t="shared" si="119"/>
        <v>#DIV/0!</v>
      </c>
      <c r="L365" s="66"/>
      <c r="M365" s="48"/>
      <c r="N365" s="193"/>
      <c r="O365" s="67">
        <f t="shared" ref="O365:O369" si="137">M365+N365</f>
        <v>0</v>
      </c>
      <c r="P365" s="67">
        <f t="shared" si="134"/>
        <v>0</v>
      </c>
      <c r="Q365" s="39" t="e">
        <f t="shared" si="136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</row>
    <row r="366" spans="1:154" x14ac:dyDescent="0.2">
      <c r="A366" s="46"/>
      <c r="B366" s="47"/>
      <c r="C366" s="47"/>
      <c r="D366" s="47"/>
      <c r="E366" s="47"/>
      <c r="F366" s="47" t="s">
        <v>31</v>
      </c>
      <c r="G366" s="51" t="s">
        <v>332</v>
      </c>
      <c r="H366" s="193"/>
      <c r="I366" s="66"/>
      <c r="J366" s="66">
        <f t="shared" si="126"/>
        <v>0</v>
      </c>
      <c r="K366" s="64" t="e">
        <f t="shared" ref="K366:K382" si="138">ROUND(I366/H366*100,2)</f>
        <v>#DIV/0!</v>
      </c>
      <c r="L366" s="66"/>
      <c r="M366" s="48"/>
      <c r="N366" s="193"/>
      <c r="O366" s="67">
        <f t="shared" si="137"/>
        <v>0</v>
      </c>
      <c r="P366" s="67">
        <f t="shared" si="134"/>
        <v>0</v>
      </c>
      <c r="Q366" s="39" t="e">
        <f t="shared" si="136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</row>
    <row r="367" spans="1:154" x14ac:dyDescent="0.2">
      <c r="A367" s="46"/>
      <c r="B367" s="47"/>
      <c r="C367" s="47"/>
      <c r="D367" s="47"/>
      <c r="E367" s="47"/>
      <c r="F367" s="47" t="s">
        <v>44</v>
      </c>
      <c r="G367" s="51" t="s">
        <v>333</v>
      </c>
      <c r="H367" s="193"/>
      <c r="I367" s="66"/>
      <c r="J367" s="66">
        <f t="shared" si="126"/>
        <v>0</v>
      </c>
      <c r="K367" s="64" t="e">
        <f t="shared" si="138"/>
        <v>#DIV/0!</v>
      </c>
      <c r="L367" s="66"/>
      <c r="M367" s="48"/>
      <c r="N367" s="193"/>
      <c r="O367" s="67">
        <f t="shared" si="137"/>
        <v>0</v>
      </c>
      <c r="P367" s="67">
        <f t="shared" si="134"/>
        <v>0</v>
      </c>
      <c r="Q367" s="39" t="e">
        <f t="shared" si="136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</row>
    <row r="368" spans="1:154" x14ac:dyDescent="0.2">
      <c r="A368" s="46"/>
      <c r="B368" s="47"/>
      <c r="C368" s="47"/>
      <c r="D368" s="47"/>
      <c r="E368" s="47"/>
      <c r="F368" s="47" t="s">
        <v>91</v>
      </c>
      <c r="G368" s="51" t="s">
        <v>334</v>
      </c>
      <c r="H368" s="193"/>
      <c r="I368" s="66"/>
      <c r="J368" s="66">
        <f t="shared" si="126"/>
        <v>0</v>
      </c>
      <c r="K368" s="64" t="e">
        <f t="shared" si="138"/>
        <v>#DIV/0!</v>
      </c>
      <c r="L368" s="66"/>
      <c r="M368" s="48"/>
      <c r="N368" s="193"/>
      <c r="O368" s="67">
        <f t="shared" si="137"/>
        <v>0</v>
      </c>
      <c r="P368" s="67">
        <f t="shared" si="134"/>
        <v>0</v>
      </c>
      <c r="Q368" s="39" t="e">
        <f t="shared" si="136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</row>
    <row r="369" spans="1:154" x14ac:dyDescent="0.2">
      <c r="A369" s="46"/>
      <c r="B369" s="47"/>
      <c r="C369" s="47"/>
      <c r="D369" s="47"/>
      <c r="E369" s="47" t="s">
        <v>44</v>
      </c>
      <c r="F369" s="47"/>
      <c r="G369" s="51" t="s">
        <v>335</v>
      </c>
      <c r="H369" s="193"/>
      <c r="I369" s="66"/>
      <c r="J369" s="66">
        <f t="shared" si="126"/>
        <v>0</v>
      </c>
      <c r="K369" s="64" t="e">
        <f t="shared" si="138"/>
        <v>#DIV/0!</v>
      </c>
      <c r="L369" s="66"/>
      <c r="M369" s="48"/>
      <c r="N369" s="193"/>
      <c r="O369" s="67">
        <f t="shared" si="137"/>
        <v>0</v>
      </c>
      <c r="P369" s="67">
        <f t="shared" si="134"/>
        <v>0</v>
      </c>
      <c r="Q369" s="39" t="e">
        <f t="shared" si="136"/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</row>
    <row r="370" spans="1:154" hidden="1" x14ac:dyDescent="0.2">
      <c r="A370" s="36"/>
      <c r="B370" s="37"/>
      <c r="C370" s="37"/>
      <c r="D370" s="37">
        <v>79</v>
      </c>
      <c r="E370" s="37"/>
      <c r="F370" s="37"/>
      <c r="G370" s="62" t="s">
        <v>347</v>
      </c>
      <c r="H370" s="192">
        <f t="shared" ref="H370:I372" si="139">H371</f>
        <v>0</v>
      </c>
      <c r="I370" s="63">
        <f t="shared" si="139"/>
        <v>0</v>
      </c>
      <c r="J370" s="66">
        <f t="shared" si="126"/>
        <v>0</v>
      </c>
      <c r="K370" s="64" t="e">
        <f t="shared" si="138"/>
        <v>#DIV/0!</v>
      </c>
      <c r="L370" s="63">
        <f t="shared" ref="L370:N372" si="140">L371</f>
        <v>0</v>
      </c>
      <c r="M370" s="58">
        <f t="shared" si="140"/>
        <v>0</v>
      </c>
      <c r="N370" s="192">
        <f t="shared" si="140"/>
        <v>0</v>
      </c>
      <c r="O370" s="65">
        <f t="shared" ref="O370:O372" si="141">O371</f>
        <v>0</v>
      </c>
      <c r="P370" s="65">
        <f t="shared" si="134"/>
        <v>0</v>
      </c>
      <c r="Q370" s="39" t="e">
        <f t="shared" si="136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</row>
    <row r="371" spans="1:154" x14ac:dyDescent="0.2">
      <c r="A371" s="36"/>
      <c r="B371" s="37"/>
      <c r="C371" s="37"/>
      <c r="D371" s="37">
        <v>81</v>
      </c>
      <c r="E371" s="37"/>
      <c r="F371" s="37"/>
      <c r="G371" s="62" t="s">
        <v>346</v>
      </c>
      <c r="H371" s="192">
        <f t="shared" si="139"/>
        <v>0</v>
      </c>
      <c r="I371" s="63">
        <f t="shared" si="139"/>
        <v>0</v>
      </c>
      <c r="J371" s="66">
        <f t="shared" si="126"/>
        <v>0</v>
      </c>
      <c r="K371" s="64" t="e">
        <f t="shared" si="138"/>
        <v>#DIV/0!</v>
      </c>
      <c r="L371" s="63">
        <f t="shared" si="140"/>
        <v>0</v>
      </c>
      <c r="M371" s="58">
        <f t="shared" si="140"/>
        <v>0</v>
      </c>
      <c r="N371" s="192">
        <f t="shared" si="140"/>
        <v>0</v>
      </c>
      <c r="O371" s="65">
        <f t="shared" si="141"/>
        <v>0</v>
      </c>
      <c r="P371" s="65">
        <f t="shared" si="134"/>
        <v>0</v>
      </c>
      <c r="Q371" s="39" t="e">
        <f t="shared" si="136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</row>
    <row r="372" spans="1:154" x14ac:dyDescent="0.2">
      <c r="A372" s="36"/>
      <c r="B372" s="37"/>
      <c r="C372" s="37"/>
      <c r="D372" s="37"/>
      <c r="E372" s="37" t="s">
        <v>33</v>
      </c>
      <c r="F372" s="37"/>
      <c r="G372" s="50" t="s">
        <v>345</v>
      </c>
      <c r="H372" s="192">
        <f t="shared" si="139"/>
        <v>0</v>
      </c>
      <c r="I372" s="63">
        <f t="shared" si="139"/>
        <v>0</v>
      </c>
      <c r="J372" s="66">
        <f t="shared" si="126"/>
        <v>0</v>
      </c>
      <c r="K372" s="64" t="e">
        <f t="shared" si="138"/>
        <v>#DIV/0!</v>
      </c>
      <c r="L372" s="63">
        <f t="shared" si="140"/>
        <v>0</v>
      </c>
      <c r="M372" s="58">
        <f t="shared" si="140"/>
        <v>0</v>
      </c>
      <c r="N372" s="192">
        <f t="shared" si="140"/>
        <v>0</v>
      </c>
      <c r="O372" s="65">
        <f t="shared" si="141"/>
        <v>0</v>
      </c>
      <c r="P372" s="65">
        <f t="shared" si="134"/>
        <v>0</v>
      </c>
      <c r="Q372" s="39" t="e">
        <f t="shared" si="136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</row>
    <row r="373" spans="1:154" x14ac:dyDescent="0.2">
      <c r="A373" s="46"/>
      <c r="B373" s="47"/>
      <c r="C373" s="47"/>
      <c r="D373" s="47"/>
      <c r="E373" s="47"/>
      <c r="F373" s="47" t="s">
        <v>33</v>
      </c>
      <c r="G373" s="51" t="s">
        <v>344</v>
      </c>
      <c r="H373" s="193"/>
      <c r="I373" s="66"/>
      <c r="J373" s="66">
        <f t="shared" si="126"/>
        <v>0</v>
      </c>
      <c r="K373" s="64" t="e">
        <f t="shared" si="138"/>
        <v>#DIV/0!</v>
      </c>
      <c r="L373" s="66"/>
      <c r="M373" s="48"/>
      <c r="N373" s="193"/>
      <c r="O373" s="67">
        <f t="shared" ref="O373:O374" si="142">M373+N373</f>
        <v>0</v>
      </c>
      <c r="P373" s="67">
        <f t="shared" si="134"/>
        <v>0</v>
      </c>
      <c r="Q373" s="39" t="e">
        <f t="shared" si="136"/>
        <v>#DIV/0!</v>
      </c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</row>
    <row r="374" spans="1:154" x14ac:dyDescent="0.2">
      <c r="A374" s="79"/>
      <c r="B374" s="80"/>
      <c r="C374" s="80"/>
      <c r="D374" s="80">
        <v>85</v>
      </c>
      <c r="E374" s="80"/>
      <c r="F374" s="80"/>
      <c r="G374" s="81" t="s">
        <v>87</v>
      </c>
      <c r="H374" s="193"/>
      <c r="I374" s="126">
        <f>N374</f>
        <v>-48602</v>
      </c>
      <c r="J374" s="126">
        <f t="shared" si="126"/>
        <v>48602</v>
      </c>
      <c r="K374" s="127"/>
      <c r="L374" s="126"/>
      <c r="M374" s="128"/>
      <c r="N374" s="193">
        <v>-48602</v>
      </c>
      <c r="O374" s="129">
        <f t="shared" si="142"/>
        <v>-48602</v>
      </c>
      <c r="P374" s="129">
        <f t="shared" si="134"/>
        <v>48602</v>
      </c>
      <c r="Q374" s="130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</row>
    <row r="375" spans="1:154" x14ac:dyDescent="0.2">
      <c r="A375" s="46"/>
      <c r="B375" s="47"/>
      <c r="C375" s="47"/>
      <c r="D375" s="47"/>
      <c r="E375" s="47"/>
      <c r="F375" s="47"/>
      <c r="G375" s="51" t="s">
        <v>199</v>
      </c>
      <c r="H375" s="193"/>
      <c r="I375" s="66"/>
      <c r="J375" s="66">
        <f t="shared" si="126"/>
        <v>0</v>
      </c>
      <c r="K375" s="64"/>
      <c r="L375" s="66"/>
      <c r="M375" s="48"/>
      <c r="N375" s="193"/>
      <c r="O375" s="84"/>
      <c r="P375" s="84">
        <f t="shared" si="134"/>
        <v>0</v>
      </c>
      <c r="Q375" s="39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</row>
    <row r="376" spans="1:154" x14ac:dyDescent="0.2">
      <c r="A376" s="36" t="s">
        <v>167</v>
      </c>
      <c r="B376" s="37" t="s">
        <v>126</v>
      </c>
      <c r="C376" s="37"/>
      <c r="D376" s="37"/>
      <c r="E376" s="37"/>
      <c r="F376" s="37"/>
      <c r="G376" s="62" t="s">
        <v>200</v>
      </c>
      <c r="H376" s="192">
        <f>H334+H339</f>
        <v>1331300</v>
      </c>
      <c r="I376" s="63">
        <f>I334+I339</f>
        <v>1311882</v>
      </c>
      <c r="J376" s="66">
        <f>J334+J339</f>
        <v>19418</v>
      </c>
      <c r="K376" s="64">
        <f t="shared" si="138"/>
        <v>98.54</v>
      </c>
      <c r="L376" s="63">
        <f>L334+L339</f>
        <v>1331300</v>
      </c>
      <c r="M376" s="63">
        <f>M334+M339</f>
        <v>0</v>
      </c>
      <c r="N376" s="192">
        <f>N334+N339</f>
        <v>1311882</v>
      </c>
      <c r="O376" s="63">
        <f>O334+O339</f>
        <v>1311882</v>
      </c>
      <c r="P376" s="65">
        <f t="shared" si="134"/>
        <v>19418</v>
      </c>
      <c r="Q376" s="39">
        <f t="shared" ref="Q376:Q382" si="143">ROUND(O376/N376*100,2)</f>
        <v>100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</row>
    <row r="377" spans="1:154" x14ac:dyDescent="0.2">
      <c r="A377" s="36"/>
      <c r="B377" s="37">
        <v>15</v>
      </c>
      <c r="C377" s="37"/>
      <c r="D377" s="37"/>
      <c r="E377" s="37"/>
      <c r="F377" s="37"/>
      <c r="G377" s="62" t="s">
        <v>201</v>
      </c>
      <c r="H377" s="192">
        <f>H378</f>
        <v>0</v>
      </c>
      <c r="I377" s="63">
        <f>I378</f>
        <v>0</v>
      </c>
      <c r="J377" s="66">
        <f t="shared" si="126"/>
        <v>0</v>
      </c>
      <c r="K377" s="64" t="e">
        <f t="shared" si="138"/>
        <v>#DIV/0!</v>
      </c>
      <c r="L377" s="63">
        <f>L378</f>
        <v>0</v>
      </c>
      <c r="M377" s="63">
        <f>M378</f>
        <v>0</v>
      </c>
      <c r="N377" s="192">
        <f>N378</f>
        <v>0</v>
      </c>
      <c r="O377" s="63">
        <f>O378</f>
        <v>0</v>
      </c>
      <c r="P377" s="65">
        <f t="shared" si="134"/>
        <v>0</v>
      </c>
      <c r="Q377" s="39" t="e">
        <f t="shared" si="143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</row>
    <row r="378" spans="1:154" x14ac:dyDescent="0.2">
      <c r="A378" s="36"/>
      <c r="B378" s="37"/>
      <c r="C378" s="37" t="s">
        <v>49</v>
      </c>
      <c r="D378" s="37"/>
      <c r="E378" s="37"/>
      <c r="F378" s="37"/>
      <c r="G378" s="62" t="s">
        <v>202</v>
      </c>
      <c r="H378" s="192">
        <f>H357</f>
        <v>0</v>
      </c>
      <c r="I378" s="63">
        <f>I357</f>
        <v>0</v>
      </c>
      <c r="J378" s="66">
        <f t="shared" si="126"/>
        <v>0</v>
      </c>
      <c r="K378" s="64" t="e">
        <f t="shared" si="138"/>
        <v>#DIV/0!</v>
      </c>
      <c r="L378" s="63">
        <f>L357</f>
        <v>0</v>
      </c>
      <c r="M378" s="63">
        <f>M357</f>
        <v>0</v>
      </c>
      <c r="N378" s="192">
        <f>N357</f>
        <v>0</v>
      </c>
      <c r="O378" s="63">
        <f>O357</f>
        <v>0</v>
      </c>
      <c r="P378" s="65">
        <f t="shared" si="134"/>
        <v>0</v>
      </c>
      <c r="Q378" s="39" t="e">
        <f t="shared" si="143"/>
        <v>#DIV/0!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</row>
    <row r="379" spans="1:154" x14ac:dyDescent="0.2">
      <c r="A379" s="36"/>
      <c r="B379" s="37" t="s">
        <v>49</v>
      </c>
      <c r="C379" s="37"/>
      <c r="D379" s="37"/>
      <c r="E379" s="37"/>
      <c r="F379" s="37"/>
      <c r="G379" s="62" t="s">
        <v>203</v>
      </c>
      <c r="H379" s="192">
        <f>H380+H381</f>
        <v>491600</v>
      </c>
      <c r="I379" s="63">
        <f>I380+I381</f>
        <v>421951.08999999985</v>
      </c>
      <c r="J379" s="66">
        <f t="shared" si="126"/>
        <v>69648.910000000149</v>
      </c>
      <c r="K379" s="64">
        <f t="shared" si="138"/>
        <v>85.83</v>
      </c>
      <c r="L379" s="63">
        <f>L380+L381</f>
        <v>491600</v>
      </c>
      <c r="M379" s="63">
        <f>M380+M381</f>
        <v>0</v>
      </c>
      <c r="N379" s="192">
        <f>N380+N381</f>
        <v>421951.08999999985</v>
      </c>
      <c r="O379" s="63">
        <f>O380+O381</f>
        <v>421951.08999999985</v>
      </c>
      <c r="P379" s="65">
        <f t="shared" si="134"/>
        <v>69648.910000000149</v>
      </c>
      <c r="Q379" s="39">
        <f t="shared" si="143"/>
        <v>100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</row>
    <row r="380" spans="1:154" x14ac:dyDescent="0.2">
      <c r="A380" s="36"/>
      <c r="B380" s="37"/>
      <c r="C380" s="37" t="s">
        <v>31</v>
      </c>
      <c r="D380" s="37"/>
      <c r="E380" s="37"/>
      <c r="F380" s="37"/>
      <c r="G380" s="62" t="s">
        <v>132</v>
      </c>
      <c r="H380" s="192">
        <f>+H327</f>
        <v>8000</v>
      </c>
      <c r="I380" s="63">
        <f>+I327</f>
        <v>8000</v>
      </c>
      <c r="J380" s="66">
        <f t="shared" si="126"/>
        <v>0</v>
      </c>
      <c r="K380" s="64">
        <f t="shared" si="138"/>
        <v>100</v>
      </c>
      <c r="L380" s="63">
        <f>+L327</f>
        <v>8000</v>
      </c>
      <c r="M380" s="63">
        <f>+M327</f>
        <v>0</v>
      </c>
      <c r="N380" s="192">
        <f>+N327</f>
        <v>8000</v>
      </c>
      <c r="O380" s="63">
        <f>+O327</f>
        <v>8000</v>
      </c>
      <c r="P380" s="65">
        <f t="shared" si="134"/>
        <v>0</v>
      </c>
      <c r="Q380" s="39">
        <f t="shared" si="143"/>
        <v>100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</row>
    <row r="381" spans="1:154" x14ac:dyDescent="0.2">
      <c r="A381" s="36"/>
      <c r="B381" s="37"/>
      <c r="C381" s="37" t="s">
        <v>44</v>
      </c>
      <c r="D381" s="37"/>
      <c r="E381" s="37"/>
      <c r="F381" s="37"/>
      <c r="G381" s="62" t="s">
        <v>204</v>
      </c>
      <c r="H381" s="192">
        <f>H262-H376-H377-H380</f>
        <v>483600</v>
      </c>
      <c r="I381" s="63">
        <f>I262-I376-I377-I380</f>
        <v>413951.08999999985</v>
      </c>
      <c r="J381" s="66">
        <f t="shared" si="126"/>
        <v>69648.910000000149</v>
      </c>
      <c r="K381" s="64">
        <f t="shared" si="138"/>
        <v>85.6</v>
      </c>
      <c r="L381" s="63">
        <f>L262-L376-L377-L380</f>
        <v>483600</v>
      </c>
      <c r="M381" s="63">
        <f>M262-M376-M377-M380</f>
        <v>0</v>
      </c>
      <c r="N381" s="192">
        <f>N262-N376-N377-N380</f>
        <v>413951.08999999985</v>
      </c>
      <c r="O381" s="63">
        <f>O262-O376-O377-O380</f>
        <v>413951.08999999985</v>
      </c>
      <c r="P381" s="65">
        <f t="shared" si="134"/>
        <v>69648.910000000149</v>
      </c>
      <c r="Q381" s="39">
        <f t="shared" si="143"/>
        <v>100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</row>
    <row r="382" spans="1:154" x14ac:dyDescent="0.2">
      <c r="A382" s="36" t="s">
        <v>205</v>
      </c>
      <c r="B382" s="37" t="s">
        <v>104</v>
      </c>
      <c r="C382" s="37"/>
      <c r="D382" s="37"/>
      <c r="E382" s="37"/>
      <c r="F382" s="37"/>
      <c r="G382" s="62" t="s">
        <v>206</v>
      </c>
      <c r="H382" s="192">
        <f>H384</f>
        <v>753000</v>
      </c>
      <c r="I382" s="63">
        <f>I384</f>
        <v>737102.34000000008</v>
      </c>
      <c r="J382" s="66">
        <f t="shared" si="126"/>
        <v>15897.659999999916</v>
      </c>
      <c r="K382" s="64">
        <f t="shared" si="138"/>
        <v>97.89</v>
      </c>
      <c r="L382" s="63">
        <f>L384</f>
        <v>753000</v>
      </c>
      <c r="M382" s="63">
        <f>M384</f>
        <v>0</v>
      </c>
      <c r="N382" s="192">
        <f>N384</f>
        <v>737102.34000000008</v>
      </c>
      <c r="O382" s="63">
        <f>O384</f>
        <v>737102.34000000008</v>
      </c>
      <c r="P382" s="65">
        <f t="shared" si="134"/>
        <v>15897.659999999916</v>
      </c>
      <c r="Q382" s="39">
        <f t="shared" si="143"/>
        <v>100</v>
      </c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</row>
    <row r="383" spans="1:154" ht="33" hidden="1" x14ac:dyDescent="0.2">
      <c r="A383" s="36"/>
      <c r="B383" s="37"/>
      <c r="C383" s="37"/>
      <c r="D383" s="37" t="s">
        <v>82</v>
      </c>
      <c r="E383" s="37"/>
      <c r="F383" s="37"/>
      <c r="G383" s="62" t="s">
        <v>207</v>
      </c>
      <c r="H383" s="192">
        <f>H442</f>
        <v>0</v>
      </c>
      <c r="I383" s="63">
        <f>I442</f>
        <v>0</v>
      </c>
      <c r="J383" s="66">
        <f t="shared" si="126"/>
        <v>0</v>
      </c>
      <c r="K383" s="95"/>
      <c r="L383" s="63">
        <f>L442</f>
        <v>0</v>
      </c>
      <c r="M383" s="82">
        <f>M442</f>
        <v>0</v>
      </c>
      <c r="N383" s="192">
        <f>N442</f>
        <v>0</v>
      </c>
      <c r="O383" s="65">
        <f>O442</f>
        <v>0</v>
      </c>
      <c r="P383" s="65">
        <f t="shared" si="134"/>
        <v>0</v>
      </c>
      <c r="Q383" s="39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</row>
    <row r="384" spans="1:154" s="45" customFormat="1" x14ac:dyDescent="0.25">
      <c r="A384" s="544" t="s">
        <v>208</v>
      </c>
      <c r="B384" s="545"/>
      <c r="C384" s="545"/>
      <c r="D384" s="545"/>
      <c r="E384" s="545"/>
      <c r="F384" s="545"/>
      <c r="G384" s="52" t="s">
        <v>209</v>
      </c>
      <c r="H384" s="192">
        <f>+H385+H445</f>
        <v>753000</v>
      </c>
      <c r="I384" s="131">
        <f>+I385+I445</f>
        <v>737102.34000000008</v>
      </c>
      <c r="J384" s="131">
        <f>+J385</f>
        <v>15359.319999999949</v>
      </c>
      <c r="K384" s="136">
        <f t="shared" ref="K384:K417" si="144">ROUND(I384/H384*100,2)</f>
        <v>97.89</v>
      </c>
      <c r="L384" s="131">
        <f>+L385+L445</f>
        <v>753000</v>
      </c>
      <c r="M384" s="133">
        <f>+M385+M445</f>
        <v>0</v>
      </c>
      <c r="N384" s="192">
        <f>+N385+N445</f>
        <v>737102.34000000008</v>
      </c>
      <c r="O384" s="134">
        <f>+O385+O445</f>
        <v>737102.34000000008</v>
      </c>
      <c r="P384" s="134">
        <f t="shared" si="134"/>
        <v>15897.659999999916</v>
      </c>
      <c r="Q384" s="135">
        <f t="shared" si="136"/>
        <v>97.89</v>
      </c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44"/>
      <c r="DC384" s="44"/>
      <c r="DD384" s="44"/>
      <c r="DE384" s="44"/>
      <c r="DF384" s="44"/>
      <c r="DG384" s="44"/>
      <c r="DH384" s="44"/>
      <c r="DI384" s="44"/>
      <c r="DJ384" s="44"/>
      <c r="DK384" s="44"/>
      <c r="DL384" s="44"/>
      <c r="DM384" s="44"/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4"/>
      <c r="EG384" s="44"/>
      <c r="EH384" s="44"/>
      <c r="EI384" s="44"/>
      <c r="EJ384" s="44"/>
      <c r="EK384" s="44"/>
      <c r="EL384" s="44"/>
      <c r="EM384" s="44"/>
      <c r="EN384" s="44"/>
      <c r="EO384" s="44"/>
      <c r="EP384" s="44"/>
      <c r="EQ384" s="44"/>
      <c r="ER384" s="44"/>
      <c r="ES384" s="44"/>
      <c r="ET384" s="44"/>
      <c r="EU384" s="44"/>
      <c r="EV384" s="44"/>
      <c r="EW384" s="44"/>
      <c r="EX384" s="44"/>
    </row>
    <row r="385" spans="1:154" x14ac:dyDescent="0.2">
      <c r="A385" s="36"/>
      <c r="B385" s="37"/>
      <c r="C385" s="37"/>
      <c r="D385" s="37" t="s">
        <v>33</v>
      </c>
      <c r="E385" s="37"/>
      <c r="F385" s="37"/>
      <c r="G385" s="62" t="s">
        <v>63</v>
      </c>
      <c r="H385" s="192">
        <f>H386+H389+H392+H395+H401+H415</f>
        <v>753000</v>
      </c>
      <c r="I385" s="63">
        <f>I386+I389+I392+I395+I401+I415</f>
        <v>737640.68</v>
      </c>
      <c r="J385" s="63">
        <f>J386+J389+J392+J395+J401+J415</f>
        <v>15359.319999999949</v>
      </c>
      <c r="K385" s="95">
        <f t="shared" si="144"/>
        <v>97.96</v>
      </c>
      <c r="L385" s="63">
        <f>L386+L389+L392+L395+L401+L415</f>
        <v>753000</v>
      </c>
      <c r="M385" s="58">
        <f>M386+M389+M392+M395+M401+M415</f>
        <v>0</v>
      </c>
      <c r="N385" s="192">
        <f>N386+N389+N392+N395+N401+N415</f>
        <v>737640.68</v>
      </c>
      <c r="O385" s="65">
        <f>O386+O389+O392+O395+O401+O415</f>
        <v>737640.68</v>
      </c>
      <c r="P385" s="65">
        <f t="shared" si="134"/>
        <v>15359.319999999949</v>
      </c>
      <c r="Q385" s="39">
        <f t="shared" si="136"/>
        <v>97.96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</row>
    <row r="386" spans="1:154" x14ac:dyDescent="0.2">
      <c r="A386" s="36"/>
      <c r="B386" s="37"/>
      <c r="C386" s="37"/>
      <c r="D386" s="37" t="s">
        <v>90</v>
      </c>
      <c r="E386" s="37"/>
      <c r="F386" s="37"/>
      <c r="G386" s="62" t="s">
        <v>67</v>
      </c>
      <c r="H386" s="192">
        <f>H387</f>
        <v>0</v>
      </c>
      <c r="I386" s="63">
        <f>I387</f>
        <v>0</v>
      </c>
      <c r="J386" s="63">
        <f t="shared" ref="J386:J387" si="145">J387</f>
        <v>0</v>
      </c>
      <c r="K386" s="95" t="e">
        <f t="shared" si="144"/>
        <v>#DIV/0!</v>
      </c>
      <c r="L386" s="63">
        <f t="shared" ref="L386:N387" si="146">L387</f>
        <v>0</v>
      </c>
      <c r="M386" s="58">
        <f t="shared" si="146"/>
        <v>0</v>
      </c>
      <c r="N386" s="192">
        <f t="shared" si="146"/>
        <v>0</v>
      </c>
      <c r="O386" s="65">
        <f t="shared" ref="O386:O387" si="147">O387</f>
        <v>0</v>
      </c>
      <c r="P386" s="65">
        <f t="shared" si="134"/>
        <v>0</v>
      </c>
      <c r="Q386" s="39" t="e">
        <f t="shared" si="136"/>
        <v>#DIV/0!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</row>
    <row r="387" spans="1:154" x14ac:dyDescent="0.2">
      <c r="A387" s="36"/>
      <c r="B387" s="37"/>
      <c r="C387" s="37"/>
      <c r="D387" s="37"/>
      <c r="E387" s="37" t="s">
        <v>91</v>
      </c>
      <c r="F387" s="37"/>
      <c r="G387" s="50" t="s">
        <v>183</v>
      </c>
      <c r="H387" s="192">
        <f>H388</f>
        <v>0</v>
      </c>
      <c r="I387" s="63">
        <f>I388</f>
        <v>0</v>
      </c>
      <c r="J387" s="63">
        <f t="shared" si="145"/>
        <v>0</v>
      </c>
      <c r="K387" s="95" t="e">
        <f t="shared" si="144"/>
        <v>#DIV/0!</v>
      </c>
      <c r="L387" s="63">
        <f t="shared" si="146"/>
        <v>0</v>
      </c>
      <c r="M387" s="58">
        <f t="shared" si="146"/>
        <v>0</v>
      </c>
      <c r="N387" s="192">
        <f t="shared" si="146"/>
        <v>0</v>
      </c>
      <c r="O387" s="65">
        <f t="shared" si="147"/>
        <v>0</v>
      </c>
      <c r="P387" s="65">
        <f t="shared" si="134"/>
        <v>0</v>
      </c>
      <c r="Q387" s="39" t="e">
        <f t="shared" si="136"/>
        <v>#DIV/0!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</row>
    <row r="388" spans="1:154" ht="21.6" customHeight="1" x14ac:dyDescent="0.2">
      <c r="A388" s="46"/>
      <c r="B388" s="47"/>
      <c r="C388" s="47"/>
      <c r="D388" s="47"/>
      <c r="E388" s="47"/>
      <c r="F388" s="47" t="s">
        <v>91</v>
      </c>
      <c r="G388" s="51" t="s">
        <v>156</v>
      </c>
      <c r="H388" s="193"/>
      <c r="I388" s="66"/>
      <c r="J388" s="66">
        <f t="shared" ref="J388:J441" si="148">H388-I388</f>
        <v>0</v>
      </c>
      <c r="K388" s="95" t="e">
        <f t="shared" si="144"/>
        <v>#DIV/0!</v>
      </c>
      <c r="L388" s="66"/>
      <c r="M388" s="48"/>
      <c r="N388" s="193"/>
      <c r="O388" s="67">
        <f t="shared" ref="O388" si="149">M388+N388</f>
        <v>0</v>
      </c>
      <c r="P388" s="67">
        <f t="shared" si="134"/>
        <v>0</v>
      </c>
      <c r="Q388" s="39" t="e">
        <f t="shared" si="136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</row>
    <row r="389" spans="1:154" x14ac:dyDescent="0.2">
      <c r="A389" s="36"/>
      <c r="B389" s="37"/>
      <c r="C389" s="37"/>
      <c r="D389" s="37" t="s">
        <v>92</v>
      </c>
      <c r="E389" s="37"/>
      <c r="F389" s="37"/>
      <c r="G389" s="62" t="s">
        <v>71</v>
      </c>
      <c r="H389" s="192">
        <f>H390+H391</f>
        <v>0</v>
      </c>
      <c r="I389" s="63">
        <f>I390+I391</f>
        <v>0</v>
      </c>
      <c r="J389" s="66">
        <f t="shared" si="148"/>
        <v>0</v>
      </c>
      <c r="K389" s="95" t="e">
        <f t="shared" si="144"/>
        <v>#DIV/0!</v>
      </c>
      <c r="L389" s="63">
        <f>L390+L391</f>
        <v>0</v>
      </c>
      <c r="M389" s="58">
        <f>M390+M391</f>
        <v>0</v>
      </c>
      <c r="N389" s="192">
        <f>N390+N391</f>
        <v>0</v>
      </c>
      <c r="O389" s="65">
        <f>O390+O391</f>
        <v>0</v>
      </c>
      <c r="P389" s="65">
        <f t="shared" si="134"/>
        <v>0</v>
      </c>
      <c r="Q389" s="39" t="e">
        <f t="shared" si="136"/>
        <v>#DIV/0!</v>
      </c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</row>
    <row r="390" spans="1:154" x14ac:dyDescent="0.2">
      <c r="A390" s="46"/>
      <c r="B390" s="47"/>
      <c r="C390" s="47"/>
      <c r="D390" s="47"/>
      <c r="E390" s="47" t="s">
        <v>39</v>
      </c>
      <c r="F390" s="47"/>
      <c r="G390" s="51" t="s">
        <v>343</v>
      </c>
      <c r="H390" s="193"/>
      <c r="I390" s="66"/>
      <c r="J390" s="66">
        <f t="shared" si="148"/>
        <v>0</v>
      </c>
      <c r="K390" s="95" t="e">
        <f t="shared" si="144"/>
        <v>#DIV/0!</v>
      </c>
      <c r="L390" s="66"/>
      <c r="M390" s="48"/>
      <c r="N390" s="193"/>
      <c r="O390" s="67">
        <f t="shared" ref="O390:O391" si="150">M390+N390</f>
        <v>0</v>
      </c>
      <c r="P390" s="67">
        <f t="shared" si="134"/>
        <v>0</v>
      </c>
      <c r="Q390" s="39" t="e">
        <f t="shared" si="136"/>
        <v>#DIV/0!</v>
      </c>
      <c r="R390" s="31"/>
      <c r="S390" s="5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</row>
    <row r="391" spans="1:154" x14ac:dyDescent="0.2">
      <c r="A391" s="46"/>
      <c r="B391" s="47"/>
      <c r="C391" s="47"/>
      <c r="D391" s="47"/>
      <c r="E391" s="47">
        <v>10</v>
      </c>
      <c r="F391" s="47"/>
      <c r="G391" s="51" t="s">
        <v>342</v>
      </c>
      <c r="H391" s="193"/>
      <c r="I391" s="66"/>
      <c r="J391" s="66">
        <f t="shared" si="148"/>
        <v>0</v>
      </c>
      <c r="K391" s="95" t="e">
        <f t="shared" si="144"/>
        <v>#DIV/0!</v>
      </c>
      <c r="L391" s="66"/>
      <c r="M391" s="48"/>
      <c r="N391" s="193"/>
      <c r="O391" s="67">
        <f t="shared" si="150"/>
        <v>0</v>
      </c>
      <c r="P391" s="67">
        <f t="shared" si="134"/>
        <v>0</v>
      </c>
      <c r="Q391" s="39" t="e">
        <f t="shared" si="136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</row>
    <row r="392" spans="1:154" x14ac:dyDescent="0.2">
      <c r="A392" s="36"/>
      <c r="B392" s="37"/>
      <c r="C392" s="37"/>
      <c r="D392" s="37">
        <v>51</v>
      </c>
      <c r="E392" s="37"/>
      <c r="F392" s="37"/>
      <c r="G392" s="62" t="s">
        <v>73</v>
      </c>
      <c r="H392" s="192">
        <f>H393</f>
        <v>0</v>
      </c>
      <c r="I392" s="63">
        <f>I393</f>
        <v>0</v>
      </c>
      <c r="J392" s="66">
        <f t="shared" si="148"/>
        <v>0</v>
      </c>
      <c r="K392" s="95" t="e">
        <f t="shared" si="144"/>
        <v>#DIV/0!</v>
      </c>
      <c r="L392" s="63">
        <f t="shared" ref="L392:N393" si="151">L393</f>
        <v>0</v>
      </c>
      <c r="M392" s="58">
        <f t="shared" si="151"/>
        <v>0</v>
      </c>
      <c r="N392" s="192">
        <f t="shared" si="151"/>
        <v>0</v>
      </c>
      <c r="O392" s="65">
        <f t="shared" ref="O392:O393" si="152">O393</f>
        <v>0</v>
      </c>
      <c r="P392" s="65">
        <f t="shared" si="134"/>
        <v>0</v>
      </c>
      <c r="Q392" s="39" t="e">
        <f t="shared" si="136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</row>
    <row r="393" spans="1:154" x14ac:dyDescent="0.2">
      <c r="A393" s="36"/>
      <c r="B393" s="37"/>
      <c r="C393" s="37"/>
      <c r="D393" s="37"/>
      <c r="E393" s="37" t="s">
        <v>33</v>
      </c>
      <c r="F393" s="37"/>
      <c r="G393" s="50" t="s">
        <v>93</v>
      </c>
      <c r="H393" s="192">
        <f>H394</f>
        <v>0</v>
      </c>
      <c r="I393" s="63">
        <f>I394</f>
        <v>0</v>
      </c>
      <c r="J393" s="66">
        <f t="shared" si="148"/>
        <v>0</v>
      </c>
      <c r="K393" s="95" t="e">
        <f t="shared" si="144"/>
        <v>#DIV/0!</v>
      </c>
      <c r="L393" s="63">
        <f t="shared" si="151"/>
        <v>0</v>
      </c>
      <c r="M393" s="58">
        <f t="shared" si="151"/>
        <v>0</v>
      </c>
      <c r="N393" s="192">
        <f t="shared" si="151"/>
        <v>0</v>
      </c>
      <c r="O393" s="65">
        <f t="shared" si="152"/>
        <v>0</v>
      </c>
      <c r="P393" s="65">
        <f t="shared" si="134"/>
        <v>0</v>
      </c>
      <c r="Q393" s="39" t="e">
        <f t="shared" si="136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</row>
    <row r="394" spans="1:154" ht="33" x14ac:dyDescent="0.2">
      <c r="A394" s="46"/>
      <c r="B394" s="47"/>
      <c r="C394" s="47"/>
      <c r="D394" s="47"/>
      <c r="E394" s="47"/>
      <c r="F394" s="47">
        <v>18</v>
      </c>
      <c r="G394" s="51" t="s">
        <v>96</v>
      </c>
      <c r="H394" s="193"/>
      <c r="I394" s="66"/>
      <c r="J394" s="66">
        <f t="shared" si="148"/>
        <v>0</v>
      </c>
      <c r="K394" s="95" t="e">
        <f t="shared" si="144"/>
        <v>#DIV/0!</v>
      </c>
      <c r="L394" s="66"/>
      <c r="M394" s="48"/>
      <c r="N394" s="193"/>
      <c r="O394" s="67">
        <f t="shared" ref="O394" si="153">M394+N394</f>
        <v>0</v>
      </c>
      <c r="P394" s="67">
        <f t="shared" si="134"/>
        <v>0</v>
      </c>
      <c r="Q394" s="39" t="e">
        <f t="shared" si="136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</row>
    <row r="395" spans="1:154" x14ac:dyDescent="0.2">
      <c r="A395" s="36"/>
      <c r="B395" s="37"/>
      <c r="C395" s="37"/>
      <c r="D395" s="37">
        <v>55</v>
      </c>
      <c r="E395" s="37"/>
      <c r="F395" s="37"/>
      <c r="G395" s="62" t="s">
        <v>341</v>
      </c>
      <c r="H395" s="192">
        <f>H396+H399</f>
        <v>0</v>
      </c>
      <c r="I395" s="63">
        <f>I396+I399</f>
        <v>0</v>
      </c>
      <c r="J395" s="66">
        <f t="shared" si="148"/>
        <v>0</v>
      </c>
      <c r="K395" s="95" t="e">
        <f t="shared" si="144"/>
        <v>#DIV/0!</v>
      </c>
      <c r="L395" s="63">
        <f>L396+L399</f>
        <v>0</v>
      </c>
      <c r="M395" s="58">
        <f>M396+M399</f>
        <v>0</v>
      </c>
      <c r="N395" s="192">
        <f>N396+N399</f>
        <v>0</v>
      </c>
      <c r="O395" s="65">
        <f>O396+O399</f>
        <v>0</v>
      </c>
      <c r="P395" s="65">
        <f t="shared" si="134"/>
        <v>0</v>
      </c>
      <c r="Q395" s="39" t="e">
        <f t="shared" si="136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</row>
    <row r="396" spans="1:154" x14ac:dyDescent="0.2">
      <c r="A396" s="36"/>
      <c r="B396" s="37"/>
      <c r="C396" s="37"/>
      <c r="D396" s="37"/>
      <c r="E396" s="37" t="s">
        <v>33</v>
      </c>
      <c r="F396" s="37"/>
      <c r="G396" s="62" t="s">
        <v>340</v>
      </c>
      <c r="H396" s="192">
        <f>H397+H398</f>
        <v>0</v>
      </c>
      <c r="I396" s="63">
        <f>I397+I398</f>
        <v>0</v>
      </c>
      <c r="J396" s="66">
        <f t="shared" si="148"/>
        <v>0</v>
      </c>
      <c r="K396" s="95" t="e">
        <f t="shared" si="144"/>
        <v>#DIV/0!</v>
      </c>
      <c r="L396" s="63">
        <f>L397+L398</f>
        <v>0</v>
      </c>
      <c r="M396" s="58">
        <f>M397+M398</f>
        <v>0</v>
      </c>
      <c r="N396" s="192">
        <f>N397+N398</f>
        <v>0</v>
      </c>
      <c r="O396" s="65">
        <f>O397+O398</f>
        <v>0</v>
      </c>
      <c r="P396" s="65">
        <f t="shared" si="134"/>
        <v>0</v>
      </c>
      <c r="Q396" s="39" t="e">
        <f t="shared" si="136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</row>
    <row r="397" spans="1:154" x14ac:dyDescent="0.2">
      <c r="A397" s="46"/>
      <c r="B397" s="47"/>
      <c r="C397" s="47"/>
      <c r="D397" s="47"/>
      <c r="E397" s="47"/>
      <c r="F397" s="47" t="s">
        <v>117</v>
      </c>
      <c r="G397" s="51" t="s">
        <v>339</v>
      </c>
      <c r="H397" s="193"/>
      <c r="I397" s="66"/>
      <c r="J397" s="66">
        <f t="shared" si="148"/>
        <v>0</v>
      </c>
      <c r="K397" s="95" t="e">
        <f t="shared" si="144"/>
        <v>#DIV/0!</v>
      </c>
      <c r="L397" s="66"/>
      <c r="M397" s="48"/>
      <c r="N397" s="193"/>
      <c r="O397" s="67">
        <f t="shared" ref="O397:O398" si="154">M397+N397</f>
        <v>0</v>
      </c>
      <c r="P397" s="67">
        <f t="shared" si="134"/>
        <v>0</v>
      </c>
      <c r="Q397" s="39" t="e">
        <f t="shared" si="136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</row>
    <row r="398" spans="1:154" x14ac:dyDescent="0.2">
      <c r="A398" s="46"/>
      <c r="B398" s="47"/>
      <c r="C398" s="47"/>
      <c r="D398" s="47"/>
      <c r="E398" s="47"/>
      <c r="F398" s="47">
        <v>18</v>
      </c>
      <c r="G398" s="51" t="s">
        <v>210</v>
      </c>
      <c r="H398" s="193"/>
      <c r="I398" s="66"/>
      <c r="J398" s="66">
        <f t="shared" si="148"/>
        <v>0</v>
      </c>
      <c r="K398" s="95" t="e">
        <f t="shared" si="144"/>
        <v>#DIV/0!</v>
      </c>
      <c r="L398" s="66"/>
      <c r="M398" s="48"/>
      <c r="N398" s="193"/>
      <c r="O398" s="67">
        <f t="shared" si="154"/>
        <v>0</v>
      </c>
      <c r="P398" s="67">
        <f t="shared" si="134"/>
        <v>0</v>
      </c>
      <c r="Q398" s="39" t="e">
        <f t="shared" si="136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</row>
    <row r="399" spans="1:154" x14ac:dyDescent="0.2">
      <c r="A399" s="36"/>
      <c r="B399" s="37"/>
      <c r="C399" s="37"/>
      <c r="D399" s="37"/>
      <c r="E399" s="37" t="s">
        <v>31</v>
      </c>
      <c r="F399" s="37"/>
      <c r="G399" s="50" t="s">
        <v>338</v>
      </c>
      <c r="H399" s="192">
        <f>H400</f>
        <v>0</v>
      </c>
      <c r="I399" s="63">
        <f>I400</f>
        <v>0</v>
      </c>
      <c r="J399" s="66">
        <f t="shared" si="148"/>
        <v>0</v>
      </c>
      <c r="K399" s="95" t="e">
        <f t="shared" si="144"/>
        <v>#DIV/0!</v>
      </c>
      <c r="L399" s="63">
        <f>L400</f>
        <v>0</v>
      </c>
      <c r="M399" s="58">
        <f>M400</f>
        <v>0</v>
      </c>
      <c r="N399" s="192">
        <f>N400</f>
        <v>0</v>
      </c>
      <c r="O399" s="65">
        <f>O400</f>
        <v>0</v>
      </c>
      <c r="P399" s="65">
        <f t="shared" si="134"/>
        <v>0</v>
      </c>
      <c r="Q399" s="39" t="e">
        <f t="shared" si="136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</row>
    <row r="400" spans="1:154" x14ac:dyDescent="0.2">
      <c r="A400" s="46"/>
      <c r="B400" s="47"/>
      <c r="C400" s="47"/>
      <c r="D400" s="47"/>
      <c r="E400" s="47"/>
      <c r="F400" s="47" t="s">
        <v>33</v>
      </c>
      <c r="G400" s="51" t="s">
        <v>337</v>
      </c>
      <c r="H400" s="193"/>
      <c r="I400" s="66"/>
      <c r="J400" s="66">
        <f t="shared" si="148"/>
        <v>0</v>
      </c>
      <c r="K400" s="95" t="e">
        <f t="shared" si="144"/>
        <v>#DIV/0!</v>
      </c>
      <c r="L400" s="66"/>
      <c r="M400" s="48"/>
      <c r="N400" s="193"/>
      <c r="O400" s="67">
        <f t="shared" ref="O400" si="155">M400+N400</f>
        <v>0</v>
      </c>
      <c r="P400" s="67">
        <f t="shared" si="134"/>
        <v>0</v>
      </c>
      <c r="Q400" s="39" t="e">
        <f t="shared" si="136"/>
        <v>#DIV/0!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</row>
    <row r="401" spans="1:154" ht="33" x14ac:dyDescent="0.2">
      <c r="A401" s="36"/>
      <c r="B401" s="37"/>
      <c r="C401" s="37"/>
      <c r="D401" s="37">
        <v>56</v>
      </c>
      <c r="E401" s="37"/>
      <c r="F401" s="37"/>
      <c r="G401" s="50" t="s">
        <v>336</v>
      </c>
      <c r="H401" s="192">
        <f>+H402+H405+H408+H411</f>
        <v>0</v>
      </c>
      <c r="I401" s="63">
        <f>+I402+I405+I408+I411</f>
        <v>0</v>
      </c>
      <c r="J401" s="66">
        <f t="shared" si="148"/>
        <v>0</v>
      </c>
      <c r="K401" s="95" t="e">
        <f t="shared" si="144"/>
        <v>#DIV/0!</v>
      </c>
      <c r="L401" s="63">
        <f>+L402+L405+L408+L411</f>
        <v>0</v>
      </c>
      <c r="M401" s="58">
        <f>+M402+M405+M408+M411</f>
        <v>0</v>
      </c>
      <c r="N401" s="192">
        <f>+N402+N405+N408+N411</f>
        <v>0</v>
      </c>
      <c r="O401" s="65">
        <f t="shared" ref="O401" si="156">+O402+O405+O408+O411</f>
        <v>0</v>
      </c>
      <c r="P401" s="67">
        <f t="shared" si="134"/>
        <v>0</v>
      </c>
      <c r="Q401" s="39" t="e">
        <f t="shared" si="136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</row>
    <row r="402" spans="1:154" hidden="1" x14ac:dyDescent="0.2">
      <c r="A402" s="36"/>
      <c r="B402" s="37"/>
      <c r="C402" s="37"/>
      <c r="D402" s="144"/>
      <c r="E402" s="177" t="s">
        <v>253</v>
      </c>
      <c r="F402" s="144"/>
      <c r="G402" s="145" t="s">
        <v>411</v>
      </c>
      <c r="H402" s="192">
        <f>H403+H404</f>
        <v>0</v>
      </c>
      <c r="I402" s="63">
        <f>I403+I404</f>
        <v>0</v>
      </c>
      <c r="J402" s="66">
        <f t="shared" si="148"/>
        <v>0</v>
      </c>
      <c r="K402" s="95" t="e">
        <f t="shared" si="144"/>
        <v>#DIV/0!</v>
      </c>
      <c r="L402" s="63">
        <f>L403+L404</f>
        <v>0</v>
      </c>
      <c r="M402" s="58">
        <f>M403+M404</f>
        <v>0</v>
      </c>
      <c r="N402" s="192">
        <f>N403+N404</f>
        <v>0</v>
      </c>
      <c r="O402" s="65">
        <f>O403+O404</f>
        <v>0</v>
      </c>
      <c r="P402" s="65">
        <f>P403+P404</f>
        <v>0</v>
      </c>
      <c r="Q402" s="39" t="e">
        <f t="shared" si="136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</row>
    <row r="403" spans="1:154" hidden="1" x14ac:dyDescent="0.2">
      <c r="A403" s="36"/>
      <c r="B403" s="37"/>
      <c r="C403" s="37"/>
      <c r="D403" s="144"/>
      <c r="E403" s="178"/>
      <c r="F403" s="144" t="s">
        <v>55</v>
      </c>
      <c r="G403" s="145" t="s">
        <v>157</v>
      </c>
      <c r="H403" s="192"/>
      <c r="I403" s="63"/>
      <c r="J403" s="66">
        <f t="shared" si="148"/>
        <v>0</v>
      </c>
      <c r="K403" s="95" t="e">
        <f t="shared" si="144"/>
        <v>#DIV/0!</v>
      </c>
      <c r="L403" s="63"/>
      <c r="M403" s="58"/>
      <c r="N403" s="192"/>
      <c r="O403" s="65">
        <f t="shared" ref="O403:O404" si="157">M403+N403</f>
        <v>0</v>
      </c>
      <c r="P403" s="65"/>
      <c r="Q403" s="39" t="e">
        <f t="shared" si="136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</row>
    <row r="404" spans="1:154" hidden="1" x14ac:dyDescent="0.2">
      <c r="A404" s="36"/>
      <c r="B404" s="37"/>
      <c r="C404" s="37"/>
      <c r="D404" s="144"/>
      <c r="E404" s="178"/>
      <c r="F404" s="144" t="s">
        <v>56</v>
      </c>
      <c r="G404" s="145" t="s">
        <v>158</v>
      </c>
      <c r="H404" s="192"/>
      <c r="I404" s="63"/>
      <c r="J404" s="66">
        <f t="shared" si="148"/>
        <v>0</v>
      </c>
      <c r="K404" s="95" t="e">
        <f t="shared" si="144"/>
        <v>#DIV/0!</v>
      </c>
      <c r="L404" s="63"/>
      <c r="M404" s="58"/>
      <c r="N404" s="192"/>
      <c r="O404" s="65">
        <f t="shared" si="157"/>
        <v>0</v>
      </c>
      <c r="P404" s="65"/>
      <c r="Q404" s="39" t="e">
        <f t="shared" si="136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</row>
    <row r="405" spans="1:154" ht="33" x14ac:dyDescent="0.2">
      <c r="A405" s="46"/>
      <c r="B405" s="47"/>
      <c r="C405" s="47"/>
      <c r="D405" s="144"/>
      <c r="E405" s="146">
        <v>48</v>
      </c>
      <c r="F405" s="146"/>
      <c r="G405" s="147" t="s">
        <v>267</v>
      </c>
      <c r="H405" s="193">
        <f>H406+H407</f>
        <v>0</v>
      </c>
      <c r="I405" s="66">
        <f>I406+I407</f>
        <v>0</v>
      </c>
      <c r="J405" s="66">
        <f t="shared" si="148"/>
        <v>0</v>
      </c>
      <c r="K405" s="95" t="e">
        <f t="shared" si="144"/>
        <v>#DIV/0!</v>
      </c>
      <c r="L405" s="66">
        <f>L406+L407</f>
        <v>0</v>
      </c>
      <c r="M405" s="48">
        <f>M406+M407</f>
        <v>0</v>
      </c>
      <c r="N405" s="193">
        <f>N406+N407</f>
        <v>0</v>
      </c>
      <c r="O405" s="67">
        <f>O406+O407</f>
        <v>0</v>
      </c>
      <c r="P405" s="67">
        <f>P406+P407</f>
        <v>0</v>
      </c>
      <c r="Q405" s="39" t="e">
        <f t="shared" si="136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</row>
    <row r="406" spans="1:154" x14ac:dyDescent="0.2">
      <c r="A406" s="46"/>
      <c r="B406" s="47"/>
      <c r="C406" s="47"/>
      <c r="D406" s="144"/>
      <c r="E406" s="146"/>
      <c r="F406" s="144" t="s">
        <v>55</v>
      </c>
      <c r="G406" s="148" t="s">
        <v>157</v>
      </c>
      <c r="H406" s="193"/>
      <c r="I406" s="66"/>
      <c r="J406" s="66">
        <f t="shared" si="148"/>
        <v>0</v>
      </c>
      <c r="K406" s="95" t="e">
        <f t="shared" si="144"/>
        <v>#DIV/0!</v>
      </c>
      <c r="L406" s="66"/>
      <c r="M406" s="48"/>
      <c r="N406" s="193"/>
      <c r="O406" s="67">
        <f t="shared" ref="O406:O407" si="158">M406+N406</f>
        <v>0</v>
      </c>
      <c r="P406" s="67"/>
      <c r="Q406" s="39" t="e">
        <f t="shared" si="136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</row>
    <row r="407" spans="1:154" ht="17.45" customHeight="1" x14ac:dyDescent="0.2">
      <c r="A407" s="46"/>
      <c r="B407" s="47"/>
      <c r="C407" s="47"/>
      <c r="D407" s="144"/>
      <c r="E407" s="146"/>
      <c r="F407" s="144" t="s">
        <v>56</v>
      </c>
      <c r="G407" s="148" t="s">
        <v>158</v>
      </c>
      <c r="H407" s="193"/>
      <c r="I407" s="66"/>
      <c r="J407" s="66">
        <f t="shared" si="148"/>
        <v>0</v>
      </c>
      <c r="K407" s="95" t="e">
        <f t="shared" si="144"/>
        <v>#DIV/0!</v>
      </c>
      <c r="L407" s="66"/>
      <c r="M407" s="48"/>
      <c r="N407" s="193"/>
      <c r="O407" s="67">
        <f t="shared" si="158"/>
        <v>0</v>
      </c>
      <c r="P407" s="67"/>
      <c r="Q407" s="39" t="e">
        <f t="shared" si="136"/>
        <v>#DIV/0!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</row>
    <row r="408" spans="1:154" ht="33" x14ac:dyDescent="0.2">
      <c r="A408" s="46"/>
      <c r="B408" s="47"/>
      <c r="C408" s="47"/>
      <c r="D408" s="144"/>
      <c r="E408" s="146">
        <v>49</v>
      </c>
      <c r="F408" s="146"/>
      <c r="G408" s="147" t="s">
        <v>268</v>
      </c>
      <c r="H408" s="193">
        <f>H409+H410</f>
        <v>0</v>
      </c>
      <c r="I408" s="66">
        <f>I409+I410</f>
        <v>0</v>
      </c>
      <c r="J408" s="66">
        <f t="shared" si="148"/>
        <v>0</v>
      </c>
      <c r="K408" s="95" t="e">
        <f t="shared" si="144"/>
        <v>#DIV/0!</v>
      </c>
      <c r="L408" s="66">
        <f>L409+L410</f>
        <v>0</v>
      </c>
      <c r="M408" s="48">
        <f>M409+M410</f>
        <v>0</v>
      </c>
      <c r="N408" s="193">
        <f>N409+N410</f>
        <v>0</v>
      </c>
      <c r="O408" s="67">
        <f>O409+O410</f>
        <v>0</v>
      </c>
      <c r="P408" s="67">
        <f>P409+P410</f>
        <v>0</v>
      </c>
      <c r="Q408" s="39" t="e">
        <f t="shared" si="136"/>
        <v>#DIV/0!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</row>
    <row r="409" spans="1:154" x14ac:dyDescent="0.2">
      <c r="A409" s="46"/>
      <c r="B409" s="47"/>
      <c r="C409" s="47"/>
      <c r="D409" s="144"/>
      <c r="E409" s="146"/>
      <c r="F409" s="144" t="s">
        <v>55</v>
      </c>
      <c r="G409" s="148" t="s">
        <v>157</v>
      </c>
      <c r="H409" s="193"/>
      <c r="I409" s="66"/>
      <c r="J409" s="66">
        <f t="shared" si="148"/>
        <v>0</v>
      </c>
      <c r="K409" s="95" t="e">
        <f t="shared" si="144"/>
        <v>#DIV/0!</v>
      </c>
      <c r="L409" s="66"/>
      <c r="M409" s="48"/>
      <c r="N409" s="193"/>
      <c r="O409" s="67">
        <f t="shared" ref="O409:O414" si="159">M409+N409</f>
        <v>0</v>
      </c>
      <c r="P409" s="67"/>
      <c r="Q409" s="39" t="e">
        <f t="shared" si="136"/>
        <v>#DIV/0!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</row>
    <row r="410" spans="1:154" x14ac:dyDescent="0.2">
      <c r="A410" s="46"/>
      <c r="B410" s="47"/>
      <c r="C410" s="47"/>
      <c r="D410" s="144"/>
      <c r="E410" s="146"/>
      <c r="F410" s="144" t="s">
        <v>56</v>
      </c>
      <c r="G410" s="148" t="s">
        <v>158</v>
      </c>
      <c r="H410" s="193"/>
      <c r="I410" s="66"/>
      <c r="J410" s="66">
        <f t="shared" si="148"/>
        <v>0</v>
      </c>
      <c r="K410" s="95" t="e">
        <f t="shared" si="144"/>
        <v>#DIV/0!</v>
      </c>
      <c r="L410" s="66"/>
      <c r="M410" s="48"/>
      <c r="N410" s="193"/>
      <c r="O410" s="67">
        <f t="shared" si="159"/>
        <v>0</v>
      </c>
      <c r="P410" s="67"/>
      <c r="Q410" s="39" t="e">
        <f t="shared" si="136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</row>
    <row r="411" spans="1:154" ht="32.450000000000003" customHeight="1" x14ac:dyDescent="0.2">
      <c r="A411" s="46"/>
      <c r="B411" s="47"/>
      <c r="C411" s="47"/>
      <c r="D411" s="144"/>
      <c r="E411" s="146">
        <v>51</v>
      </c>
      <c r="F411" s="144"/>
      <c r="G411" s="148" t="s">
        <v>410</v>
      </c>
      <c r="H411" s="193">
        <f>H412+H413</f>
        <v>0</v>
      </c>
      <c r="I411" s="66">
        <f>I412+I413</f>
        <v>0</v>
      </c>
      <c r="J411" s="66">
        <f t="shared" si="148"/>
        <v>0</v>
      </c>
      <c r="K411" s="95" t="e">
        <f t="shared" si="144"/>
        <v>#DIV/0!</v>
      </c>
      <c r="L411" s="66">
        <f>L412+L413</f>
        <v>0</v>
      </c>
      <c r="M411" s="48">
        <f>M412+M413</f>
        <v>0</v>
      </c>
      <c r="N411" s="193">
        <f>N412+N413+N414</f>
        <v>0</v>
      </c>
      <c r="O411" s="67">
        <f t="shared" si="159"/>
        <v>0</v>
      </c>
      <c r="P411" s="67"/>
      <c r="Q411" s="39" t="e">
        <f t="shared" si="136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</row>
    <row r="412" spans="1:154" x14ac:dyDescent="0.2">
      <c r="A412" s="46"/>
      <c r="B412" s="47"/>
      <c r="C412" s="47"/>
      <c r="D412" s="144"/>
      <c r="E412" s="146"/>
      <c r="F412" s="144" t="s">
        <v>407</v>
      </c>
      <c r="G412" s="148" t="s">
        <v>157</v>
      </c>
      <c r="H412" s="193"/>
      <c r="I412" s="66"/>
      <c r="J412" s="66">
        <f t="shared" si="148"/>
        <v>0</v>
      </c>
      <c r="K412" s="95" t="e">
        <f t="shared" si="144"/>
        <v>#DIV/0!</v>
      </c>
      <c r="L412" s="66"/>
      <c r="M412" s="48"/>
      <c r="N412" s="193"/>
      <c r="O412" s="67">
        <f t="shared" si="159"/>
        <v>0</v>
      </c>
      <c r="P412" s="67"/>
      <c r="Q412" s="39" t="e">
        <f t="shared" si="136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</row>
    <row r="413" spans="1:154" x14ac:dyDescent="0.2">
      <c r="A413" s="46"/>
      <c r="B413" s="47"/>
      <c r="C413" s="47"/>
      <c r="D413" s="144"/>
      <c r="E413" s="146"/>
      <c r="F413" s="144" t="s">
        <v>408</v>
      </c>
      <c r="G413" s="148" t="s">
        <v>158</v>
      </c>
      <c r="H413" s="193"/>
      <c r="I413" s="66"/>
      <c r="J413" s="66">
        <f t="shared" si="148"/>
        <v>0</v>
      </c>
      <c r="K413" s="95" t="e">
        <f t="shared" si="144"/>
        <v>#DIV/0!</v>
      </c>
      <c r="L413" s="66"/>
      <c r="M413" s="48"/>
      <c r="N413" s="193"/>
      <c r="O413" s="67">
        <f t="shared" si="159"/>
        <v>0</v>
      </c>
      <c r="P413" s="67"/>
      <c r="Q413" s="39" t="e">
        <f t="shared" si="136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</row>
    <row r="414" spans="1:154" x14ac:dyDescent="0.2">
      <c r="A414" s="46"/>
      <c r="B414" s="47"/>
      <c r="C414" s="47"/>
      <c r="D414" s="144"/>
      <c r="E414" s="146"/>
      <c r="F414" s="144" t="s">
        <v>409</v>
      </c>
      <c r="G414" s="148" t="s">
        <v>234</v>
      </c>
      <c r="H414" s="193"/>
      <c r="I414" s="66"/>
      <c r="J414" s="66">
        <f t="shared" si="148"/>
        <v>0</v>
      </c>
      <c r="K414" s="95" t="e">
        <f t="shared" si="144"/>
        <v>#DIV/0!</v>
      </c>
      <c r="L414" s="66"/>
      <c r="M414" s="48"/>
      <c r="N414" s="193"/>
      <c r="O414" s="67">
        <f t="shared" si="159"/>
        <v>0</v>
      </c>
      <c r="P414" s="67"/>
      <c r="Q414" s="39" t="e">
        <f t="shared" si="136"/>
        <v>#DIV/0!</v>
      </c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</row>
    <row r="415" spans="1:154" x14ac:dyDescent="0.2">
      <c r="A415" s="36"/>
      <c r="B415" s="37"/>
      <c r="C415" s="37"/>
      <c r="D415" s="37">
        <v>57</v>
      </c>
      <c r="E415" s="37"/>
      <c r="F415" s="37"/>
      <c r="G415" s="50" t="s">
        <v>79</v>
      </c>
      <c r="H415" s="192">
        <f>H416</f>
        <v>753000</v>
      </c>
      <c r="I415" s="63">
        <f>I416</f>
        <v>737640.68</v>
      </c>
      <c r="J415" s="63">
        <f t="shared" si="148"/>
        <v>15359.319999999949</v>
      </c>
      <c r="K415" s="95">
        <f t="shared" si="144"/>
        <v>97.96</v>
      </c>
      <c r="L415" s="63">
        <f>L416</f>
        <v>753000</v>
      </c>
      <c r="M415" s="58">
        <f>M416</f>
        <v>0</v>
      </c>
      <c r="N415" s="192">
        <f>N416</f>
        <v>737640.68</v>
      </c>
      <c r="O415" s="65">
        <f t="shared" ref="O415" si="160">O416</f>
        <v>737640.68</v>
      </c>
      <c r="P415" s="65">
        <f t="shared" si="134"/>
        <v>15359.319999999949</v>
      </c>
      <c r="Q415" s="39">
        <f t="shared" si="136"/>
        <v>97.96</v>
      </c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</row>
    <row r="416" spans="1:154" x14ac:dyDescent="0.2">
      <c r="A416" s="36"/>
      <c r="B416" s="37"/>
      <c r="C416" s="37"/>
      <c r="D416" s="37"/>
      <c r="E416" s="37" t="s">
        <v>31</v>
      </c>
      <c r="F416" s="37"/>
      <c r="G416" s="50" t="s">
        <v>211</v>
      </c>
      <c r="H416" s="192">
        <f>+H417+H441</f>
        <v>753000</v>
      </c>
      <c r="I416" s="63">
        <f>+I417+I441</f>
        <v>737640.68</v>
      </c>
      <c r="J416" s="66">
        <f t="shared" si="148"/>
        <v>15359.319999999949</v>
      </c>
      <c r="K416" s="95">
        <f t="shared" si="144"/>
        <v>97.96</v>
      </c>
      <c r="L416" s="63">
        <f t="shared" ref="L416:O416" si="161">+L417+L441</f>
        <v>753000</v>
      </c>
      <c r="M416" s="58">
        <f t="shared" si="161"/>
        <v>0</v>
      </c>
      <c r="N416" s="192">
        <f t="shared" si="161"/>
        <v>737640.68</v>
      </c>
      <c r="O416" s="63">
        <f t="shared" si="161"/>
        <v>737640.68</v>
      </c>
      <c r="P416" s="65">
        <f t="shared" si="134"/>
        <v>15359.319999999949</v>
      </c>
      <c r="Q416" s="39">
        <f t="shared" si="136"/>
        <v>97.96</v>
      </c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</row>
    <row r="417" spans="1:154" x14ac:dyDescent="0.2">
      <c r="A417" s="36"/>
      <c r="B417" s="37"/>
      <c r="C417" s="37"/>
      <c r="D417" s="37"/>
      <c r="E417" s="37"/>
      <c r="F417" s="37" t="s">
        <v>33</v>
      </c>
      <c r="G417" s="50" t="s">
        <v>102</v>
      </c>
      <c r="H417" s="192">
        <f>+H418+H428+H430+H435+H436+H437+H438+H439+H440+H432</f>
        <v>753000</v>
      </c>
      <c r="I417" s="63">
        <f>+I418+I428+I430+I435+I436+I437+I438+I439+I440+I432</f>
        <v>737640.68</v>
      </c>
      <c r="J417" s="66">
        <f t="shared" si="148"/>
        <v>15359.319999999949</v>
      </c>
      <c r="K417" s="95">
        <f t="shared" si="144"/>
        <v>97.96</v>
      </c>
      <c r="L417" s="63">
        <f>+L418+L428+L430+L435+L436+L437+L438+L439+L440+L432</f>
        <v>753000</v>
      </c>
      <c r="M417" s="97">
        <f>+M418+M428+M430+M435+M436+M437+M438+M439+M440+M432</f>
        <v>0</v>
      </c>
      <c r="N417" s="192">
        <f>+N418+N428+N430+N435+N436+N437+N438+N439+N440+N432</f>
        <v>737640.68</v>
      </c>
      <c r="O417" s="63">
        <f>+O418+O428+O430+O435+O436+O437+O438+O439+O440+O432</f>
        <v>737640.68</v>
      </c>
      <c r="P417" s="97">
        <f t="shared" si="134"/>
        <v>15359.319999999949</v>
      </c>
      <c r="Q417" s="39">
        <f t="shared" si="136"/>
        <v>97.96</v>
      </c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</row>
    <row r="418" spans="1:154" x14ac:dyDescent="0.2">
      <c r="A418" s="36"/>
      <c r="B418" s="37"/>
      <c r="C418" s="37"/>
      <c r="D418" s="37"/>
      <c r="E418" s="37"/>
      <c r="F418" s="37"/>
      <c r="G418" s="50" t="s">
        <v>212</v>
      </c>
      <c r="H418" s="192">
        <f>+H419+H420</f>
        <v>0</v>
      </c>
      <c r="I418" s="63">
        <f>+I419+I420</f>
        <v>0</v>
      </c>
      <c r="J418" s="66">
        <f t="shared" si="148"/>
        <v>0</v>
      </c>
      <c r="K418" s="95"/>
      <c r="L418" s="63">
        <f>+L419+L420</f>
        <v>0</v>
      </c>
      <c r="M418" s="58">
        <f>+M419+M420</f>
        <v>0</v>
      </c>
      <c r="N418" s="192">
        <f>+N419+N420</f>
        <v>0</v>
      </c>
      <c r="O418" s="63">
        <f>+O419+O420</f>
        <v>0</v>
      </c>
      <c r="P418" s="65">
        <f t="shared" si="134"/>
        <v>0</v>
      </c>
      <c r="Q418" s="39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</row>
    <row r="419" spans="1:154" x14ac:dyDescent="0.2">
      <c r="A419" s="46"/>
      <c r="B419" s="47"/>
      <c r="C419" s="47"/>
      <c r="D419" s="47"/>
      <c r="E419" s="47"/>
      <c r="F419" s="47"/>
      <c r="G419" s="51" t="s">
        <v>213</v>
      </c>
      <c r="H419" s="193"/>
      <c r="I419" s="66"/>
      <c r="J419" s="66">
        <f t="shared" si="148"/>
        <v>0</v>
      </c>
      <c r="K419" s="95"/>
      <c r="L419" s="66"/>
      <c r="M419" s="48"/>
      <c r="N419" s="193"/>
      <c r="O419" s="67">
        <f t="shared" ref="O419:O427" si="162">M419+N419</f>
        <v>0</v>
      </c>
      <c r="P419" s="67">
        <f t="shared" si="134"/>
        <v>0</v>
      </c>
      <c r="Q419" s="39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</row>
    <row r="420" spans="1:154" x14ac:dyDescent="0.2">
      <c r="A420" s="46"/>
      <c r="B420" s="47"/>
      <c r="C420" s="47"/>
      <c r="D420" s="47"/>
      <c r="E420" s="47"/>
      <c r="F420" s="47"/>
      <c r="G420" s="51" t="s">
        <v>214</v>
      </c>
      <c r="H420" s="193"/>
      <c r="I420" s="66"/>
      <c r="J420" s="66">
        <f t="shared" si="148"/>
        <v>0</v>
      </c>
      <c r="K420" s="95"/>
      <c r="L420" s="66"/>
      <c r="M420" s="49"/>
      <c r="N420" s="193"/>
      <c r="O420" s="49">
        <f t="shared" si="162"/>
        <v>0</v>
      </c>
      <c r="P420" s="49">
        <f t="shared" si="134"/>
        <v>0</v>
      </c>
      <c r="Q420" s="39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</row>
    <row r="421" spans="1:154" x14ac:dyDescent="0.2">
      <c r="A421" s="46"/>
      <c r="B421" s="47"/>
      <c r="C421" s="47"/>
      <c r="D421" s="47"/>
      <c r="E421" s="47"/>
      <c r="F421" s="47"/>
      <c r="G421" s="51" t="s">
        <v>215</v>
      </c>
      <c r="H421" s="193"/>
      <c r="I421" s="66"/>
      <c r="J421" s="66">
        <f t="shared" si="148"/>
        <v>0</v>
      </c>
      <c r="K421" s="95"/>
      <c r="L421" s="66"/>
      <c r="M421" s="48"/>
      <c r="N421" s="193"/>
      <c r="O421" s="49">
        <f t="shared" si="162"/>
        <v>0</v>
      </c>
      <c r="P421" s="67">
        <f t="shared" si="134"/>
        <v>0</v>
      </c>
      <c r="Q421" s="39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</row>
    <row r="422" spans="1:154" x14ac:dyDescent="0.2">
      <c r="A422" s="46"/>
      <c r="B422" s="47"/>
      <c r="C422" s="47"/>
      <c r="D422" s="47"/>
      <c r="E422" s="47"/>
      <c r="F422" s="47"/>
      <c r="G422" s="51" t="s">
        <v>216</v>
      </c>
      <c r="H422" s="193"/>
      <c r="I422" s="66"/>
      <c r="J422" s="66">
        <f t="shared" si="148"/>
        <v>0</v>
      </c>
      <c r="K422" s="95"/>
      <c r="L422" s="66"/>
      <c r="M422" s="48"/>
      <c r="N422" s="193"/>
      <c r="O422" s="49">
        <f t="shared" si="162"/>
        <v>0</v>
      </c>
      <c r="P422" s="67">
        <f t="shared" si="134"/>
        <v>0</v>
      </c>
      <c r="Q422" s="39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</row>
    <row r="423" spans="1:154" x14ac:dyDescent="0.2">
      <c r="A423" s="46"/>
      <c r="B423" s="47"/>
      <c r="C423" s="47"/>
      <c r="D423" s="47"/>
      <c r="E423" s="47"/>
      <c r="F423" s="47"/>
      <c r="G423" s="51" t="s">
        <v>217</v>
      </c>
      <c r="H423" s="193"/>
      <c r="I423" s="66"/>
      <c r="J423" s="66">
        <f t="shared" si="148"/>
        <v>0</v>
      </c>
      <c r="K423" s="95"/>
      <c r="L423" s="66"/>
      <c r="M423" s="48"/>
      <c r="N423" s="193"/>
      <c r="O423" s="49">
        <f t="shared" si="162"/>
        <v>0</v>
      </c>
      <c r="P423" s="67">
        <f t="shared" si="134"/>
        <v>0</v>
      </c>
      <c r="Q423" s="39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</row>
    <row r="424" spans="1:154" x14ac:dyDescent="0.2">
      <c r="A424" s="46"/>
      <c r="B424" s="47"/>
      <c r="C424" s="47"/>
      <c r="D424" s="47"/>
      <c r="E424" s="47"/>
      <c r="F424" s="47"/>
      <c r="G424" s="51" t="s">
        <v>218</v>
      </c>
      <c r="H424" s="193">
        <f>+H425+H426+H427</f>
        <v>0</v>
      </c>
      <c r="I424" s="66">
        <f>+I425+I426+I427</f>
        <v>0</v>
      </c>
      <c r="J424" s="66">
        <f t="shared" si="148"/>
        <v>0</v>
      </c>
      <c r="K424" s="95"/>
      <c r="L424" s="66">
        <f>+L425+L426+L427</f>
        <v>0</v>
      </c>
      <c r="M424" s="49">
        <f>+M425+M426+M427</f>
        <v>0</v>
      </c>
      <c r="N424" s="193">
        <f>+N425+N426+N427</f>
        <v>0</v>
      </c>
      <c r="O424" s="49">
        <f t="shared" si="162"/>
        <v>0</v>
      </c>
      <c r="P424" s="49">
        <f t="shared" si="134"/>
        <v>0</v>
      </c>
      <c r="Q424" s="39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</row>
    <row r="425" spans="1:154" x14ac:dyDescent="0.2">
      <c r="A425" s="46"/>
      <c r="B425" s="47"/>
      <c r="C425" s="47"/>
      <c r="D425" s="47"/>
      <c r="E425" s="47"/>
      <c r="F425" s="47"/>
      <c r="G425" s="51" t="s">
        <v>219</v>
      </c>
      <c r="H425" s="193"/>
      <c r="I425" s="66"/>
      <c r="J425" s="66">
        <f t="shared" si="148"/>
        <v>0</v>
      </c>
      <c r="K425" s="95"/>
      <c r="L425" s="66"/>
      <c r="M425" s="48"/>
      <c r="N425" s="193"/>
      <c r="O425" s="49">
        <f t="shared" si="162"/>
        <v>0</v>
      </c>
      <c r="P425" s="67">
        <f t="shared" si="134"/>
        <v>0</v>
      </c>
      <c r="Q425" s="39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</row>
    <row r="426" spans="1:154" x14ac:dyDescent="0.2">
      <c r="A426" s="46"/>
      <c r="B426" s="47"/>
      <c r="C426" s="47"/>
      <c r="D426" s="47"/>
      <c r="E426" s="47"/>
      <c r="F426" s="47"/>
      <c r="G426" s="51" t="s">
        <v>220</v>
      </c>
      <c r="H426" s="193"/>
      <c r="I426" s="66"/>
      <c r="J426" s="66">
        <f t="shared" si="148"/>
        <v>0</v>
      </c>
      <c r="K426" s="95"/>
      <c r="L426" s="66"/>
      <c r="M426" s="48"/>
      <c r="N426" s="193"/>
      <c r="O426" s="49">
        <f t="shared" si="162"/>
        <v>0</v>
      </c>
      <c r="P426" s="67">
        <f t="shared" si="134"/>
        <v>0</v>
      </c>
      <c r="Q426" s="39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</row>
    <row r="427" spans="1:154" x14ac:dyDescent="0.2">
      <c r="A427" s="46"/>
      <c r="B427" s="47"/>
      <c r="C427" s="47"/>
      <c r="D427" s="47"/>
      <c r="E427" s="47"/>
      <c r="F427" s="47"/>
      <c r="G427" s="51" t="s">
        <v>221</v>
      </c>
      <c r="H427" s="193"/>
      <c r="I427" s="66"/>
      <c r="J427" s="66">
        <f t="shared" si="148"/>
        <v>0</v>
      </c>
      <c r="K427" s="95"/>
      <c r="L427" s="66"/>
      <c r="M427" s="48"/>
      <c r="N427" s="193"/>
      <c r="O427" s="49">
        <f t="shared" si="162"/>
        <v>0</v>
      </c>
      <c r="P427" s="67">
        <f t="shared" si="134"/>
        <v>0</v>
      </c>
      <c r="Q427" s="39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</row>
    <row r="428" spans="1:154" ht="33" x14ac:dyDescent="0.2">
      <c r="A428" s="36"/>
      <c r="B428" s="37"/>
      <c r="C428" s="37"/>
      <c r="D428" s="37"/>
      <c r="E428" s="37"/>
      <c r="F428" s="37"/>
      <c r="G428" s="50" t="s">
        <v>222</v>
      </c>
      <c r="H428" s="192">
        <f>H429</f>
        <v>0</v>
      </c>
      <c r="I428" s="63">
        <f>I429</f>
        <v>0</v>
      </c>
      <c r="J428" s="66">
        <f t="shared" si="148"/>
        <v>0</v>
      </c>
      <c r="K428" s="95"/>
      <c r="L428" s="63">
        <f>L429</f>
        <v>0</v>
      </c>
      <c r="M428" s="58">
        <f>M429</f>
        <v>0</v>
      </c>
      <c r="N428" s="192">
        <f>N429</f>
        <v>0</v>
      </c>
      <c r="O428" s="63">
        <f>O429</f>
        <v>0</v>
      </c>
      <c r="P428" s="98">
        <f t="shared" si="134"/>
        <v>0</v>
      </c>
      <c r="Q428" s="39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</row>
    <row r="429" spans="1:154" x14ac:dyDescent="0.2">
      <c r="A429" s="46"/>
      <c r="B429" s="47"/>
      <c r="C429" s="47"/>
      <c r="D429" s="47"/>
      <c r="E429" s="47"/>
      <c r="F429" s="47"/>
      <c r="G429" s="70" t="s">
        <v>223</v>
      </c>
      <c r="H429" s="193"/>
      <c r="I429" s="66"/>
      <c r="J429" s="66">
        <f t="shared" si="148"/>
        <v>0</v>
      </c>
      <c r="K429" s="95"/>
      <c r="L429" s="66"/>
      <c r="M429" s="48"/>
      <c r="N429" s="193"/>
      <c r="O429" s="67">
        <f t="shared" ref="O429" si="163">M429+N429</f>
        <v>0</v>
      </c>
      <c r="P429" s="67">
        <f t="shared" si="134"/>
        <v>0</v>
      </c>
      <c r="Q429" s="39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</row>
    <row r="430" spans="1:154" ht="33" x14ac:dyDescent="0.2">
      <c r="A430" s="36"/>
      <c r="B430" s="37"/>
      <c r="C430" s="37"/>
      <c r="D430" s="37"/>
      <c r="E430" s="37"/>
      <c r="F430" s="37"/>
      <c r="G430" s="50" t="s">
        <v>224</v>
      </c>
      <c r="H430" s="192">
        <f>H431</f>
        <v>725000</v>
      </c>
      <c r="I430" s="63">
        <f>I431</f>
        <v>710352.68</v>
      </c>
      <c r="J430" s="66">
        <f t="shared" si="148"/>
        <v>14647.319999999949</v>
      </c>
      <c r="K430" s="95"/>
      <c r="L430" s="63">
        <f>L431</f>
        <v>725000</v>
      </c>
      <c r="M430" s="58">
        <f>M431</f>
        <v>0</v>
      </c>
      <c r="N430" s="192">
        <f>N431</f>
        <v>710352.68</v>
      </c>
      <c r="O430" s="63">
        <f>O431</f>
        <v>710352.68</v>
      </c>
      <c r="P430" s="98">
        <f t="shared" si="134"/>
        <v>14647.319999999949</v>
      </c>
      <c r="Q430" s="39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</row>
    <row r="431" spans="1:154" x14ac:dyDescent="0.2">
      <c r="A431" s="46"/>
      <c r="B431" s="47"/>
      <c r="C431" s="47"/>
      <c r="D431" s="47"/>
      <c r="E431" s="47"/>
      <c r="F431" s="47"/>
      <c r="G431" s="70" t="s">
        <v>225</v>
      </c>
      <c r="H431" s="193">
        <v>725000</v>
      </c>
      <c r="I431" s="66">
        <f>O431</f>
        <v>710352.68</v>
      </c>
      <c r="J431" s="66">
        <f t="shared" si="148"/>
        <v>14647.319999999949</v>
      </c>
      <c r="K431" s="95"/>
      <c r="L431" s="66">
        <f>H431</f>
        <v>725000</v>
      </c>
      <c r="M431" s="48"/>
      <c r="N431" s="193">
        <v>710352.68</v>
      </c>
      <c r="O431" s="67">
        <f t="shared" ref="O431" si="164">M431+N431</f>
        <v>710352.68</v>
      </c>
      <c r="P431" s="67">
        <f t="shared" ref="P431:P445" si="165">L431-O431</f>
        <v>14647.319999999949</v>
      </c>
      <c r="Q431" s="39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</row>
    <row r="432" spans="1:154" x14ac:dyDescent="0.2">
      <c r="A432" s="46"/>
      <c r="B432" s="47"/>
      <c r="C432" s="47"/>
      <c r="D432" s="47"/>
      <c r="E432" s="47"/>
      <c r="F432" s="47"/>
      <c r="G432" s="50" t="s">
        <v>226</v>
      </c>
      <c r="H432" s="192">
        <f>+H433+H434</f>
        <v>0</v>
      </c>
      <c r="I432" s="63">
        <f>+I433+I434</f>
        <v>0</v>
      </c>
      <c r="J432" s="66">
        <f t="shared" si="148"/>
        <v>0</v>
      </c>
      <c r="K432" s="95"/>
      <c r="L432" s="63">
        <f>+L433+L434</f>
        <v>0</v>
      </c>
      <c r="M432" s="63">
        <f>+M433+M434</f>
        <v>0</v>
      </c>
      <c r="N432" s="192">
        <f>+N433+N434</f>
        <v>0</v>
      </c>
      <c r="O432" s="63">
        <f t="shared" ref="O432" si="166">+O433+O434</f>
        <v>0</v>
      </c>
      <c r="P432" s="65">
        <f t="shared" si="165"/>
        <v>0</v>
      </c>
      <c r="Q432" s="39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</row>
    <row r="433" spans="1:154" x14ac:dyDescent="0.2">
      <c r="A433" s="46"/>
      <c r="B433" s="47"/>
      <c r="C433" s="47"/>
      <c r="D433" s="47"/>
      <c r="E433" s="47"/>
      <c r="F433" s="47"/>
      <c r="G433" s="51" t="s">
        <v>227</v>
      </c>
      <c r="H433" s="193"/>
      <c r="I433" s="66"/>
      <c r="J433" s="66">
        <f t="shared" si="148"/>
        <v>0</v>
      </c>
      <c r="K433" s="95"/>
      <c r="L433" s="66"/>
      <c r="M433" s="48"/>
      <c r="N433" s="193"/>
      <c r="O433" s="67">
        <f t="shared" ref="O433:O434" si="167">M433+N433</f>
        <v>0</v>
      </c>
      <c r="P433" s="67">
        <f t="shared" si="165"/>
        <v>0</v>
      </c>
      <c r="Q433" s="39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</row>
    <row r="434" spans="1:154" x14ac:dyDescent="0.2">
      <c r="A434" s="46"/>
      <c r="B434" s="47"/>
      <c r="C434" s="47"/>
      <c r="D434" s="47"/>
      <c r="E434" s="47"/>
      <c r="F434" s="47"/>
      <c r="G434" s="51" t="s">
        <v>271</v>
      </c>
      <c r="H434" s="193"/>
      <c r="I434" s="66"/>
      <c r="J434" s="66">
        <f t="shared" si="148"/>
        <v>0</v>
      </c>
      <c r="K434" s="95"/>
      <c r="L434" s="66"/>
      <c r="M434" s="48"/>
      <c r="N434" s="193"/>
      <c r="O434" s="67">
        <f t="shared" si="167"/>
        <v>0</v>
      </c>
      <c r="P434" s="67">
        <f t="shared" si="165"/>
        <v>0</v>
      </c>
      <c r="Q434" s="39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</row>
    <row r="435" spans="1:154" s="45" customFormat="1" x14ac:dyDescent="0.25">
      <c r="A435" s="36"/>
      <c r="B435" s="37"/>
      <c r="C435" s="37"/>
      <c r="D435" s="37"/>
      <c r="E435" s="37"/>
      <c r="F435" s="37"/>
      <c r="G435" s="50" t="s">
        <v>228</v>
      </c>
      <c r="H435" s="192"/>
      <c r="I435" s="63"/>
      <c r="J435" s="66">
        <f t="shared" si="148"/>
        <v>0</v>
      </c>
      <c r="K435" s="95"/>
      <c r="L435" s="63"/>
      <c r="M435" s="58"/>
      <c r="N435" s="192"/>
      <c r="O435" s="67">
        <f t="shared" ref="O435:O441" si="168">M435+N435</f>
        <v>0</v>
      </c>
      <c r="P435" s="98">
        <f t="shared" si="165"/>
        <v>0</v>
      </c>
      <c r="Q435" s="39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x14ac:dyDescent="0.25">
      <c r="A436" s="36"/>
      <c r="B436" s="37"/>
      <c r="C436" s="37"/>
      <c r="D436" s="37"/>
      <c r="E436" s="37"/>
      <c r="F436" s="37"/>
      <c r="G436" s="50" t="s">
        <v>229</v>
      </c>
      <c r="H436" s="192"/>
      <c r="I436" s="63"/>
      <c r="J436" s="66">
        <f t="shared" si="148"/>
        <v>0</v>
      </c>
      <c r="K436" s="95"/>
      <c r="L436" s="63"/>
      <c r="M436" s="58"/>
      <c r="N436" s="192"/>
      <c r="O436" s="67">
        <f t="shared" si="168"/>
        <v>0</v>
      </c>
      <c r="P436" s="98">
        <f t="shared" si="165"/>
        <v>0</v>
      </c>
      <c r="Q436" s="39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x14ac:dyDescent="0.25">
      <c r="A437" s="36"/>
      <c r="B437" s="37"/>
      <c r="C437" s="37"/>
      <c r="D437" s="37"/>
      <c r="E437" s="37"/>
      <c r="F437" s="37"/>
      <c r="G437" s="50" t="s">
        <v>230</v>
      </c>
      <c r="H437" s="192">
        <v>4500</v>
      </c>
      <c r="I437" s="63">
        <f>O437</f>
        <v>4500</v>
      </c>
      <c r="J437" s="66">
        <f t="shared" si="148"/>
        <v>0</v>
      </c>
      <c r="K437" s="95"/>
      <c r="L437" s="63">
        <f>H437</f>
        <v>4500</v>
      </c>
      <c r="M437" s="58"/>
      <c r="N437" s="192">
        <v>4500</v>
      </c>
      <c r="O437" s="67">
        <f t="shared" si="168"/>
        <v>4500</v>
      </c>
      <c r="P437" s="98">
        <f t="shared" si="165"/>
        <v>0</v>
      </c>
      <c r="Q437" s="39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x14ac:dyDescent="0.25">
      <c r="A438" s="36"/>
      <c r="B438" s="37"/>
      <c r="C438" s="37"/>
      <c r="D438" s="37"/>
      <c r="E438" s="37"/>
      <c r="F438" s="37"/>
      <c r="G438" s="50" t="s">
        <v>231</v>
      </c>
      <c r="H438" s="192">
        <v>3500</v>
      </c>
      <c r="I438" s="63">
        <f t="shared" ref="I438:I439" si="169">O438</f>
        <v>3295</v>
      </c>
      <c r="J438" s="66">
        <f t="shared" si="148"/>
        <v>205</v>
      </c>
      <c r="K438" s="95"/>
      <c r="L438" s="63">
        <f t="shared" ref="L438:L439" si="170">H438</f>
        <v>3500</v>
      </c>
      <c r="M438" s="58"/>
      <c r="N438" s="192">
        <v>3295</v>
      </c>
      <c r="O438" s="67">
        <f t="shared" si="168"/>
        <v>3295</v>
      </c>
      <c r="P438" s="98">
        <f t="shared" si="165"/>
        <v>205</v>
      </c>
      <c r="Q438" s="39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33" x14ac:dyDescent="0.25">
      <c r="A439" s="36"/>
      <c r="B439" s="37"/>
      <c r="C439" s="37"/>
      <c r="D439" s="37"/>
      <c r="E439" s="37"/>
      <c r="F439" s="37"/>
      <c r="G439" s="50" t="s">
        <v>232</v>
      </c>
      <c r="H439" s="192">
        <v>20000</v>
      </c>
      <c r="I439" s="63">
        <f t="shared" si="169"/>
        <v>19493</v>
      </c>
      <c r="J439" s="66">
        <f t="shared" si="148"/>
        <v>507</v>
      </c>
      <c r="K439" s="95"/>
      <c r="L439" s="63">
        <f t="shared" si="170"/>
        <v>20000</v>
      </c>
      <c r="M439" s="58"/>
      <c r="N439" s="192">
        <v>19493</v>
      </c>
      <c r="O439" s="67">
        <f t="shared" si="168"/>
        <v>19493</v>
      </c>
      <c r="P439" s="98">
        <f t="shared" si="165"/>
        <v>507</v>
      </c>
      <c r="Q439" s="39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x14ac:dyDescent="0.2">
      <c r="A440" s="46"/>
      <c r="B440" s="47"/>
      <c r="C440" s="47"/>
      <c r="D440" s="47"/>
      <c r="E440" s="47"/>
      <c r="F440" s="47"/>
      <c r="G440" s="51" t="s">
        <v>233</v>
      </c>
      <c r="H440" s="193"/>
      <c r="I440" s="66"/>
      <c r="J440" s="66">
        <f t="shared" si="148"/>
        <v>0</v>
      </c>
      <c r="K440" s="95"/>
      <c r="L440" s="66"/>
      <c r="M440" s="48"/>
      <c r="N440" s="193"/>
      <c r="O440" s="67">
        <f t="shared" si="168"/>
        <v>0</v>
      </c>
      <c r="P440" s="67">
        <f t="shared" si="165"/>
        <v>0</v>
      </c>
      <c r="Q440" s="39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</row>
    <row r="441" spans="1:154" x14ac:dyDescent="0.2">
      <c r="A441" s="46"/>
      <c r="B441" s="47"/>
      <c r="C441" s="47"/>
      <c r="D441" s="47"/>
      <c r="E441" s="47"/>
      <c r="F441" s="37" t="s">
        <v>31</v>
      </c>
      <c r="G441" s="50" t="s">
        <v>425</v>
      </c>
      <c r="H441" s="193"/>
      <c r="I441" s="66"/>
      <c r="J441" s="66">
        <f t="shared" si="148"/>
        <v>0</v>
      </c>
      <c r="K441" s="95"/>
      <c r="L441" s="66"/>
      <c r="M441" s="49"/>
      <c r="N441" s="193"/>
      <c r="O441" s="67">
        <f t="shared" si="168"/>
        <v>0</v>
      </c>
      <c r="P441" s="67">
        <f t="shared" si="165"/>
        <v>0</v>
      </c>
      <c r="Q441" s="39" t="e">
        <f t="shared" ref="Q441" si="171">ROUND(O441/L441*100,2)</f>
        <v>#DIV/0!</v>
      </c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</row>
    <row r="442" spans="1:154" ht="33" x14ac:dyDescent="0.2">
      <c r="A442" s="46"/>
      <c r="B442" s="47"/>
      <c r="C442" s="47"/>
      <c r="D442" s="146">
        <v>60</v>
      </c>
      <c r="E442" s="146"/>
      <c r="F442" s="146"/>
      <c r="G442" s="150" t="s">
        <v>207</v>
      </c>
      <c r="H442" s="193">
        <f>H443+H444</f>
        <v>0</v>
      </c>
      <c r="I442" s="66">
        <f>I443+I444</f>
        <v>0</v>
      </c>
      <c r="J442" s="66">
        <f t="shared" ref="J442:J455" si="172">H442-I442</f>
        <v>0</v>
      </c>
      <c r="K442" s="95" t="e">
        <f t="shared" ref="K442" si="173">ROUND(I442/H442*100,2)</f>
        <v>#DIV/0!</v>
      </c>
      <c r="L442" s="66">
        <f>L443+L444</f>
        <v>0</v>
      </c>
      <c r="M442" s="66">
        <f>M443+M444</f>
        <v>0</v>
      </c>
      <c r="N442" s="193">
        <f>N443+N444</f>
        <v>0</v>
      </c>
      <c r="O442" s="66">
        <f>O443+O444</f>
        <v>0</v>
      </c>
      <c r="P442" s="66">
        <f t="shared" ref="P442" si="174">P443+P444</f>
        <v>0</v>
      </c>
      <c r="Q442" s="39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</row>
    <row r="443" spans="1:154" x14ac:dyDescent="0.2">
      <c r="A443" s="46"/>
      <c r="B443" s="47"/>
      <c r="C443" s="47"/>
      <c r="D443" s="144"/>
      <c r="E443" s="149" t="s">
        <v>55</v>
      </c>
      <c r="F443" s="144"/>
      <c r="G443" s="148" t="s">
        <v>269</v>
      </c>
      <c r="H443" s="193"/>
      <c r="I443" s="66"/>
      <c r="J443" s="66">
        <f t="shared" si="172"/>
        <v>0</v>
      </c>
      <c r="K443" s="95"/>
      <c r="L443" s="66"/>
      <c r="M443" s="49"/>
      <c r="N443" s="193"/>
      <c r="O443" s="84">
        <f t="shared" ref="O443:O445" si="175">M443+N443</f>
        <v>0</v>
      </c>
      <c r="P443" s="84"/>
      <c r="Q443" s="39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</row>
    <row r="444" spans="1:154" x14ac:dyDescent="0.2">
      <c r="A444" s="46"/>
      <c r="B444" s="47"/>
      <c r="C444" s="47"/>
      <c r="D444" s="144"/>
      <c r="E444" s="149" t="s">
        <v>27</v>
      </c>
      <c r="F444" s="144"/>
      <c r="G444" s="148" t="s">
        <v>270</v>
      </c>
      <c r="H444" s="193"/>
      <c r="I444" s="66"/>
      <c r="J444" s="66">
        <f t="shared" si="172"/>
        <v>0</v>
      </c>
      <c r="K444" s="95"/>
      <c r="L444" s="66"/>
      <c r="M444" s="49"/>
      <c r="N444" s="193"/>
      <c r="O444" s="84">
        <f t="shared" si="175"/>
        <v>0</v>
      </c>
      <c r="P444" s="84"/>
      <c r="Q444" s="39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</row>
    <row r="445" spans="1:154" x14ac:dyDescent="0.2">
      <c r="A445" s="79"/>
      <c r="B445" s="80"/>
      <c r="C445" s="80"/>
      <c r="D445" s="80">
        <v>85</v>
      </c>
      <c r="E445" s="80"/>
      <c r="F445" s="80"/>
      <c r="G445" s="81" t="s">
        <v>87</v>
      </c>
      <c r="H445" s="193"/>
      <c r="I445" s="126">
        <f>N445</f>
        <v>-538.34</v>
      </c>
      <c r="J445" s="126">
        <f t="shared" si="172"/>
        <v>538.34</v>
      </c>
      <c r="K445" s="137"/>
      <c r="L445" s="126"/>
      <c r="M445" s="128"/>
      <c r="N445" s="193">
        <v>-538.34</v>
      </c>
      <c r="O445" s="138">
        <f t="shared" si="175"/>
        <v>-538.34</v>
      </c>
      <c r="P445" s="138">
        <f t="shared" si="165"/>
        <v>538.34</v>
      </c>
      <c r="Q445" s="130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</row>
    <row r="446" spans="1:154" x14ac:dyDescent="0.2">
      <c r="A446" s="46"/>
      <c r="B446" s="47"/>
      <c r="C446" s="47"/>
      <c r="D446" s="47"/>
      <c r="E446" s="47"/>
      <c r="F446" s="47"/>
      <c r="G446" s="51" t="s">
        <v>199</v>
      </c>
      <c r="H446" s="193"/>
      <c r="I446" s="66"/>
      <c r="J446" s="66">
        <f t="shared" si="172"/>
        <v>0</v>
      </c>
      <c r="K446" s="95"/>
      <c r="L446" s="66"/>
      <c r="M446" s="48"/>
      <c r="N446" s="193"/>
      <c r="O446" s="84"/>
      <c r="P446" s="84">
        <f t="shared" ref="P446:P455" si="176">H446-O446</f>
        <v>0</v>
      </c>
      <c r="Q446" s="39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</row>
    <row r="447" spans="1:154" x14ac:dyDescent="0.2">
      <c r="A447" s="36" t="s">
        <v>208</v>
      </c>
      <c r="B447" s="37" t="s">
        <v>31</v>
      </c>
      <c r="C447" s="37"/>
      <c r="D447" s="37"/>
      <c r="E447" s="37"/>
      <c r="F447" s="37"/>
      <c r="G447" s="50" t="s">
        <v>235</v>
      </c>
      <c r="H447" s="192">
        <f>SUM(H448:H450)</f>
        <v>753000</v>
      </c>
      <c r="I447" s="63">
        <f>SUM(I448:I450)</f>
        <v>737102.34000000008</v>
      </c>
      <c r="J447" s="63">
        <f t="shared" si="172"/>
        <v>15897.659999999916</v>
      </c>
      <c r="K447" s="95"/>
      <c r="L447" s="63">
        <f>SUM(L448:L450)</f>
        <v>753000</v>
      </c>
      <c r="M447" s="63">
        <f>SUM(M448:M450)</f>
        <v>0</v>
      </c>
      <c r="N447" s="192">
        <f>SUM(N448:N450)</f>
        <v>737102.34000000008</v>
      </c>
      <c r="O447" s="63">
        <f>SUM(O448:O450)</f>
        <v>737102.34000000008</v>
      </c>
      <c r="P447" s="65">
        <f t="shared" si="176"/>
        <v>15897.659999999916</v>
      </c>
      <c r="Q447" s="39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</row>
    <row r="448" spans="1:154" x14ac:dyDescent="0.2">
      <c r="A448" s="36"/>
      <c r="B448" s="37"/>
      <c r="C448" s="37" t="s">
        <v>23</v>
      </c>
      <c r="D448" s="37"/>
      <c r="E448" s="37"/>
      <c r="F448" s="37"/>
      <c r="G448" s="50" t="s">
        <v>236</v>
      </c>
      <c r="H448" s="192">
        <f>H387+H392</f>
        <v>0</v>
      </c>
      <c r="I448" s="63">
        <f>I387+I392</f>
        <v>0</v>
      </c>
      <c r="J448" s="63">
        <f t="shared" si="172"/>
        <v>0</v>
      </c>
      <c r="K448" s="95"/>
      <c r="L448" s="63">
        <f>L387+L392</f>
        <v>0</v>
      </c>
      <c r="M448" s="63">
        <f>M387+M392</f>
        <v>0</v>
      </c>
      <c r="N448" s="192">
        <f>N387+N392</f>
        <v>0</v>
      </c>
      <c r="O448" s="63">
        <f>O387+O392</f>
        <v>0</v>
      </c>
      <c r="P448" s="65">
        <f t="shared" si="176"/>
        <v>0</v>
      </c>
      <c r="Q448" s="39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</row>
    <row r="449" spans="1:154" x14ac:dyDescent="0.2">
      <c r="A449" s="36"/>
      <c r="B449" s="37"/>
      <c r="C449" s="37" t="s">
        <v>116</v>
      </c>
      <c r="D449" s="37"/>
      <c r="E449" s="37"/>
      <c r="F449" s="37"/>
      <c r="G449" s="50" t="s">
        <v>237</v>
      </c>
      <c r="H449" s="192">
        <f>H389+H415</f>
        <v>753000</v>
      </c>
      <c r="I449" s="63">
        <f>I389+I415</f>
        <v>737640.68</v>
      </c>
      <c r="J449" s="63">
        <f t="shared" si="172"/>
        <v>15359.319999999949</v>
      </c>
      <c r="K449" s="95"/>
      <c r="L449" s="63">
        <f>L389+L415</f>
        <v>753000</v>
      </c>
      <c r="M449" s="63">
        <f>M389+M415</f>
        <v>0</v>
      </c>
      <c r="N449" s="192">
        <f>N389+N415</f>
        <v>737640.68</v>
      </c>
      <c r="O449" s="63">
        <f>O389+O415</f>
        <v>737640.68</v>
      </c>
      <c r="P449" s="65">
        <f t="shared" si="176"/>
        <v>15359.319999999949</v>
      </c>
      <c r="Q449" s="39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</row>
    <row r="450" spans="1:154" x14ac:dyDescent="0.2">
      <c r="A450" s="36"/>
      <c r="B450" s="37"/>
      <c r="C450" s="37" t="s">
        <v>91</v>
      </c>
      <c r="D450" s="37"/>
      <c r="E450" s="37"/>
      <c r="F450" s="37"/>
      <c r="G450" s="50" t="s">
        <v>238</v>
      </c>
      <c r="H450" s="192">
        <f>H384-H448-H449</f>
        <v>0</v>
      </c>
      <c r="I450" s="63">
        <f>I384-I448-I449</f>
        <v>-538.3399999999674</v>
      </c>
      <c r="J450" s="63">
        <f t="shared" si="172"/>
        <v>538.3399999999674</v>
      </c>
      <c r="K450" s="95"/>
      <c r="L450" s="63">
        <f>L384-L448-L449</f>
        <v>0</v>
      </c>
      <c r="M450" s="63">
        <f>M384-M448-M449</f>
        <v>0</v>
      </c>
      <c r="N450" s="192">
        <f>N384-N448-N449</f>
        <v>-538.3399999999674</v>
      </c>
      <c r="O450" s="63">
        <f>O384-O448-O449</f>
        <v>-538.3399999999674</v>
      </c>
      <c r="P450" s="65">
        <f t="shared" si="176"/>
        <v>538.3399999999674</v>
      </c>
      <c r="Q450" s="39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</row>
    <row r="451" spans="1:154" x14ac:dyDescent="0.2">
      <c r="A451" s="36">
        <v>8904</v>
      </c>
      <c r="B451" s="37" t="s">
        <v>33</v>
      </c>
      <c r="C451" s="37"/>
      <c r="D451" s="37"/>
      <c r="E451" s="37"/>
      <c r="F451" s="37"/>
      <c r="G451" s="50" t="s">
        <v>239</v>
      </c>
      <c r="H451" s="192">
        <f>H82-H452</f>
        <v>2581400</v>
      </c>
      <c r="I451" s="63">
        <f>I82-I452</f>
        <v>2475580.2600000002</v>
      </c>
      <c r="J451" s="63">
        <f t="shared" si="172"/>
        <v>105819.73999999976</v>
      </c>
      <c r="K451" s="95"/>
      <c r="L451" s="63">
        <f>L82-L452</f>
        <v>2581400</v>
      </c>
      <c r="M451" s="63">
        <f>M82-M452</f>
        <v>0</v>
      </c>
      <c r="N451" s="192">
        <f>N82-N452</f>
        <v>2475580.2600000002</v>
      </c>
      <c r="O451" s="63">
        <f>O82-O452</f>
        <v>2475580.2600000002</v>
      </c>
      <c r="P451" s="65">
        <f t="shared" si="176"/>
        <v>105819.73999999976</v>
      </c>
      <c r="Q451" s="39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</row>
    <row r="452" spans="1:154" x14ac:dyDescent="0.2">
      <c r="A452" s="36"/>
      <c r="B452" s="37" t="s">
        <v>31</v>
      </c>
      <c r="C452" s="37"/>
      <c r="D452" s="37"/>
      <c r="E452" s="37"/>
      <c r="F452" s="37"/>
      <c r="G452" s="50" t="s">
        <v>240</v>
      </c>
      <c r="H452" s="192">
        <f>+H110</f>
        <v>0</v>
      </c>
      <c r="I452" s="63">
        <f>+I110</f>
        <v>0</v>
      </c>
      <c r="J452" s="63">
        <f t="shared" si="172"/>
        <v>0</v>
      </c>
      <c r="K452" s="95"/>
      <c r="L452" s="63">
        <f>+L110</f>
        <v>0</v>
      </c>
      <c r="M452" s="63">
        <f>+M110</f>
        <v>0</v>
      </c>
      <c r="N452" s="192">
        <f>+N110</f>
        <v>0</v>
      </c>
      <c r="O452" s="63">
        <f>+O110</f>
        <v>0</v>
      </c>
      <c r="P452" s="65">
        <f t="shared" si="176"/>
        <v>0</v>
      </c>
      <c r="Q452" s="39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</row>
    <row r="453" spans="1:154" x14ac:dyDescent="0.2">
      <c r="A453" s="546" t="s">
        <v>241</v>
      </c>
      <c r="B453" s="547"/>
      <c r="C453" s="547"/>
      <c r="D453" s="547"/>
      <c r="E453" s="547"/>
      <c r="F453" s="547"/>
      <c r="G453" s="50" t="s">
        <v>242</v>
      </c>
      <c r="H453" s="192">
        <f>H9-H82</f>
        <v>-2581400</v>
      </c>
      <c r="I453" s="63">
        <f>I9-I82</f>
        <v>-2475580.2600000002</v>
      </c>
      <c r="J453" s="63">
        <f t="shared" si="172"/>
        <v>-105819.73999999976</v>
      </c>
      <c r="K453" s="95"/>
      <c r="L453" s="63">
        <f>L9-L82</f>
        <v>-2581400</v>
      </c>
      <c r="M453" s="82">
        <f>M9-M82</f>
        <v>0</v>
      </c>
      <c r="N453" s="192">
        <f>N9-N82</f>
        <v>-1093563.4400000002</v>
      </c>
      <c r="O453" s="65">
        <f>O9-O82</f>
        <v>-1093563.4400000002</v>
      </c>
      <c r="P453" s="65">
        <f t="shared" si="176"/>
        <v>-1487836.5599999998</v>
      </c>
      <c r="Q453" s="39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</row>
    <row r="454" spans="1:154" x14ac:dyDescent="0.2">
      <c r="A454" s="36"/>
      <c r="B454" s="37" t="s">
        <v>89</v>
      </c>
      <c r="C454" s="37"/>
      <c r="D454" s="37"/>
      <c r="E454" s="37"/>
      <c r="F454" s="37"/>
      <c r="G454" s="50" t="s">
        <v>243</v>
      </c>
      <c r="H454" s="192">
        <f>H60-H451</f>
        <v>-2581400</v>
      </c>
      <c r="I454" s="63">
        <f>I60-I451</f>
        <v>-2475580.2600000002</v>
      </c>
      <c r="J454" s="63">
        <f t="shared" si="172"/>
        <v>-105819.73999999976</v>
      </c>
      <c r="K454" s="95"/>
      <c r="L454" s="63">
        <f>L60-L451</f>
        <v>-2581400</v>
      </c>
      <c r="M454" s="82">
        <f>M60-M451</f>
        <v>0</v>
      </c>
      <c r="N454" s="192">
        <f>N60-N451</f>
        <v>-1444186.6600000001</v>
      </c>
      <c r="O454" s="65">
        <f>O60-O451</f>
        <v>-1444186.6600000001</v>
      </c>
      <c r="P454" s="65">
        <f t="shared" si="176"/>
        <v>-1137213.3399999999</v>
      </c>
      <c r="Q454" s="39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</row>
    <row r="455" spans="1:154" ht="21" customHeight="1" thickBot="1" x14ac:dyDescent="0.25">
      <c r="A455" s="171"/>
      <c r="B455" s="172">
        <v>11</v>
      </c>
      <c r="C455" s="172"/>
      <c r="D455" s="172"/>
      <c r="E455" s="172"/>
      <c r="F455" s="172"/>
      <c r="G455" s="173" t="s">
        <v>244</v>
      </c>
      <c r="H455" s="190">
        <f>+H61-H452</f>
        <v>0</v>
      </c>
      <c r="I455" s="174">
        <f>+I61-I452</f>
        <v>0</v>
      </c>
      <c r="J455" s="174">
        <f t="shared" si="172"/>
        <v>0</v>
      </c>
      <c r="K455" s="174"/>
      <c r="L455" s="174">
        <f>+L61-L452</f>
        <v>0</v>
      </c>
      <c r="M455" s="174">
        <f>+M61-M452</f>
        <v>0</v>
      </c>
      <c r="N455" s="190">
        <f>+N61-N452</f>
        <v>350623.22</v>
      </c>
      <c r="O455" s="174">
        <f>+O61-O452</f>
        <v>350623.22</v>
      </c>
      <c r="P455" s="174">
        <f t="shared" si="176"/>
        <v>-350623.22</v>
      </c>
      <c r="Q455" s="175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</row>
    <row r="456" spans="1:154" x14ac:dyDescent="0.2">
      <c r="M456" s="101"/>
      <c r="N456" s="203"/>
      <c r="O456" s="101"/>
      <c r="P456" s="99"/>
      <c r="R456" s="102"/>
      <c r="S456" s="102"/>
      <c r="T456" s="102"/>
      <c r="U456" s="102"/>
    </row>
    <row r="457" spans="1:154" x14ac:dyDescent="0.2">
      <c r="G457" s="4" t="s">
        <v>426</v>
      </c>
      <c r="J457" s="204" t="s">
        <v>427</v>
      </c>
      <c r="M457" s="101"/>
      <c r="N457" s="203"/>
      <c r="O457" s="205" t="s">
        <v>428</v>
      </c>
      <c r="P457" s="99"/>
      <c r="R457" s="102"/>
      <c r="S457" s="102"/>
      <c r="T457" s="102"/>
      <c r="U457" s="102"/>
    </row>
    <row r="458" spans="1:154" x14ac:dyDescent="0.2">
      <c r="G458" s="4" t="s">
        <v>429</v>
      </c>
      <c r="J458" s="204" t="s">
        <v>430</v>
      </c>
      <c r="M458" s="101"/>
      <c r="N458" s="203"/>
      <c r="O458" s="205" t="s">
        <v>431</v>
      </c>
      <c r="P458" s="99"/>
      <c r="R458" s="102"/>
      <c r="S458" s="102"/>
      <c r="T458" s="102"/>
      <c r="U458" s="102"/>
    </row>
    <row r="459" spans="1:154" x14ac:dyDescent="0.2">
      <c r="M459" s="101"/>
      <c r="N459" s="203"/>
      <c r="O459" s="101"/>
      <c r="P459" s="99"/>
      <c r="R459" s="102"/>
      <c r="S459" s="102"/>
      <c r="T459" s="102"/>
      <c r="U459" s="102"/>
    </row>
    <row r="460" spans="1:154" x14ac:dyDescent="0.2">
      <c r="M460" s="101"/>
      <c r="N460" s="203"/>
      <c r="O460" s="101"/>
      <c r="P460" s="99"/>
      <c r="R460" s="102"/>
      <c r="S460" s="102"/>
      <c r="T460" s="102"/>
      <c r="U460" s="102"/>
    </row>
    <row r="461" spans="1:154" x14ac:dyDescent="0.2">
      <c r="M461" s="101"/>
      <c r="N461" s="203"/>
      <c r="O461" s="101"/>
      <c r="P461" s="99"/>
      <c r="R461" s="102"/>
      <c r="S461" s="102"/>
      <c r="T461" s="102"/>
      <c r="U461" s="102"/>
    </row>
    <row r="462" spans="1:154" x14ac:dyDescent="0.2">
      <c r="M462" s="101"/>
      <c r="N462" s="203"/>
      <c r="O462" s="101"/>
      <c r="P462" s="99"/>
      <c r="R462" s="102"/>
      <c r="S462" s="102"/>
      <c r="T462" s="102"/>
      <c r="U462" s="102"/>
    </row>
    <row r="463" spans="1:154" x14ac:dyDescent="0.2">
      <c r="M463" s="101"/>
      <c r="N463" s="203"/>
      <c r="O463" s="101"/>
      <c r="P463" s="99"/>
      <c r="R463" s="102"/>
      <c r="S463" s="102"/>
      <c r="T463" s="102"/>
      <c r="U463" s="102"/>
    </row>
    <row r="464" spans="1:154" x14ac:dyDescent="0.2">
      <c r="M464" s="101"/>
      <c r="N464" s="203"/>
      <c r="O464" s="101"/>
      <c r="P464" s="99"/>
      <c r="R464" s="102"/>
      <c r="S464" s="102"/>
      <c r="T464" s="102"/>
      <c r="U464" s="102"/>
    </row>
    <row r="465" spans="13:21" x14ac:dyDescent="0.2">
      <c r="M465" s="101"/>
      <c r="N465" s="203"/>
      <c r="O465" s="101"/>
      <c r="P465" s="99"/>
      <c r="R465" s="102"/>
      <c r="S465" s="102"/>
      <c r="T465" s="102"/>
      <c r="U465" s="102"/>
    </row>
    <row r="466" spans="13:21" x14ac:dyDescent="0.2">
      <c r="M466" s="101"/>
      <c r="N466" s="203"/>
      <c r="O466" s="101"/>
      <c r="P466" s="99"/>
      <c r="R466" s="102"/>
      <c r="S466" s="102"/>
      <c r="T466" s="102"/>
      <c r="U466" s="102"/>
    </row>
    <row r="467" spans="13:21" x14ac:dyDescent="0.2">
      <c r="M467" s="101"/>
      <c r="N467" s="203"/>
      <c r="O467" s="101"/>
      <c r="P467" s="99"/>
      <c r="R467" s="102"/>
      <c r="S467" s="102"/>
      <c r="T467" s="102"/>
      <c r="U467" s="102"/>
    </row>
    <row r="468" spans="13:21" x14ac:dyDescent="0.2">
      <c r="M468" s="101"/>
      <c r="N468" s="203"/>
      <c r="O468" s="101"/>
      <c r="P468" s="99"/>
      <c r="R468" s="102"/>
      <c r="S468" s="102"/>
      <c r="T468" s="102"/>
      <c r="U468" s="102"/>
    </row>
    <row r="469" spans="13:21" x14ac:dyDescent="0.2">
      <c r="M469" s="101"/>
      <c r="N469" s="203"/>
      <c r="O469" s="101"/>
      <c r="P469" s="99"/>
      <c r="R469" s="102"/>
      <c r="S469" s="102"/>
      <c r="T469" s="102"/>
      <c r="U469" s="102"/>
    </row>
    <row r="470" spans="13:21" x14ac:dyDescent="0.2">
      <c r="M470" s="101"/>
      <c r="N470" s="203"/>
      <c r="O470" s="101"/>
      <c r="P470" s="99"/>
      <c r="R470" s="102"/>
      <c r="S470" s="102"/>
      <c r="T470" s="102"/>
      <c r="U470" s="102"/>
    </row>
    <row r="471" spans="13:21" x14ac:dyDescent="0.2">
      <c r="M471" s="101"/>
      <c r="N471" s="203"/>
      <c r="O471" s="101"/>
      <c r="P471" s="99"/>
      <c r="R471" s="102"/>
      <c r="S471" s="102"/>
      <c r="T471" s="102"/>
      <c r="U471" s="102"/>
    </row>
    <row r="472" spans="13:21" x14ac:dyDescent="0.2">
      <c r="M472" s="101"/>
      <c r="N472" s="203"/>
      <c r="O472" s="101"/>
      <c r="P472" s="99"/>
      <c r="R472" s="102"/>
      <c r="S472" s="102"/>
      <c r="T472" s="102"/>
      <c r="U472" s="102"/>
    </row>
    <row r="473" spans="13:21" x14ac:dyDescent="0.2">
      <c r="M473" s="101"/>
      <c r="N473" s="203"/>
      <c r="O473" s="101"/>
      <c r="P473" s="99"/>
      <c r="R473" s="102"/>
      <c r="S473" s="102"/>
      <c r="T473" s="102"/>
      <c r="U473" s="102"/>
    </row>
    <row r="474" spans="13:21" x14ac:dyDescent="0.2">
      <c r="M474" s="101"/>
      <c r="N474" s="203"/>
      <c r="O474" s="101"/>
      <c r="P474" s="99"/>
      <c r="R474" s="102"/>
      <c r="S474" s="102"/>
      <c r="T474" s="102"/>
      <c r="U474" s="102"/>
    </row>
    <row r="475" spans="13:21" x14ac:dyDescent="0.2">
      <c r="M475" s="101"/>
      <c r="N475" s="203"/>
      <c r="O475" s="101"/>
      <c r="P475" s="99"/>
      <c r="R475" s="102"/>
      <c r="S475" s="102"/>
      <c r="T475" s="102"/>
      <c r="U475" s="102"/>
    </row>
    <row r="476" spans="13:21" x14ac:dyDescent="0.2">
      <c r="M476" s="101"/>
      <c r="N476" s="203"/>
      <c r="O476" s="101"/>
      <c r="P476" s="99"/>
      <c r="R476" s="102"/>
      <c r="S476" s="102"/>
      <c r="T476" s="102"/>
      <c r="U476" s="102"/>
    </row>
    <row r="477" spans="13:21" x14ac:dyDescent="0.2">
      <c r="M477" s="101"/>
      <c r="N477" s="203"/>
      <c r="O477" s="101"/>
      <c r="P477" s="99"/>
      <c r="R477" s="102"/>
      <c r="S477" s="102"/>
      <c r="T477" s="102"/>
      <c r="U477" s="102"/>
    </row>
    <row r="478" spans="13:21" x14ac:dyDescent="0.2">
      <c r="M478" s="101"/>
      <c r="N478" s="203"/>
      <c r="O478" s="101"/>
      <c r="P478" s="99"/>
      <c r="R478" s="102"/>
      <c r="S478" s="102"/>
      <c r="T478" s="102"/>
      <c r="U478" s="102"/>
    </row>
    <row r="479" spans="13:21" x14ac:dyDescent="0.2">
      <c r="M479" s="101"/>
      <c r="N479" s="203"/>
      <c r="O479" s="101"/>
      <c r="P479" s="99"/>
      <c r="R479" s="102"/>
      <c r="S479" s="102"/>
      <c r="T479" s="102"/>
      <c r="U479" s="102"/>
    </row>
    <row r="480" spans="13:21" x14ac:dyDescent="0.2">
      <c r="M480" s="101"/>
      <c r="N480" s="203"/>
      <c r="O480" s="101"/>
      <c r="P480" s="99"/>
      <c r="R480" s="102"/>
      <c r="S480" s="102"/>
      <c r="T480" s="102"/>
      <c r="U480" s="102"/>
    </row>
    <row r="481" spans="13:21" x14ac:dyDescent="0.2">
      <c r="M481" s="101"/>
      <c r="N481" s="203"/>
      <c r="O481" s="101"/>
      <c r="P481" s="99"/>
      <c r="R481" s="102"/>
      <c r="S481" s="102"/>
      <c r="T481" s="102"/>
      <c r="U481" s="102"/>
    </row>
    <row r="482" spans="13:21" x14ac:dyDescent="0.2">
      <c r="M482" s="101"/>
      <c r="N482" s="203"/>
      <c r="O482" s="101"/>
      <c r="P482" s="99"/>
      <c r="R482" s="102"/>
      <c r="S482" s="102"/>
      <c r="T482" s="102"/>
      <c r="U482" s="102"/>
    </row>
    <row r="483" spans="13:21" x14ac:dyDescent="0.2">
      <c r="M483" s="101"/>
      <c r="N483" s="203"/>
      <c r="O483" s="101"/>
      <c r="P483" s="99"/>
      <c r="R483" s="102"/>
      <c r="S483" s="102"/>
      <c r="T483" s="102"/>
      <c r="U483" s="102"/>
    </row>
    <row r="484" spans="13:21" x14ac:dyDescent="0.2">
      <c r="M484" s="101"/>
      <c r="N484" s="203"/>
      <c r="O484" s="101"/>
      <c r="P484" s="99"/>
      <c r="R484" s="102"/>
      <c r="S484" s="102"/>
      <c r="T484" s="102"/>
      <c r="U484" s="102"/>
    </row>
    <row r="485" spans="13:21" x14ac:dyDescent="0.2">
      <c r="M485" s="101"/>
      <c r="N485" s="203"/>
      <c r="O485" s="101"/>
      <c r="P485" s="99"/>
      <c r="R485" s="102"/>
      <c r="S485" s="102"/>
      <c r="T485" s="102"/>
      <c r="U485" s="102"/>
    </row>
    <row r="486" spans="13:21" x14ac:dyDescent="0.2">
      <c r="M486" s="101"/>
      <c r="N486" s="203"/>
      <c r="O486" s="101"/>
      <c r="P486" s="99"/>
      <c r="R486" s="102"/>
      <c r="S486" s="102"/>
      <c r="T486" s="102"/>
      <c r="U486" s="102"/>
    </row>
    <row r="487" spans="13:21" x14ac:dyDescent="0.2">
      <c r="M487" s="101"/>
      <c r="N487" s="203"/>
      <c r="O487" s="101"/>
      <c r="P487" s="99"/>
      <c r="R487" s="102"/>
      <c r="S487" s="102"/>
      <c r="T487" s="102"/>
      <c r="U487" s="102"/>
    </row>
    <row r="488" spans="13:21" x14ac:dyDescent="0.2">
      <c r="M488" s="101"/>
      <c r="N488" s="203"/>
      <c r="O488" s="101"/>
      <c r="P488" s="99"/>
      <c r="R488" s="102"/>
      <c r="S488" s="102"/>
      <c r="T488" s="102"/>
      <c r="U488" s="102"/>
    </row>
    <row r="489" spans="13:21" x14ac:dyDescent="0.2">
      <c r="M489" s="101"/>
      <c r="N489" s="203"/>
      <c r="O489" s="101"/>
      <c r="P489" s="99"/>
      <c r="R489" s="102"/>
      <c r="S489" s="102"/>
      <c r="T489" s="102"/>
      <c r="U489" s="102"/>
    </row>
    <row r="490" spans="13:21" x14ac:dyDescent="0.2">
      <c r="M490" s="101"/>
      <c r="N490" s="203"/>
      <c r="O490" s="101"/>
      <c r="P490" s="99"/>
      <c r="R490" s="102"/>
      <c r="S490" s="102"/>
      <c r="T490" s="102"/>
      <c r="U490" s="102"/>
    </row>
    <row r="491" spans="13:21" x14ac:dyDescent="0.2">
      <c r="M491" s="101"/>
      <c r="N491" s="203"/>
      <c r="O491" s="101"/>
      <c r="P491" s="99"/>
      <c r="R491" s="102"/>
      <c r="S491" s="102"/>
      <c r="T491" s="102"/>
      <c r="U491" s="102"/>
    </row>
    <row r="492" spans="13:21" x14ac:dyDescent="0.2">
      <c r="M492" s="101"/>
      <c r="N492" s="203"/>
      <c r="O492" s="101"/>
      <c r="P492" s="99"/>
      <c r="R492" s="102"/>
      <c r="S492" s="102"/>
      <c r="T492" s="102"/>
      <c r="U492" s="102"/>
    </row>
    <row r="493" spans="13:21" x14ac:dyDescent="0.2">
      <c r="M493" s="101"/>
      <c r="N493" s="203"/>
      <c r="O493" s="101"/>
      <c r="P493" s="99"/>
      <c r="R493" s="102"/>
      <c r="S493" s="102"/>
      <c r="T493" s="102"/>
      <c r="U493" s="102"/>
    </row>
    <row r="494" spans="13:21" x14ac:dyDescent="0.2">
      <c r="M494" s="101"/>
      <c r="N494" s="203"/>
      <c r="O494" s="101"/>
      <c r="P494" s="99"/>
      <c r="R494" s="102"/>
      <c r="S494" s="102"/>
      <c r="T494" s="102"/>
      <c r="U494" s="102"/>
    </row>
    <row r="495" spans="13:21" x14ac:dyDescent="0.2">
      <c r="M495" s="101"/>
      <c r="N495" s="203"/>
      <c r="O495" s="101"/>
      <c r="P495" s="99"/>
      <c r="R495" s="102"/>
      <c r="S495" s="102"/>
      <c r="T495" s="102"/>
      <c r="U495" s="102"/>
    </row>
    <row r="496" spans="13:21" x14ac:dyDescent="0.2">
      <c r="M496" s="101"/>
      <c r="N496" s="203"/>
      <c r="O496" s="101"/>
      <c r="P496" s="99"/>
      <c r="R496" s="102"/>
      <c r="S496" s="102"/>
      <c r="T496" s="102"/>
      <c r="U496" s="102"/>
    </row>
    <row r="497" spans="13:21" x14ac:dyDescent="0.2">
      <c r="M497" s="101"/>
      <c r="N497" s="203"/>
      <c r="O497" s="101"/>
      <c r="P497" s="99"/>
      <c r="R497" s="102"/>
      <c r="S497" s="102"/>
      <c r="T497" s="102"/>
      <c r="U497" s="102"/>
    </row>
    <row r="498" spans="13:21" x14ac:dyDescent="0.2">
      <c r="M498" s="101"/>
      <c r="N498" s="203"/>
      <c r="O498" s="101"/>
      <c r="P498" s="99"/>
      <c r="R498" s="102"/>
      <c r="S498" s="102"/>
      <c r="T498" s="102"/>
      <c r="U498" s="102"/>
    </row>
    <row r="499" spans="13:21" x14ac:dyDescent="0.2">
      <c r="M499" s="101"/>
      <c r="N499" s="203"/>
      <c r="O499" s="101"/>
      <c r="P499" s="99"/>
      <c r="R499" s="102"/>
      <c r="S499" s="102"/>
      <c r="T499" s="102"/>
      <c r="U499" s="102"/>
    </row>
    <row r="500" spans="13:21" x14ac:dyDescent="0.2">
      <c r="M500" s="101"/>
      <c r="N500" s="203"/>
      <c r="O500" s="101"/>
      <c r="P500" s="99"/>
      <c r="R500" s="102"/>
      <c r="S500" s="102"/>
      <c r="T500" s="102"/>
      <c r="U500" s="102"/>
    </row>
    <row r="501" spans="13:21" x14ac:dyDescent="0.2">
      <c r="M501" s="101"/>
      <c r="N501" s="203"/>
      <c r="O501" s="101"/>
      <c r="P501" s="99"/>
      <c r="R501" s="102"/>
      <c r="S501" s="102"/>
      <c r="T501" s="102"/>
      <c r="U501" s="102"/>
    </row>
    <row r="502" spans="13:21" x14ac:dyDescent="0.2">
      <c r="M502" s="101"/>
      <c r="N502" s="203"/>
      <c r="O502" s="101"/>
      <c r="P502" s="99"/>
      <c r="R502" s="102"/>
      <c r="S502" s="102"/>
      <c r="T502" s="102"/>
      <c r="U502" s="102"/>
    </row>
    <row r="503" spans="13:21" x14ac:dyDescent="0.2">
      <c r="M503" s="101"/>
      <c r="N503" s="203"/>
      <c r="O503" s="101"/>
      <c r="P503" s="99"/>
      <c r="R503" s="102"/>
      <c r="S503" s="102"/>
      <c r="T503" s="102"/>
      <c r="U503" s="102"/>
    </row>
    <row r="504" spans="13:21" x14ac:dyDescent="0.2">
      <c r="M504" s="101"/>
      <c r="N504" s="203"/>
      <c r="O504" s="101"/>
      <c r="P504" s="99"/>
      <c r="R504" s="102"/>
      <c r="S504" s="102"/>
      <c r="T504" s="102"/>
      <c r="U504" s="102"/>
    </row>
    <row r="505" spans="13:21" x14ac:dyDescent="0.2">
      <c r="M505" s="101"/>
      <c r="N505" s="203"/>
      <c r="O505" s="101"/>
      <c r="P505" s="99"/>
      <c r="R505" s="102"/>
      <c r="S505" s="102"/>
      <c r="T505" s="102"/>
      <c r="U505" s="102"/>
    </row>
    <row r="506" spans="13:21" x14ac:dyDescent="0.2">
      <c r="M506" s="101"/>
      <c r="N506" s="203"/>
      <c r="O506" s="101"/>
      <c r="P506" s="99"/>
      <c r="R506" s="102"/>
      <c r="S506" s="102"/>
      <c r="T506" s="102"/>
      <c r="U506" s="102"/>
    </row>
    <row r="507" spans="13:21" x14ac:dyDescent="0.2">
      <c r="M507" s="101"/>
      <c r="N507" s="203"/>
      <c r="O507" s="101"/>
      <c r="P507" s="99"/>
      <c r="R507" s="102"/>
      <c r="S507" s="102"/>
      <c r="T507" s="102"/>
      <c r="U507" s="102"/>
    </row>
    <row r="508" spans="13:21" x14ac:dyDescent="0.2">
      <c r="M508" s="101"/>
      <c r="N508" s="203"/>
      <c r="O508" s="101"/>
      <c r="P508" s="99"/>
      <c r="R508" s="102"/>
      <c r="S508" s="102"/>
      <c r="T508" s="102"/>
      <c r="U508" s="102"/>
    </row>
    <row r="509" spans="13:21" x14ac:dyDescent="0.2">
      <c r="M509" s="101"/>
      <c r="N509" s="203"/>
      <c r="O509" s="101"/>
      <c r="P509" s="99"/>
      <c r="R509" s="102"/>
      <c r="S509" s="102"/>
      <c r="T509" s="102"/>
      <c r="U509" s="102"/>
    </row>
    <row r="510" spans="13:21" x14ac:dyDescent="0.2">
      <c r="M510" s="101"/>
      <c r="N510" s="203"/>
      <c r="O510" s="101"/>
      <c r="P510" s="99"/>
      <c r="R510" s="102"/>
      <c r="S510" s="102"/>
      <c r="T510" s="102"/>
      <c r="U510" s="102"/>
    </row>
    <row r="511" spans="13:21" x14ac:dyDescent="0.2">
      <c r="M511" s="101"/>
      <c r="N511" s="203"/>
      <c r="O511" s="101"/>
      <c r="P511" s="99"/>
      <c r="R511" s="102"/>
      <c r="S511" s="102"/>
      <c r="T511" s="102"/>
      <c r="U511" s="102"/>
    </row>
    <row r="512" spans="13:21" x14ac:dyDescent="0.2">
      <c r="M512" s="101"/>
      <c r="N512" s="203"/>
      <c r="O512" s="101"/>
      <c r="P512" s="99"/>
      <c r="R512" s="102"/>
      <c r="S512" s="102"/>
      <c r="T512" s="102"/>
      <c r="U512" s="102"/>
    </row>
    <row r="513" spans="13:21" x14ac:dyDescent="0.2">
      <c r="M513" s="101"/>
      <c r="N513" s="203"/>
      <c r="O513" s="101"/>
      <c r="P513" s="99"/>
      <c r="R513" s="102"/>
      <c r="S513" s="102"/>
      <c r="T513" s="102"/>
      <c r="U513" s="102"/>
    </row>
    <row r="514" spans="13:21" x14ac:dyDescent="0.2">
      <c r="M514" s="101"/>
      <c r="N514" s="203"/>
      <c r="O514" s="101"/>
      <c r="P514" s="99"/>
      <c r="R514" s="102"/>
      <c r="S514" s="102"/>
      <c r="T514" s="102"/>
      <c r="U514" s="102"/>
    </row>
    <row r="515" spans="13:21" x14ac:dyDescent="0.2">
      <c r="M515" s="101"/>
      <c r="N515" s="203"/>
      <c r="O515" s="101"/>
      <c r="P515" s="99"/>
      <c r="R515" s="102"/>
      <c r="S515" s="102"/>
      <c r="T515" s="102"/>
      <c r="U515" s="102"/>
    </row>
    <row r="516" spans="13:21" x14ac:dyDescent="0.2">
      <c r="M516" s="101"/>
      <c r="N516" s="203"/>
      <c r="O516" s="101"/>
      <c r="P516" s="99"/>
      <c r="R516" s="102"/>
      <c r="S516" s="102"/>
      <c r="T516" s="102"/>
      <c r="U516" s="102"/>
    </row>
    <row r="517" spans="13:21" x14ac:dyDescent="0.2">
      <c r="M517" s="101"/>
      <c r="N517" s="203"/>
      <c r="O517" s="101"/>
      <c r="P517" s="99"/>
      <c r="R517" s="102"/>
      <c r="S517" s="102"/>
      <c r="T517" s="102"/>
      <c r="U517" s="102"/>
    </row>
    <row r="518" spans="13:21" x14ac:dyDescent="0.2">
      <c r="M518" s="101"/>
      <c r="N518" s="203"/>
      <c r="O518" s="101"/>
      <c r="P518" s="99"/>
      <c r="R518" s="102"/>
      <c r="S518" s="102"/>
      <c r="T518" s="102"/>
      <c r="U518" s="102"/>
    </row>
    <row r="519" spans="13:21" x14ac:dyDescent="0.2">
      <c r="M519" s="101"/>
      <c r="N519" s="203"/>
      <c r="O519" s="101"/>
      <c r="P519" s="99"/>
      <c r="R519" s="102"/>
      <c r="S519" s="102"/>
      <c r="T519" s="102"/>
      <c r="U519" s="102"/>
    </row>
    <row r="520" spans="13:21" x14ac:dyDescent="0.2">
      <c r="M520" s="101"/>
      <c r="N520" s="203"/>
      <c r="O520" s="101"/>
      <c r="P520" s="99"/>
      <c r="R520" s="102"/>
      <c r="S520" s="102"/>
      <c r="T520" s="102"/>
      <c r="U520" s="102"/>
    </row>
    <row r="521" spans="13:21" x14ac:dyDescent="0.2">
      <c r="M521" s="101"/>
      <c r="N521" s="203"/>
      <c r="O521" s="101"/>
      <c r="P521" s="99"/>
      <c r="R521" s="102"/>
      <c r="S521" s="102"/>
      <c r="T521" s="102"/>
      <c r="U521" s="102"/>
    </row>
    <row r="522" spans="13:21" x14ac:dyDescent="0.2">
      <c r="M522" s="101"/>
      <c r="N522" s="203"/>
      <c r="O522" s="101"/>
      <c r="P522" s="99"/>
      <c r="R522" s="102"/>
      <c r="S522" s="102"/>
      <c r="T522" s="102"/>
      <c r="U522" s="102"/>
    </row>
    <row r="523" spans="13:21" x14ac:dyDescent="0.2">
      <c r="M523" s="101"/>
      <c r="N523" s="203"/>
      <c r="O523" s="101"/>
      <c r="P523" s="99"/>
      <c r="R523" s="102"/>
      <c r="S523" s="102"/>
      <c r="T523" s="102"/>
      <c r="U523" s="102"/>
    </row>
    <row r="524" spans="13:21" x14ac:dyDescent="0.2">
      <c r="M524" s="101"/>
      <c r="N524" s="203"/>
      <c r="O524" s="101"/>
      <c r="P524" s="99"/>
      <c r="R524" s="102"/>
      <c r="S524" s="102"/>
      <c r="T524" s="102"/>
      <c r="U524" s="102"/>
    </row>
    <row r="525" spans="13:21" x14ac:dyDescent="0.2">
      <c r="M525" s="101"/>
      <c r="N525" s="203"/>
      <c r="O525" s="101"/>
      <c r="P525" s="99"/>
      <c r="R525" s="102"/>
      <c r="S525" s="102"/>
      <c r="T525" s="102"/>
      <c r="U525" s="102"/>
    </row>
    <row r="526" spans="13:21" x14ac:dyDescent="0.2">
      <c r="M526" s="101"/>
      <c r="N526" s="203"/>
      <c r="O526" s="101"/>
      <c r="P526" s="99"/>
      <c r="R526" s="102"/>
      <c r="S526" s="102"/>
      <c r="T526" s="102"/>
      <c r="U526" s="102"/>
    </row>
    <row r="527" spans="13:21" x14ac:dyDescent="0.2">
      <c r="M527" s="101"/>
      <c r="N527" s="203"/>
      <c r="O527" s="101"/>
      <c r="P527" s="99"/>
      <c r="R527" s="102"/>
      <c r="S527" s="102"/>
      <c r="T527" s="102"/>
      <c r="U527" s="102"/>
    </row>
    <row r="528" spans="13:21" x14ac:dyDescent="0.2">
      <c r="M528" s="101"/>
      <c r="N528" s="203"/>
      <c r="O528" s="101"/>
      <c r="P528" s="99"/>
      <c r="R528" s="102"/>
      <c r="S528" s="102"/>
      <c r="T528" s="102"/>
      <c r="U528" s="102"/>
    </row>
    <row r="529" spans="13:21" x14ac:dyDescent="0.2">
      <c r="M529" s="101"/>
      <c r="N529" s="203"/>
      <c r="O529" s="101"/>
      <c r="P529" s="99"/>
      <c r="R529" s="102"/>
      <c r="S529" s="102"/>
      <c r="T529" s="102"/>
      <c r="U529" s="102"/>
    </row>
    <row r="530" spans="13:21" x14ac:dyDescent="0.2">
      <c r="M530" s="101"/>
      <c r="N530" s="203"/>
      <c r="O530" s="101"/>
      <c r="P530" s="99"/>
      <c r="R530" s="102"/>
      <c r="S530" s="102"/>
      <c r="T530" s="102"/>
      <c r="U530" s="102"/>
    </row>
    <row r="531" spans="13:21" x14ac:dyDescent="0.2">
      <c r="M531" s="101"/>
      <c r="N531" s="203"/>
      <c r="O531" s="101"/>
      <c r="P531" s="99"/>
      <c r="R531" s="102"/>
      <c r="S531" s="102"/>
      <c r="T531" s="102"/>
      <c r="U531" s="102"/>
    </row>
    <row r="532" spans="13:21" x14ac:dyDescent="0.2">
      <c r="M532" s="101"/>
      <c r="N532" s="203"/>
      <c r="O532" s="101"/>
      <c r="P532" s="99"/>
      <c r="R532" s="102"/>
      <c r="S532" s="102"/>
      <c r="T532" s="102"/>
      <c r="U532" s="102"/>
    </row>
    <row r="533" spans="13:21" x14ac:dyDescent="0.2">
      <c r="M533" s="101"/>
      <c r="N533" s="203"/>
      <c r="O533" s="101"/>
      <c r="P533" s="99"/>
      <c r="R533" s="102"/>
      <c r="S533" s="102"/>
      <c r="T533" s="102"/>
      <c r="U533" s="102"/>
    </row>
    <row r="534" spans="13:21" x14ac:dyDescent="0.2">
      <c r="M534" s="101"/>
      <c r="N534" s="203"/>
      <c r="O534" s="101"/>
      <c r="P534" s="99"/>
      <c r="R534" s="102"/>
      <c r="S534" s="102"/>
      <c r="T534" s="102"/>
      <c r="U534" s="102"/>
    </row>
    <row r="535" spans="13:21" x14ac:dyDescent="0.2">
      <c r="M535" s="101"/>
      <c r="N535" s="203"/>
      <c r="O535" s="101"/>
      <c r="P535" s="99"/>
      <c r="R535" s="102"/>
      <c r="S535" s="102"/>
      <c r="T535" s="102"/>
      <c r="U535" s="102"/>
    </row>
    <row r="536" spans="13:21" x14ac:dyDescent="0.2">
      <c r="M536" s="101"/>
      <c r="N536" s="203"/>
      <c r="O536" s="101"/>
      <c r="P536" s="99"/>
      <c r="R536" s="102"/>
      <c r="S536" s="102"/>
      <c r="T536" s="102"/>
      <c r="U536" s="102"/>
    </row>
    <row r="537" spans="13:21" x14ac:dyDescent="0.2">
      <c r="M537" s="101"/>
      <c r="N537" s="203"/>
      <c r="O537" s="101"/>
      <c r="P537" s="99"/>
      <c r="R537" s="102"/>
      <c r="S537" s="102"/>
      <c r="T537" s="102"/>
      <c r="U537" s="102"/>
    </row>
    <row r="538" spans="13:21" x14ac:dyDescent="0.2">
      <c r="M538" s="101"/>
      <c r="N538" s="203"/>
      <c r="O538" s="101"/>
      <c r="P538" s="99"/>
      <c r="R538" s="102"/>
      <c r="S538" s="102"/>
      <c r="T538" s="102"/>
      <c r="U538" s="102"/>
    </row>
    <row r="539" spans="13:21" x14ac:dyDescent="0.2">
      <c r="M539" s="101"/>
      <c r="N539" s="203"/>
      <c r="O539" s="101"/>
      <c r="P539" s="99"/>
      <c r="R539" s="102"/>
      <c r="S539" s="102"/>
      <c r="T539" s="102"/>
      <c r="U539" s="102"/>
    </row>
    <row r="540" spans="13:21" x14ac:dyDescent="0.2">
      <c r="M540" s="101"/>
      <c r="N540" s="203"/>
      <c r="O540" s="101"/>
      <c r="P540" s="99"/>
      <c r="R540" s="102"/>
      <c r="S540" s="102"/>
      <c r="T540" s="102"/>
      <c r="U540" s="102"/>
    </row>
    <row r="541" spans="13:21" x14ac:dyDescent="0.2">
      <c r="M541" s="101"/>
      <c r="N541" s="203"/>
      <c r="O541" s="101"/>
      <c r="P541" s="99"/>
      <c r="R541" s="102"/>
      <c r="S541" s="102"/>
      <c r="T541" s="102"/>
      <c r="U541" s="102"/>
    </row>
    <row r="542" spans="13:21" x14ac:dyDescent="0.2">
      <c r="M542" s="101"/>
      <c r="N542" s="203"/>
      <c r="O542" s="101"/>
      <c r="P542" s="99"/>
      <c r="R542" s="102"/>
      <c r="S542" s="102"/>
      <c r="T542" s="102"/>
      <c r="U542" s="102"/>
    </row>
    <row r="543" spans="13:21" x14ac:dyDescent="0.2">
      <c r="M543" s="101"/>
      <c r="N543" s="203"/>
      <c r="O543" s="101"/>
      <c r="P543" s="99"/>
      <c r="R543" s="102"/>
      <c r="S543" s="102"/>
      <c r="T543" s="102"/>
      <c r="U543" s="102"/>
    </row>
    <row r="544" spans="13:21" x14ac:dyDescent="0.2">
      <c r="M544" s="101"/>
      <c r="N544" s="203"/>
      <c r="O544" s="101"/>
      <c r="P544" s="99"/>
      <c r="R544" s="102"/>
      <c r="S544" s="102"/>
      <c r="T544" s="102"/>
      <c r="U544" s="102"/>
    </row>
    <row r="545" spans="13:21" x14ac:dyDescent="0.2">
      <c r="M545" s="101"/>
      <c r="N545" s="203"/>
      <c r="O545" s="101"/>
      <c r="P545" s="99"/>
      <c r="R545" s="102"/>
      <c r="S545" s="102"/>
      <c r="T545" s="102"/>
      <c r="U545" s="102"/>
    </row>
    <row r="546" spans="13:21" x14ac:dyDescent="0.2">
      <c r="M546" s="101"/>
      <c r="N546" s="203"/>
      <c r="O546" s="101"/>
      <c r="P546" s="99"/>
      <c r="R546" s="102"/>
      <c r="S546" s="102"/>
      <c r="T546" s="102"/>
      <c r="U546" s="102"/>
    </row>
    <row r="547" spans="13:21" x14ac:dyDescent="0.2">
      <c r="M547" s="101"/>
      <c r="N547" s="203"/>
      <c r="O547" s="101"/>
      <c r="P547" s="99"/>
      <c r="R547" s="102"/>
      <c r="S547" s="102"/>
      <c r="T547" s="102"/>
      <c r="U547" s="102"/>
    </row>
    <row r="548" spans="13:21" x14ac:dyDescent="0.2">
      <c r="M548" s="101"/>
      <c r="N548" s="203"/>
      <c r="O548" s="101"/>
      <c r="P548" s="99"/>
      <c r="R548" s="102"/>
      <c r="S548" s="102"/>
      <c r="T548" s="102"/>
      <c r="U548" s="102"/>
    </row>
    <row r="549" spans="13:21" x14ac:dyDescent="0.2">
      <c r="M549" s="101"/>
      <c r="N549" s="203"/>
      <c r="O549" s="101"/>
      <c r="P549" s="99"/>
      <c r="R549" s="102"/>
      <c r="S549" s="102"/>
      <c r="T549" s="102"/>
      <c r="U549" s="102"/>
    </row>
    <row r="550" spans="13:21" x14ac:dyDescent="0.2">
      <c r="M550" s="101"/>
      <c r="N550" s="203"/>
      <c r="O550" s="101"/>
      <c r="P550" s="99"/>
      <c r="R550" s="102"/>
      <c r="S550" s="102"/>
      <c r="T550" s="102"/>
      <c r="U550" s="102"/>
    </row>
    <row r="551" spans="13:21" x14ac:dyDescent="0.2">
      <c r="M551" s="101"/>
      <c r="N551" s="203"/>
      <c r="O551" s="101"/>
      <c r="P551" s="99"/>
      <c r="R551" s="102"/>
      <c r="S551" s="102"/>
      <c r="T551" s="102"/>
      <c r="U551" s="102"/>
    </row>
    <row r="552" spans="13:21" x14ac:dyDescent="0.2">
      <c r="M552" s="101"/>
      <c r="N552" s="203"/>
      <c r="O552" s="101"/>
      <c r="P552" s="99"/>
      <c r="R552" s="102"/>
      <c r="S552" s="102"/>
      <c r="T552" s="102"/>
      <c r="U552" s="102"/>
    </row>
    <row r="553" spans="13:21" x14ac:dyDescent="0.2">
      <c r="M553" s="101"/>
      <c r="N553" s="203"/>
      <c r="O553" s="101"/>
      <c r="P553" s="99"/>
      <c r="R553" s="102"/>
      <c r="S553" s="102"/>
      <c r="T553" s="102"/>
      <c r="U553" s="102"/>
    </row>
    <row r="554" spans="13:21" x14ac:dyDescent="0.2">
      <c r="M554" s="101"/>
      <c r="N554" s="203"/>
      <c r="O554" s="101"/>
      <c r="P554" s="99"/>
      <c r="R554" s="102"/>
      <c r="S554" s="102"/>
      <c r="T554" s="102"/>
      <c r="U554" s="102"/>
    </row>
    <row r="555" spans="13:21" x14ac:dyDescent="0.2">
      <c r="M555" s="101"/>
      <c r="N555" s="203"/>
      <c r="O555" s="101"/>
      <c r="P555" s="99"/>
      <c r="R555" s="102"/>
      <c r="S555" s="102"/>
      <c r="T555" s="102"/>
      <c r="U555" s="102"/>
    </row>
    <row r="556" spans="13:21" x14ac:dyDescent="0.2">
      <c r="M556" s="101"/>
      <c r="N556" s="203"/>
      <c r="O556" s="101"/>
      <c r="P556" s="99"/>
      <c r="R556" s="102"/>
      <c r="S556" s="102"/>
      <c r="T556" s="102"/>
      <c r="U556" s="102"/>
    </row>
    <row r="557" spans="13:21" x14ac:dyDescent="0.2">
      <c r="M557" s="101"/>
      <c r="N557" s="203"/>
      <c r="O557" s="101"/>
      <c r="P557" s="99"/>
      <c r="R557" s="102"/>
      <c r="S557" s="102"/>
      <c r="T557" s="102"/>
      <c r="U557" s="102"/>
    </row>
    <row r="558" spans="13:21" x14ac:dyDescent="0.2">
      <c r="M558" s="101"/>
      <c r="N558" s="203"/>
      <c r="O558" s="101"/>
      <c r="P558" s="99"/>
      <c r="R558" s="102"/>
      <c r="S558" s="102"/>
      <c r="T558" s="102"/>
      <c r="U558" s="102"/>
    </row>
    <row r="559" spans="13:21" x14ac:dyDescent="0.2">
      <c r="M559" s="101"/>
      <c r="N559" s="203"/>
      <c r="O559" s="101"/>
      <c r="P559" s="99"/>
      <c r="R559" s="102"/>
      <c r="S559" s="102"/>
      <c r="T559" s="102"/>
      <c r="U559" s="102"/>
    </row>
    <row r="560" spans="13:21" x14ac:dyDescent="0.2">
      <c r="M560" s="101"/>
      <c r="N560" s="203"/>
      <c r="O560" s="101"/>
      <c r="P560" s="99"/>
      <c r="R560" s="102"/>
      <c r="S560" s="102"/>
      <c r="T560" s="102"/>
      <c r="U560" s="102"/>
    </row>
    <row r="561" spans="13:21" x14ac:dyDescent="0.2">
      <c r="M561" s="101"/>
      <c r="N561" s="203"/>
      <c r="O561" s="101"/>
      <c r="P561" s="99"/>
      <c r="R561" s="102"/>
      <c r="S561" s="102"/>
      <c r="T561" s="102"/>
      <c r="U561" s="102"/>
    </row>
    <row r="562" spans="13:21" x14ac:dyDescent="0.2">
      <c r="M562" s="101"/>
      <c r="N562" s="203"/>
      <c r="O562" s="101"/>
      <c r="P562" s="99"/>
      <c r="R562" s="102"/>
      <c r="S562" s="102"/>
      <c r="T562" s="102"/>
      <c r="U562" s="102"/>
    </row>
    <row r="563" spans="13:21" x14ac:dyDescent="0.2">
      <c r="M563" s="101"/>
      <c r="N563" s="203"/>
      <c r="O563" s="101"/>
      <c r="P563" s="99"/>
      <c r="R563" s="102"/>
      <c r="S563" s="102"/>
      <c r="T563" s="102"/>
      <c r="U563" s="102"/>
    </row>
    <row r="564" spans="13:21" x14ac:dyDescent="0.2">
      <c r="M564" s="101"/>
      <c r="N564" s="203"/>
      <c r="O564" s="101"/>
      <c r="P564" s="99"/>
      <c r="R564" s="102"/>
      <c r="S564" s="102"/>
      <c r="T564" s="102"/>
      <c r="U564" s="102"/>
    </row>
    <row r="565" spans="13:21" x14ac:dyDescent="0.2">
      <c r="M565" s="101"/>
      <c r="N565" s="203"/>
      <c r="O565" s="101"/>
      <c r="P565" s="99"/>
      <c r="R565" s="102"/>
      <c r="S565" s="102"/>
      <c r="T565" s="102"/>
      <c r="U565" s="102"/>
    </row>
    <row r="566" spans="13:21" x14ac:dyDescent="0.2">
      <c r="M566" s="101"/>
      <c r="N566" s="203"/>
      <c r="O566" s="101"/>
      <c r="P566" s="99"/>
      <c r="R566" s="102"/>
      <c r="S566" s="102"/>
      <c r="T566" s="102"/>
      <c r="U566" s="102"/>
    </row>
    <row r="567" spans="13:21" x14ac:dyDescent="0.2">
      <c r="M567" s="101"/>
      <c r="N567" s="203"/>
      <c r="O567" s="101"/>
      <c r="P567" s="99"/>
      <c r="R567" s="102"/>
      <c r="S567" s="102"/>
      <c r="T567" s="102"/>
      <c r="U567" s="102"/>
    </row>
    <row r="568" spans="13:21" x14ac:dyDescent="0.2">
      <c r="M568" s="101"/>
      <c r="N568" s="203"/>
      <c r="O568" s="101"/>
      <c r="P568" s="99"/>
      <c r="R568" s="102"/>
      <c r="S568" s="102"/>
      <c r="T568" s="102"/>
      <c r="U568" s="102"/>
    </row>
    <row r="569" spans="13:21" x14ac:dyDescent="0.2">
      <c r="M569" s="101"/>
      <c r="N569" s="203"/>
      <c r="O569" s="101"/>
      <c r="P569" s="99"/>
      <c r="R569" s="102"/>
      <c r="S569" s="102"/>
      <c r="T569" s="102"/>
      <c r="U569" s="102"/>
    </row>
    <row r="570" spans="13:21" x14ac:dyDescent="0.2">
      <c r="M570" s="101"/>
      <c r="N570" s="203"/>
      <c r="O570" s="101"/>
      <c r="P570" s="99"/>
      <c r="R570" s="102"/>
      <c r="S570" s="102"/>
      <c r="T570" s="102"/>
      <c r="U570" s="102"/>
    </row>
    <row r="571" spans="13:21" x14ac:dyDescent="0.2">
      <c r="M571" s="101"/>
      <c r="N571" s="203"/>
      <c r="O571" s="101"/>
      <c r="P571" s="99"/>
      <c r="R571" s="102"/>
      <c r="S571" s="102"/>
      <c r="T571" s="102"/>
      <c r="U571" s="102"/>
    </row>
    <row r="572" spans="13:21" x14ac:dyDescent="0.2">
      <c r="M572" s="101"/>
      <c r="N572" s="203"/>
      <c r="O572" s="101"/>
      <c r="P572" s="99"/>
      <c r="R572" s="102"/>
      <c r="S572" s="102"/>
      <c r="T572" s="102"/>
      <c r="U572" s="102"/>
    </row>
    <row r="573" spans="13:21" x14ac:dyDescent="0.2">
      <c r="M573" s="101"/>
      <c r="N573" s="203"/>
      <c r="O573" s="101"/>
      <c r="P573" s="99"/>
      <c r="R573" s="102"/>
      <c r="S573" s="102"/>
      <c r="T573" s="102"/>
      <c r="U573" s="102"/>
    </row>
    <row r="574" spans="13:21" x14ac:dyDescent="0.2">
      <c r="M574" s="101"/>
      <c r="N574" s="203"/>
      <c r="O574" s="101"/>
      <c r="P574" s="99"/>
      <c r="R574" s="102"/>
      <c r="S574" s="102"/>
      <c r="T574" s="102"/>
      <c r="U574" s="102"/>
    </row>
    <row r="575" spans="13:21" x14ac:dyDescent="0.2">
      <c r="M575" s="101"/>
      <c r="N575" s="203"/>
      <c r="O575" s="101"/>
      <c r="P575" s="99"/>
      <c r="R575" s="102"/>
      <c r="S575" s="102"/>
      <c r="T575" s="102"/>
      <c r="U575" s="102"/>
    </row>
    <row r="576" spans="13:21" x14ac:dyDescent="0.2">
      <c r="M576" s="101"/>
      <c r="N576" s="203"/>
      <c r="O576" s="101"/>
      <c r="P576" s="99"/>
      <c r="R576" s="102"/>
      <c r="S576" s="102"/>
      <c r="T576" s="102"/>
      <c r="U576" s="102"/>
    </row>
    <row r="577" spans="13:21" x14ac:dyDescent="0.2">
      <c r="M577" s="101"/>
      <c r="N577" s="203"/>
      <c r="O577" s="101"/>
      <c r="P577" s="99"/>
      <c r="R577" s="102"/>
      <c r="S577" s="102"/>
      <c r="T577" s="102"/>
      <c r="U577" s="102"/>
    </row>
    <row r="578" spans="13:21" x14ac:dyDescent="0.2">
      <c r="M578" s="101"/>
      <c r="N578" s="203"/>
      <c r="O578" s="101"/>
      <c r="P578" s="99"/>
      <c r="R578" s="102"/>
      <c r="S578" s="102"/>
      <c r="T578" s="102"/>
      <c r="U578" s="102"/>
    </row>
    <row r="579" spans="13:21" x14ac:dyDescent="0.2">
      <c r="M579" s="101"/>
      <c r="N579" s="203"/>
      <c r="O579" s="101"/>
      <c r="P579" s="99"/>
      <c r="R579" s="102"/>
      <c r="S579" s="102"/>
      <c r="T579" s="102"/>
      <c r="U579" s="102"/>
    </row>
    <row r="580" spans="13:21" x14ac:dyDescent="0.2">
      <c r="M580" s="101"/>
      <c r="N580" s="203"/>
      <c r="O580" s="101"/>
      <c r="P580" s="99"/>
      <c r="R580" s="102"/>
      <c r="S580" s="102"/>
      <c r="T580" s="102"/>
      <c r="U580" s="102"/>
    </row>
    <row r="581" spans="13:21" x14ac:dyDescent="0.2">
      <c r="M581" s="101"/>
      <c r="N581" s="203"/>
      <c r="O581" s="101"/>
      <c r="P581" s="99"/>
      <c r="R581" s="102"/>
      <c r="S581" s="102"/>
      <c r="T581" s="102"/>
      <c r="U581" s="102"/>
    </row>
    <row r="582" spans="13:21" x14ac:dyDescent="0.2">
      <c r="M582" s="101"/>
      <c r="N582" s="203"/>
      <c r="O582" s="101"/>
      <c r="P582" s="99"/>
      <c r="R582" s="102"/>
      <c r="S582" s="102"/>
      <c r="T582" s="102"/>
      <c r="U582" s="102"/>
    </row>
    <row r="583" spans="13:21" x14ac:dyDescent="0.2">
      <c r="M583" s="101"/>
      <c r="N583" s="203"/>
      <c r="O583" s="101"/>
      <c r="P583" s="99"/>
      <c r="R583" s="102"/>
      <c r="S583" s="102"/>
      <c r="T583" s="102"/>
      <c r="U583" s="102"/>
    </row>
    <row r="584" spans="13:21" x14ac:dyDescent="0.2">
      <c r="M584" s="101"/>
      <c r="N584" s="203"/>
      <c r="O584" s="101"/>
      <c r="P584" s="99"/>
      <c r="R584" s="102"/>
      <c r="S584" s="102"/>
      <c r="T584" s="102"/>
      <c r="U584" s="102"/>
    </row>
    <row r="585" spans="13:21" x14ac:dyDescent="0.2">
      <c r="M585" s="101"/>
      <c r="N585" s="203"/>
      <c r="O585" s="101"/>
      <c r="P585" s="99"/>
      <c r="R585" s="102"/>
      <c r="S585" s="102"/>
      <c r="T585" s="102"/>
      <c r="U585" s="102"/>
    </row>
    <row r="586" spans="13:21" x14ac:dyDescent="0.2">
      <c r="M586" s="101"/>
      <c r="N586" s="203"/>
      <c r="O586" s="101"/>
      <c r="P586" s="99"/>
      <c r="R586" s="102"/>
      <c r="S586" s="102"/>
      <c r="T586" s="102"/>
      <c r="U586" s="102"/>
    </row>
    <row r="587" spans="13:21" x14ac:dyDescent="0.2">
      <c r="M587" s="101"/>
      <c r="N587" s="203"/>
      <c r="O587" s="101"/>
      <c r="P587" s="99"/>
      <c r="R587" s="102"/>
      <c r="S587" s="102"/>
      <c r="T587" s="102"/>
      <c r="U587" s="102"/>
    </row>
    <row r="588" spans="13:21" x14ac:dyDescent="0.2">
      <c r="M588" s="101"/>
      <c r="N588" s="203"/>
      <c r="O588" s="101"/>
      <c r="P588" s="99"/>
      <c r="R588" s="102"/>
      <c r="S588" s="102"/>
      <c r="T588" s="102"/>
      <c r="U588" s="102"/>
    </row>
    <row r="589" spans="13:21" x14ac:dyDescent="0.2">
      <c r="M589" s="101"/>
      <c r="N589" s="203"/>
      <c r="O589" s="101"/>
      <c r="P589" s="99"/>
      <c r="R589" s="102"/>
      <c r="S589" s="102"/>
      <c r="T589" s="102"/>
      <c r="U589" s="102"/>
    </row>
    <row r="590" spans="13:21" x14ac:dyDescent="0.2">
      <c r="M590" s="101"/>
      <c r="N590" s="203"/>
      <c r="O590" s="101"/>
      <c r="P590" s="99"/>
      <c r="R590" s="102"/>
      <c r="S590" s="102"/>
      <c r="T590" s="102"/>
      <c r="U590" s="102"/>
    </row>
    <row r="591" spans="13:21" x14ac:dyDescent="0.2">
      <c r="M591" s="101"/>
      <c r="N591" s="203"/>
      <c r="O591" s="101"/>
      <c r="P591" s="99"/>
      <c r="R591" s="102"/>
      <c r="S591" s="102"/>
      <c r="T591" s="102"/>
      <c r="U591" s="102"/>
    </row>
    <row r="592" spans="13:21" x14ac:dyDescent="0.2">
      <c r="M592" s="101"/>
      <c r="N592" s="203"/>
      <c r="O592" s="101"/>
      <c r="P592" s="99"/>
      <c r="R592" s="102"/>
      <c r="S592" s="102"/>
      <c r="T592" s="102"/>
      <c r="U592" s="102"/>
    </row>
    <row r="593" spans="13:21" x14ac:dyDescent="0.2">
      <c r="M593" s="101"/>
      <c r="N593" s="203"/>
      <c r="O593" s="101"/>
      <c r="P593" s="99"/>
      <c r="R593" s="102"/>
      <c r="S593" s="102"/>
      <c r="T593" s="102"/>
      <c r="U593" s="102"/>
    </row>
    <row r="594" spans="13:21" x14ac:dyDescent="0.2">
      <c r="M594" s="101"/>
      <c r="N594" s="203"/>
      <c r="O594" s="101"/>
      <c r="P594" s="99"/>
      <c r="R594" s="102"/>
      <c r="S594" s="102"/>
      <c r="T594" s="102"/>
      <c r="U594" s="102"/>
    </row>
    <row r="595" spans="13:21" x14ac:dyDescent="0.2">
      <c r="M595" s="101"/>
      <c r="N595" s="203"/>
      <c r="O595" s="101"/>
      <c r="P595" s="99"/>
      <c r="R595" s="102"/>
      <c r="S595" s="102"/>
      <c r="T595" s="102"/>
      <c r="U595" s="102"/>
    </row>
    <row r="596" spans="13:21" x14ac:dyDescent="0.2">
      <c r="M596" s="101"/>
      <c r="N596" s="203"/>
      <c r="O596" s="101"/>
      <c r="P596" s="99"/>
      <c r="R596" s="102"/>
      <c r="S596" s="102"/>
      <c r="T596" s="102"/>
      <c r="U596" s="102"/>
    </row>
    <row r="597" spans="13:21" x14ac:dyDescent="0.2">
      <c r="M597" s="101"/>
      <c r="N597" s="203"/>
      <c r="O597" s="101"/>
      <c r="P597" s="99"/>
      <c r="R597" s="102"/>
      <c r="S597" s="102"/>
      <c r="T597" s="102"/>
      <c r="U597" s="102"/>
    </row>
    <row r="598" spans="13:21" x14ac:dyDescent="0.2">
      <c r="M598" s="101"/>
      <c r="N598" s="203"/>
      <c r="O598" s="101"/>
      <c r="P598" s="99"/>
      <c r="R598" s="102"/>
      <c r="S598" s="102"/>
      <c r="T598" s="102"/>
      <c r="U598" s="102"/>
    </row>
    <row r="599" spans="13:21" x14ac:dyDescent="0.2">
      <c r="M599" s="101"/>
      <c r="N599" s="203"/>
      <c r="O599" s="101"/>
      <c r="P599" s="99"/>
      <c r="R599" s="102"/>
      <c r="S599" s="102"/>
      <c r="T599" s="102"/>
      <c r="U599" s="102"/>
    </row>
    <row r="600" spans="13:21" x14ac:dyDescent="0.2">
      <c r="M600" s="101"/>
      <c r="N600" s="203"/>
      <c r="O600" s="101"/>
      <c r="P600" s="99"/>
      <c r="R600" s="102"/>
      <c r="S600" s="102"/>
      <c r="T600" s="102"/>
      <c r="U600" s="102"/>
    </row>
    <row r="601" spans="13:21" x14ac:dyDescent="0.2">
      <c r="M601" s="101"/>
      <c r="N601" s="203"/>
      <c r="O601" s="101"/>
      <c r="P601" s="99"/>
      <c r="R601" s="102"/>
      <c r="S601" s="102"/>
      <c r="T601" s="102"/>
      <c r="U601" s="102"/>
    </row>
    <row r="602" spans="13:21" x14ac:dyDescent="0.2">
      <c r="M602" s="101"/>
      <c r="N602" s="203"/>
      <c r="O602" s="101"/>
      <c r="P602" s="99"/>
      <c r="R602" s="102"/>
      <c r="S602" s="102"/>
      <c r="T602" s="102"/>
      <c r="U602" s="102"/>
    </row>
    <row r="603" spans="13:21" x14ac:dyDescent="0.2">
      <c r="M603" s="101"/>
      <c r="N603" s="203"/>
      <c r="O603" s="101"/>
      <c r="P603" s="99"/>
      <c r="R603" s="102"/>
      <c r="S603" s="102"/>
      <c r="T603" s="102"/>
      <c r="U603" s="102"/>
    </row>
    <row r="604" spans="13:21" x14ac:dyDescent="0.2">
      <c r="M604" s="101"/>
      <c r="N604" s="203"/>
      <c r="O604" s="101"/>
      <c r="P604" s="99"/>
      <c r="R604" s="102"/>
      <c r="S604" s="102"/>
      <c r="T604" s="102"/>
      <c r="U604" s="102"/>
    </row>
    <row r="605" spans="13:21" x14ac:dyDescent="0.2">
      <c r="M605" s="101"/>
      <c r="N605" s="203"/>
      <c r="O605" s="101"/>
      <c r="P605" s="99"/>
      <c r="R605" s="102"/>
      <c r="S605" s="102"/>
      <c r="T605" s="102"/>
      <c r="U605" s="102"/>
    </row>
    <row r="606" spans="13:21" x14ac:dyDescent="0.2">
      <c r="M606" s="101"/>
      <c r="N606" s="203"/>
      <c r="O606" s="101"/>
      <c r="P606" s="99"/>
      <c r="R606" s="102"/>
      <c r="S606" s="102"/>
      <c r="T606" s="102"/>
      <c r="U606" s="102"/>
    </row>
    <row r="607" spans="13:21" x14ac:dyDescent="0.2">
      <c r="M607" s="101"/>
      <c r="N607" s="203"/>
      <c r="O607" s="101"/>
      <c r="P607" s="99"/>
      <c r="R607" s="102"/>
      <c r="S607" s="102"/>
      <c r="T607" s="102"/>
      <c r="U607" s="102"/>
    </row>
    <row r="608" spans="13:21" x14ac:dyDescent="0.2">
      <c r="M608" s="101"/>
      <c r="N608" s="203"/>
      <c r="O608" s="101"/>
      <c r="P608" s="99"/>
      <c r="R608" s="102"/>
      <c r="S608" s="102"/>
      <c r="T608" s="102"/>
      <c r="U608" s="102"/>
    </row>
    <row r="609" spans="13:21" x14ac:dyDescent="0.2">
      <c r="M609" s="101"/>
      <c r="N609" s="203"/>
      <c r="O609" s="101"/>
      <c r="P609" s="99"/>
      <c r="R609" s="102"/>
      <c r="S609" s="102"/>
      <c r="T609" s="102"/>
      <c r="U609" s="102"/>
    </row>
    <row r="610" spans="13:21" x14ac:dyDescent="0.2">
      <c r="M610" s="101"/>
      <c r="N610" s="203"/>
      <c r="O610" s="101"/>
      <c r="P610" s="99"/>
      <c r="R610" s="102"/>
      <c r="S610" s="102"/>
      <c r="T610" s="102"/>
      <c r="U610" s="102"/>
    </row>
    <row r="611" spans="13:21" x14ac:dyDescent="0.2">
      <c r="M611" s="101"/>
      <c r="N611" s="203"/>
      <c r="O611" s="101"/>
      <c r="P611" s="99"/>
      <c r="R611" s="102"/>
      <c r="S611" s="102"/>
      <c r="T611" s="102"/>
      <c r="U611" s="102"/>
    </row>
    <row r="612" spans="13:21" x14ac:dyDescent="0.2">
      <c r="M612" s="101"/>
      <c r="N612" s="203"/>
      <c r="O612" s="101"/>
      <c r="P612" s="99"/>
      <c r="R612" s="102"/>
      <c r="S612" s="102"/>
      <c r="T612" s="102"/>
      <c r="U612" s="102"/>
    </row>
    <row r="613" spans="13:21" x14ac:dyDescent="0.2">
      <c r="M613" s="101"/>
      <c r="N613" s="203"/>
      <c r="O613" s="101"/>
      <c r="P613" s="99"/>
      <c r="R613" s="102"/>
      <c r="S613" s="102"/>
      <c r="T613" s="102"/>
      <c r="U613" s="102"/>
    </row>
    <row r="614" spans="13:21" x14ac:dyDescent="0.2">
      <c r="M614" s="101"/>
      <c r="N614" s="203"/>
      <c r="O614" s="101"/>
      <c r="P614" s="99"/>
      <c r="R614" s="102"/>
      <c r="S614" s="102"/>
      <c r="T614" s="102"/>
      <c r="U614" s="102"/>
    </row>
    <row r="615" spans="13:21" x14ac:dyDescent="0.2">
      <c r="M615" s="101"/>
      <c r="N615" s="203"/>
      <c r="O615" s="101"/>
      <c r="P615" s="99"/>
      <c r="R615" s="102"/>
      <c r="S615" s="102"/>
      <c r="T615" s="102"/>
      <c r="U615" s="102"/>
    </row>
    <row r="616" spans="13:21" x14ac:dyDescent="0.2">
      <c r="M616" s="101"/>
      <c r="N616" s="203"/>
      <c r="O616" s="101"/>
      <c r="P616" s="99"/>
      <c r="R616" s="102"/>
      <c r="S616" s="102"/>
      <c r="T616" s="102"/>
      <c r="U616" s="102"/>
    </row>
    <row r="617" spans="13:21" x14ac:dyDescent="0.2">
      <c r="M617" s="101"/>
      <c r="N617" s="203"/>
      <c r="O617" s="101"/>
      <c r="P617" s="99"/>
      <c r="R617" s="102"/>
      <c r="S617" s="102"/>
      <c r="T617" s="102"/>
      <c r="U617" s="102"/>
    </row>
    <row r="618" spans="13:21" x14ac:dyDescent="0.2">
      <c r="M618" s="101"/>
      <c r="N618" s="203"/>
      <c r="O618" s="101"/>
      <c r="P618" s="99"/>
      <c r="R618" s="102"/>
      <c r="S618" s="102"/>
      <c r="T618" s="102"/>
      <c r="U618" s="102"/>
    </row>
    <row r="619" spans="13:21" x14ac:dyDescent="0.2">
      <c r="M619" s="101"/>
      <c r="N619" s="203"/>
      <c r="O619" s="101"/>
      <c r="P619" s="99"/>
      <c r="R619" s="102"/>
      <c r="S619" s="102"/>
      <c r="T619" s="102"/>
      <c r="U619" s="102"/>
    </row>
    <row r="620" spans="13:21" x14ac:dyDescent="0.2">
      <c r="M620" s="101"/>
      <c r="N620" s="203"/>
      <c r="O620" s="101"/>
      <c r="P620" s="99"/>
      <c r="R620" s="102"/>
      <c r="S620" s="102"/>
      <c r="T620" s="102"/>
      <c r="U620" s="102"/>
    </row>
    <row r="621" spans="13:21" x14ac:dyDescent="0.2">
      <c r="M621" s="101"/>
      <c r="N621" s="203"/>
      <c r="O621" s="101"/>
      <c r="P621" s="99"/>
      <c r="R621" s="102"/>
      <c r="S621" s="102"/>
      <c r="T621" s="102"/>
      <c r="U621" s="102"/>
    </row>
    <row r="622" spans="13:21" x14ac:dyDescent="0.2">
      <c r="M622" s="101"/>
      <c r="N622" s="203"/>
      <c r="O622" s="101"/>
      <c r="P622" s="99"/>
      <c r="R622" s="102"/>
      <c r="S622" s="102"/>
      <c r="T622" s="102"/>
      <c r="U622" s="102"/>
    </row>
    <row r="623" spans="13:21" x14ac:dyDescent="0.2">
      <c r="M623" s="101"/>
      <c r="N623" s="203"/>
      <c r="O623" s="101"/>
      <c r="P623" s="99"/>
      <c r="R623" s="102"/>
      <c r="S623" s="102"/>
      <c r="T623" s="102"/>
      <c r="U623" s="102"/>
    </row>
    <row r="624" spans="13:21" x14ac:dyDescent="0.2">
      <c r="M624" s="101"/>
      <c r="N624" s="203"/>
      <c r="O624" s="101"/>
      <c r="P624" s="99"/>
      <c r="R624" s="102"/>
      <c r="S624" s="102"/>
      <c r="T624" s="102"/>
      <c r="U624" s="102"/>
    </row>
    <row r="625" spans="13:21" x14ac:dyDescent="0.2">
      <c r="M625" s="101"/>
      <c r="N625" s="203"/>
      <c r="O625" s="101"/>
      <c r="P625" s="99"/>
      <c r="R625" s="102"/>
      <c r="S625" s="102"/>
      <c r="T625" s="102"/>
      <c r="U625" s="102"/>
    </row>
    <row r="626" spans="13:21" x14ac:dyDescent="0.2">
      <c r="M626" s="101"/>
      <c r="N626" s="203"/>
      <c r="O626" s="101"/>
      <c r="P626" s="99"/>
      <c r="R626" s="102"/>
      <c r="S626" s="102"/>
      <c r="T626" s="102"/>
      <c r="U626" s="102"/>
    </row>
    <row r="627" spans="13:21" x14ac:dyDescent="0.2">
      <c r="M627" s="101"/>
      <c r="N627" s="203"/>
      <c r="O627" s="101"/>
      <c r="P627" s="99"/>
      <c r="R627" s="102"/>
      <c r="S627" s="102"/>
      <c r="T627" s="102"/>
      <c r="U627" s="102"/>
    </row>
    <row r="628" spans="13:21" x14ac:dyDescent="0.2">
      <c r="M628" s="101"/>
      <c r="N628" s="203"/>
      <c r="O628" s="101"/>
      <c r="P628" s="99"/>
      <c r="R628" s="102"/>
      <c r="S628" s="102"/>
      <c r="T628" s="102"/>
      <c r="U628" s="102"/>
    </row>
    <row r="629" spans="13:21" x14ac:dyDescent="0.2">
      <c r="M629" s="101"/>
      <c r="N629" s="203"/>
      <c r="O629" s="101"/>
      <c r="P629" s="99"/>
      <c r="R629" s="102"/>
      <c r="S629" s="102"/>
      <c r="T629" s="102"/>
      <c r="U629" s="102"/>
    </row>
    <row r="630" spans="13:21" x14ac:dyDescent="0.2">
      <c r="M630" s="101"/>
      <c r="N630" s="203"/>
      <c r="O630" s="101"/>
      <c r="P630" s="99"/>
      <c r="R630" s="102"/>
      <c r="S630" s="102"/>
      <c r="T630" s="102"/>
      <c r="U630" s="102"/>
    </row>
    <row r="631" spans="13:21" x14ac:dyDescent="0.2">
      <c r="M631" s="101"/>
      <c r="N631" s="203"/>
      <c r="O631" s="101"/>
      <c r="P631" s="99"/>
      <c r="R631" s="102"/>
      <c r="S631" s="102"/>
      <c r="T631" s="102"/>
      <c r="U631" s="102"/>
    </row>
    <row r="632" spans="13:21" x14ac:dyDescent="0.2">
      <c r="M632" s="101"/>
      <c r="N632" s="203"/>
      <c r="O632" s="101"/>
      <c r="P632" s="99"/>
      <c r="R632" s="102"/>
      <c r="S632" s="102"/>
      <c r="T632" s="102"/>
      <c r="U632" s="102"/>
    </row>
    <row r="633" spans="13:21" x14ac:dyDescent="0.2">
      <c r="M633" s="101"/>
      <c r="N633" s="203"/>
      <c r="O633" s="101"/>
      <c r="P633" s="99"/>
      <c r="R633" s="102"/>
      <c r="S633" s="102"/>
      <c r="T633" s="102"/>
      <c r="U633" s="102"/>
    </row>
    <row r="634" spans="13:21" x14ac:dyDescent="0.2">
      <c r="M634" s="101"/>
      <c r="N634" s="203"/>
      <c r="O634" s="101"/>
      <c r="P634" s="99"/>
      <c r="R634" s="102"/>
      <c r="S634" s="102"/>
      <c r="T634" s="102"/>
      <c r="U634" s="102"/>
    </row>
    <row r="635" spans="13:21" x14ac:dyDescent="0.2">
      <c r="M635" s="101"/>
      <c r="N635" s="203"/>
      <c r="O635" s="101"/>
      <c r="P635" s="99"/>
      <c r="R635" s="102"/>
      <c r="S635" s="102"/>
      <c r="T635" s="102"/>
      <c r="U635" s="102"/>
    </row>
    <row r="636" spans="13:21" x14ac:dyDescent="0.2">
      <c r="M636" s="101"/>
      <c r="N636" s="203"/>
      <c r="O636" s="101"/>
      <c r="P636" s="99"/>
      <c r="R636" s="102"/>
      <c r="S636" s="102"/>
      <c r="T636" s="102"/>
      <c r="U636" s="102"/>
    </row>
    <row r="637" spans="13:21" x14ac:dyDescent="0.2">
      <c r="M637" s="101"/>
      <c r="N637" s="203"/>
      <c r="O637" s="101"/>
      <c r="P637" s="99"/>
      <c r="R637" s="102"/>
      <c r="S637" s="102"/>
      <c r="T637" s="102"/>
      <c r="U637" s="102"/>
    </row>
    <row r="638" spans="13:21" x14ac:dyDescent="0.2">
      <c r="M638" s="101"/>
      <c r="N638" s="203"/>
      <c r="O638" s="101"/>
      <c r="P638" s="99"/>
      <c r="R638" s="102"/>
      <c r="S638" s="102"/>
      <c r="T638" s="102"/>
      <c r="U638" s="102"/>
    </row>
    <row r="639" spans="13:21" x14ac:dyDescent="0.2">
      <c r="M639" s="101"/>
      <c r="N639" s="203"/>
      <c r="O639" s="101"/>
      <c r="P639" s="99"/>
      <c r="R639" s="102"/>
      <c r="S639" s="102"/>
      <c r="T639" s="102"/>
      <c r="U639" s="102"/>
    </row>
    <row r="640" spans="13:21" x14ac:dyDescent="0.2">
      <c r="M640" s="101"/>
      <c r="N640" s="203"/>
      <c r="O640" s="101"/>
      <c r="P640" s="99"/>
      <c r="R640" s="102"/>
      <c r="S640" s="102"/>
      <c r="T640" s="102"/>
      <c r="U640" s="102"/>
    </row>
    <row r="641" spans="13:21" x14ac:dyDescent="0.2">
      <c r="M641" s="101"/>
      <c r="N641" s="203"/>
      <c r="O641" s="101"/>
      <c r="P641" s="99"/>
      <c r="R641" s="102"/>
      <c r="S641" s="102"/>
      <c r="T641" s="102"/>
      <c r="U641" s="102"/>
    </row>
    <row r="642" spans="13:21" x14ac:dyDescent="0.2">
      <c r="M642" s="101"/>
      <c r="N642" s="203"/>
      <c r="O642" s="101"/>
      <c r="P642" s="99"/>
      <c r="R642" s="102"/>
      <c r="S642" s="102"/>
      <c r="T642" s="102"/>
      <c r="U642" s="102"/>
    </row>
    <row r="643" spans="13:21" x14ac:dyDescent="0.2">
      <c r="M643" s="101"/>
      <c r="N643" s="203"/>
      <c r="O643" s="101"/>
      <c r="P643" s="99"/>
      <c r="R643" s="102"/>
      <c r="S643" s="102"/>
      <c r="T643" s="102"/>
      <c r="U643" s="102"/>
    </row>
    <row r="644" spans="13:21" x14ac:dyDescent="0.2">
      <c r="M644" s="101"/>
      <c r="N644" s="203"/>
      <c r="O644" s="101"/>
      <c r="P644" s="99"/>
      <c r="R644" s="102"/>
      <c r="S644" s="102"/>
      <c r="T644" s="102"/>
      <c r="U644" s="102"/>
    </row>
    <row r="645" spans="13:21" x14ac:dyDescent="0.2">
      <c r="M645" s="101"/>
      <c r="N645" s="203"/>
      <c r="O645" s="101"/>
      <c r="P645" s="99"/>
      <c r="R645" s="102"/>
      <c r="S645" s="102"/>
      <c r="T645" s="102"/>
      <c r="U645" s="102"/>
    </row>
    <row r="646" spans="13:21" x14ac:dyDescent="0.2">
      <c r="M646" s="101"/>
      <c r="N646" s="203"/>
      <c r="O646" s="101"/>
      <c r="P646" s="99"/>
      <c r="R646" s="102"/>
      <c r="S646" s="102"/>
      <c r="T646" s="102"/>
      <c r="U646" s="102"/>
    </row>
    <row r="647" spans="13:21" x14ac:dyDescent="0.2">
      <c r="M647" s="101"/>
      <c r="N647" s="203"/>
      <c r="O647" s="101"/>
      <c r="P647" s="99"/>
      <c r="R647" s="102"/>
      <c r="S647" s="102"/>
      <c r="T647" s="102"/>
      <c r="U647" s="102"/>
    </row>
    <row r="648" spans="13:21" x14ac:dyDescent="0.2">
      <c r="M648" s="101"/>
      <c r="N648" s="203"/>
      <c r="O648" s="101"/>
      <c r="P648" s="99"/>
      <c r="R648" s="102"/>
      <c r="S648" s="102"/>
      <c r="T648" s="102"/>
      <c r="U648" s="102"/>
    </row>
    <row r="649" spans="13:21" x14ac:dyDescent="0.2">
      <c r="M649" s="101"/>
      <c r="N649" s="203"/>
      <c r="O649" s="101"/>
      <c r="P649" s="99"/>
      <c r="R649" s="102"/>
      <c r="S649" s="102"/>
      <c r="T649" s="102"/>
      <c r="U649" s="102"/>
    </row>
    <row r="650" spans="13:21" x14ac:dyDescent="0.2">
      <c r="M650" s="101"/>
      <c r="N650" s="203"/>
      <c r="O650" s="101"/>
      <c r="P650" s="99"/>
      <c r="R650" s="102"/>
      <c r="S650" s="102"/>
      <c r="T650" s="102"/>
      <c r="U650" s="102"/>
    </row>
    <row r="651" spans="13:21" x14ac:dyDescent="0.2">
      <c r="M651" s="101"/>
      <c r="N651" s="203"/>
      <c r="O651" s="101"/>
      <c r="P651" s="99"/>
      <c r="R651" s="102"/>
      <c r="S651" s="102"/>
      <c r="T651" s="102"/>
      <c r="U651" s="102"/>
    </row>
    <row r="652" spans="13:21" x14ac:dyDescent="0.2">
      <c r="M652" s="101"/>
      <c r="N652" s="203"/>
      <c r="O652" s="101"/>
      <c r="P652" s="99"/>
      <c r="R652" s="102"/>
      <c r="S652" s="102"/>
      <c r="T652" s="102"/>
      <c r="U652" s="102"/>
    </row>
    <row r="653" spans="13:21" x14ac:dyDescent="0.2">
      <c r="M653" s="101"/>
      <c r="N653" s="203"/>
      <c r="O653" s="101"/>
      <c r="P653" s="99"/>
      <c r="R653" s="102"/>
      <c r="S653" s="102"/>
      <c r="T653" s="102"/>
      <c r="U653" s="102"/>
    </row>
    <row r="654" spans="13:21" x14ac:dyDescent="0.2">
      <c r="M654" s="101"/>
      <c r="N654" s="203"/>
      <c r="O654" s="101"/>
      <c r="P654" s="99"/>
      <c r="R654" s="102"/>
      <c r="S654" s="102"/>
      <c r="T654" s="102"/>
      <c r="U654" s="102"/>
    </row>
    <row r="655" spans="13:21" x14ac:dyDescent="0.2">
      <c r="M655" s="101"/>
      <c r="N655" s="203"/>
      <c r="O655" s="101"/>
      <c r="P655" s="99"/>
      <c r="R655" s="102"/>
      <c r="S655" s="102"/>
      <c r="T655" s="102"/>
      <c r="U655" s="102"/>
    </row>
    <row r="656" spans="13:21" x14ac:dyDescent="0.2">
      <c r="M656" s="101"/>
      <c r="N656" s="203"/>
      <c r="O656" s="101"/>
      <c r="P656" s="99"/>
      <c r="R656" s="102"/>
      <c r="S656" s="102"/>
      <c r="T656" s="102"/>
      <c r="U656" s="102"/>
    </row>
    <row r="657" spans="13:21" x14ac:dyDescent="0.2">
      <c r="M657" s="101"/>
      <c r="N657" s="203"/>
      <c r="O657" s="101"/>
      <c r="P657" s="99"/>
      <c r="R657" s="102"/>
      <c r="S657" s="102"/>
      <c r="T657" s="102"/>
      <c r="U657" s="102"/>
    </row>
    <row r="658" spans="13:21" x14ac:dyDescent="0.2">
      <c r="M658" s="101"/>
      <c r="N658" s="203"/>
      <c r="O658" s="101"/>
      <c r="P658" s="99"/>
      <c r="R658" s="102"/>
      <c r="S658" s="102"/>
      <c r="T658" s="102"/>
      <c r="U658" s="102"/>
    </row>
    <row r="659" spans="13:21" x14ac:dyDescent="0.2">
      <c r="M659" s="101"/>
      <c r="N659" s="203"/>
      <c r="O659" s="101"/>
      <c r="P659" s="99"/>
      <c r="R659" s="102"/>
      <c r="S659" s="102"/>
      <c r="T659" s="102"/>
      <c r="U659" s="102"/>
    </row>
    <row r="660" spans="13:21" x14ac:dyDescent="0.2">
      <c r="M660" s="101"/>
      <c r="N660" s="203"/>
      <c r="O660" s="101"/>
      <c r="P660" s="99"/>
      <c r="R660" s="102"/>
      <c r="S660" s="102"/>
      <c r="T660" s="102"/>
      <c r="U660" s="102"/>
    </row>
    <row r="661" spans="13:21" x14ac:dyDescent="0.2">
      <c r="M661" s="101"/>
      <c r="N661" s="203"/>
      <c r="O661" s="101"/>
      <c r="P661" s="99"/>
      <c r="R661" s="102"/>
      <c r="S661" s="102"/>
      <c r="T661" s="102"/>
      <c r="U661" s="102"/>
    </row>
    <row r="662" spans="13:21" x14ac:dyDescent="0.2">
      <c r="M662" s="101"/>
      <c r="N662" s="203"/>
      <c r="O662" s="101"/>
      <c r="P662" s="99"/>
      <c r="R662" s="102"/>
      <c r="S662" s="102"/>
      <c r="T662" s="102"/>
      <c r="U662" s="102"/>
    </row>
    <row r="663" spans="13:21" x14ac:dyDescent="0.2">
      <c r="M663" s="101"/>
      <c r="N663" s="203"/>
      <c r="O663" s="101"/>
      <c r="P663" s="99"/>
      <c r="R663" s="102"/>
      <c r="S663" s="102"/>
      <c r="T663" s="102"/>
      <c r="U663" s="102"/>
    </row>
    <row r="664" spans="13:21" x14ac:dyDescent="0.2">
      <c r="M664" s="101"/>
      <c r="N664" s="203"/>
      <c r="O664" s="101"/>
      <c r="P664" s="99"/>
      <c r="R664" s="102"/>
      <c r="S664" s="102"/>
      <c r="T664" s="102"/>
      <c r="U664" s="102"/>
    </row>
    <row r="665" spans="13:21" x14ac:dyDescent="0.2">
      <c r="M665" s="101"/>
      <c r="N665" s="203"/>
      <c r="O665" s="101"/>
      <c r="P665" s="99"/>
      <c r="R665" s="102"/>
      <c r="S665" s="102"/>
      <c r="T665" s="102"/>
      <c r="U665" s="102"/>
    </row>
    <row r="666" spans="13:21" x14ac:dyDescent="0.2">
      <c r="M666" s="101"/>
      <c r="N666" s="203"/>
      <c r="O666" s="101"/>
      <c r="P666" s="99"/>
      <c r="R666" s="102"/>
      <c r="S666" s="102"/>
      <c r="T666" s="102"/>
      <c r="U666" s="102"/>
    </row>
    <row r="667" spans="13:21" x14ac:dyDescent="0.2">
      <c r="M667" s="101"/>
      <c r="N667" s="203"/>
      <c r="O667" s="101"/>
      <c r="P667" s="99"/>
      <c r="R667" s="102"/>
      <c r="S667" s="102"/>
      <c r="T667" s="102"/>
      <c r="U667" s="102"/>
    </row>
    <row r="668" spans="13:21" x14ac:dyDescent="0.2">
      <c r="M668" s="101"/>
      <c r="N668" s="203"/>
      <c r="O668" s="101"/>
      <c r="P668" s="99"/>
      <c r="R668" s="102"/>
      <c r="S668" s="102"/>
      <c r="T668" s="102"/>
      <c r="U668" s="102"/>
    </row>
    <row r="669" spans="13:21" x14ac:dyDescent="0.2">
      <c r="M669" s="101"/>
      <c r="N669" s="203"/>
      <c r="O669" s="101"/>
      <c r="P669" s="99"/>
      <c r="R669" s="102"/>
      <c r="S669" s="102"/>
      <c r="T669" s="102"/>
      <c r="U669" s="102"/>
    </row>
    <row r="670" spans="13:21" x14ac:dyDescent="0.2">
      <c r="M670" s="101"/>
      <c r="N670" s="203"/>
      <c r="O670" s="101"/>
      <c r="P670" s="99"/>
      <c r="R670" s="102"/>
      <c r="S670" s="102"/>
      <c r="T670" s="102"/>
      <c r="U670" s="102"/>
    </row>
    <row r="671" spans="13:21" x14ac:dyDescent="0.2">
      <c r="M671" s="101"/>
      <c r="N671" s="203"/>
      <c r="O671" s="101"/>
      <c r="P671" s="99"/>
      <c r="R671" s="102"/>
      <c r="S671" s="102"/>
      <c r="T671" s="102"/>
      <c r="U671" s="102"/>
    </row>
    <row r="672" spans="13:21" x14ac:dyDescent="0.2">
      <c r="M672" s="101"/>
      <c r="N672" s="203"/>
      <c r="O672" s="101"/>
      <c r="P672" s="99"/>
      <c r="R672" s="102"/>
      <c r="S672" s="102"/>
      <c r="T672" s="102"/>
      <c r="U672" s="102"/>
    </row>
    <row r="673" spans="13:21" x14ac:dyDescent="0.2">
      <c r="M673" s="101"/>
      <c r="N673" s="203"/>
      <c r="O673" s="101"/>
      <c r="P673" s="99"/>
      <c r="R673" s="102"/>
      <c r="S673" s="102"/>
      <c r="T673" s="102"/>
      <c r="U673" s="102"/>
    </row>
    <row r="674" spans="13:21" x14ac:dyDescent="0.2">
      <c r="M674" s="101"/>
      <c r="N674" s="203"/>
      <c r="O674" s="101"/>
      <c r="P674" s="99"/>
      <c r="R674" s="102"/>
      <c r="S674" s="102"/>
      <c r="T674" s="102"/>
      <c r="U674" s="102"/>
    </row>
    <row r="675" spans="13:21" x14ac:dyDescent="0.2">
      <c r="M675" s="101"/>
      <c r="N675" s="203"/>
      <c r="O675" s="101"/>
      <c r="P675" s="99"/>
      <c r="R675" s="102"/>
      <c r="S675" s="102"/>
      <c r="T675" s="102"/>
      <c r="U675" s="102"/>
    </row>
    <row r="676" spans="13:21" x14ac:dyDescent="0.2">
      <c r="M676" s="101"/>
      <c r="N676" s="203"/>
      <c r="O676" s="101"/>
      <c r="P676" s="99"/>
      <c r="R676" s="102"/>
      <c r="S676" s="102"/>
      <c r="T676" s="102"/>
      <c r="U676" s="102"/>
    </row>
    <row r="677" spans="13:21" x14ac:dyDescent="0.2">
      <c r="M677" s="101"/>
      <c r="N677" s="203"/>
      <c r="O677" s="101"/>
      <c r="P677" s="99"/>
      <c r="R677" s="102"/>
      <c r="S677" s="102"/>
      <c r="T677" s="102"/>
      <c r="U677" s="102"/>
    </row>
    <row r="678" spans="13:21" x14ac:dyDescent="0.2">
      <c r="M678" s="101"/>
      <c r="N678" s="203"/>
      <c r="O678" s="101"/>
      <c r="P678" s="99"/>
      <c r="R678" s="102"/>
      <c r="S678" s="102"/>
      <c r="T678" s="102"/>
      <c r="U678" s="102"/>
    </row>
    <row r="679" spans="13:21" x14ac:dyDescent="0.2">
      <c r="M679" s="101"/>
      <c r="N679" s="203"/>
      <c r="O679" s="101"/>
      <c r="P679" s="99"/>
      <c r="R679" s="102"/>
      <c r="S679" s="102"/>
      <c r="T679" s="102"/>
      <c r="U679" s="102"/>
    </row>
    <row r="680" spans="13:21" x14ac:dyDescent="0.2">
      <c r="M680" s="101"/>
      <c r="N680" s="203"/>
      <c r="O680" s="101"/>
      <c r="P680" s="99"/>
      <c r="R680" s="102"/>
      <c r="S680" s="102"/>
      <c r="T680" s="102"/>
      <c r="U680" s="102"/>
    </row>
    <row r="681" spans="13:21" x14ac:dyDescent="0.2">
      <c r="M681" s="101"/>
      <c r="N681" s="203"/>
      <c r="O681" s="101"/>
      <c r="P681" s="99"/>
      <c r="R681" s="102"/>
      <c r="S681" s="102"/>
      <c r="T681" s="102"/>
      <c r="U681" s="102"/>
    </row>
    <row r="682" spans="13:21" x14ac:dyDescent="0.2">
      <c r="M682" s="101"/>
      <c r="N682" s="203"/>
      <c r="O682" s="101"/>
      <c r="P682" s="99"/>
      <c r="R682" s="102"/>
      <c r="S682" s="102"/>
      <c r="T682" s="102"/>
      <c r="U682" s="102"/>
    </row>
    <row r="683" spans="13:21" x14ac:dyDescent="0.2">
      <c r="M683" s="101"/>
      <c r="N683" s="203"/>
      <c r="O683" s="101"/>
      <c r="P683" s="99"/>
      <c r="R683" s="102"/>
      <c r="S683" s="102"/>
      <c r="T683" s="102"/>
      <c r="U683" s="102"/>
    </row>
    <row r="684" spans="13:21" x14ac:dyDescent="0.2">
      <c r="M684" s="101"/>
      <c r="N684" s="203"/>
      <c r="O684" s="101"/>
      <c r="P684" s="99"/>
      <c r="R684" s="102"/>
      <c r="S684" s="102"/>
      <c r="T684" s="102"/>
      <c r="U684" s="102"/>
    </row>
    <row r="685" spans="13:21" x14ac:dyDescent="0.2">
      <c r="M685" s="101"/>
      <c r="N685" s="203"/>
      <c r="O685" s="101"/>
      <c r="P685" s="99"/>
      <c r="R685" s="102"/>
      <c r="S685" s="102"/>
      <c r="T685" s="102"/>
      <c r="U685" s="102"/>
    </row>
    <row r="686" spans="13:21" x14ac:dyDescent="0.2">
      <c r="M686" s="101"/>
      <c r="N686" s="203"/>
      <c r="O686" s="101"/>
      <c r="P686" s="99"/>
      <c r="R686" s="102"/>
      <c r="S686" s="102"/>
      <c r="T686" s="102"/>
      <c r="U686" s="102"/>
    </row>
    <row r="687" spans="13:21" x14ac:dyDescent="0.2">
      <c r="M687" s="101"/>
      <c r="N687" s="203"/>
      <c r="O687" s="101"/>
      <c r="P687" s="99"/>
      <c r="R687" s="102"/>
      <c r="S687" s="102"/>
      <c r="T687" s="102"/>
      <c r="U687" s="102"/>
    </row>
    <row r="688" spans="13:21" x14ac:dyDescent="0.2">
      <c r="M688" s="101"/>
      <c r="N688" s="203"/>
      <c r="O688" s="101"/>
      <c r="P688" s="99"/>
      <c r="R688" s="102"/>
      <c r="S688" s="102"/>
      <c r="T688" s="102"/>
      <c r="U688" s="102"/>
    </row>
    <row r="689" spans="13:21" x14ac:dyDescent="0.2">
      <c r="M689" s="101"/>
      <c r="N689" s="203"/>
      <c r="O689" s="101"/>
      <c r="P689" s="99"/>
      <c r="R689" s="102"/>
      <c r="S689" s="102"/>
      <c r="T689" s="102"/>
      <c r="U689" s="102"/>
    </row>
    <row r="690" spans="13:21" x14ac:dyDescent="0.2">
      <c r="M690" s="101"/>
      <c r="N690" s="203"/>
      <c r="O690" s="101"/>
      <c r="P690" s="99"/>
      <c r="R690" s="102"/>
      <c r="S690" s="102"/>
      <c r="T690" s="102"/>
      <c r="U690" s="102"/>
    </row>
    <row r="691" spans="13:21" x14ac:dyDescent="0.2">
      <c r="M691" s="101"/>
      <c r="N691" s="203"/>
      <c r="O691" s="101"/>
      <c r="P691" s="99"/>
      <c r="R691" s="102"/>
      <c r="S691" s="102"/>
      <c r="T691" s="102"/>
      <c r="U691" s="102"/>
    </row>
    <row r="692" spans="13:21" x14ac:dyDescent="0.2">
      <c r="M692" s="101"/>
      <c r="N692" s="203"/>
      <c r="O692" s="101"/>
      <c r="P692" s="99"/>
      <c r="R692" s="102"/>
      <c r="S692" s="102"/>
      <c r="T692" s="102"/>
      <c r="U692" s="102"/>
    </row>
    <row r="693" spans="13:21" x14ac:dyDescent="0.2">
      <c r="M693" s="101"/>
      <c r="N693" s="203"/>
      <c r="O693" s="101"/>
      <c r="P693" s="99"/>
      <c r="R693" s="102"/>
      <c r="S693" s="102"/>
      <c r="T693" s="102"/>
      <c r="U693" s="102"/>
    </row>
    <row r="694" spans="13:21" x14ac:dyDescent="0.2">
      <c r="M694" s="101"/>
      <c r="N694" s="203"/>
      <c r="O694" s="101"/>
      <c r="P694" s="99"/>
      <c r="R694" s="102"/>
      <c r="S694" s="102"/>
      <c r="T694" s="102"/>
      <c r="U694" s="102"/>
    </row>
    <row r="695" spans="13:21" x14ac:dyDescent="0.2">
      <c r="M695" s="101"/>
      <c r="N695" s="203"/>
      <c r="O695" s="101"/>
      <c r="P695" s="99"/>
      <c r="R695" s="102"/>
      <c r="S695" s="102"/>
      <c r="T695" s="102"/>
      <c r="U695" s="102"/>
    </row>
    <row r="696" spans="13:21" x14ac:dyDescent="0.2">
      <c r="M696" s="101"/>
      <c r="N696" s="203"/>
      <c r="O696" s="101"/>
      <c r="P696" s="99"/>
      <c r="R696" s="102"/>
      <c r="S696" s="102"/>
      <c r="T696" s="102"/>
      <c r="U696" s="102"/>
    </row>
    <row r="697" spans="13:21" x14ac:dyDescent="0.2">
      <c r="M697" s="101"/>
      <c r="N697" s="203"/>
      <c r="O697" s="101"/>
      <c r="P697" s="99"/>
      <c r="R697" s="102"/>
      <c r="S697" s="102"/>
      <c r="T697" s="102"/>
      <c r="U697" s="102"/>
    </row>
    <row r="698" spans="13:21" x14ac:dyDescent="0.2">
      <c r="M698" s="101"/>
      <c r="N698" s="203"/>
      <c r="O698" s="101"/>
      <c r="P698" s="99"/>
      <c r="R698" s="102"/>
      <c r="S698" s="102"/>
      <c r="T698" s="102"/>
      <c r="U698" s="102"/>
    </row>
    <row r="699" spans="13:21" x14ac:dyDescent="0.2">
      <c r="M699" s="101"/>
      <c r="N699" s="203"/>
      <c r="O699" s="101"/>
      <c r="P699" s="99"/>
      <c r="R699" s="102"/>
      <c r="S699" s="102"/>
      <c r="T699" s="102"/>
      <c r="U699" s="102"/>
    </row>
    <row r="700" spans="13:21" x14ac:dyDescent="0.2">
      <c r="M700" s="101"/>
      <c r="N700" s="203"/>
      <c r="O700" s="101"/>
      <c r="P700" s="99"/>
      <c r="R700" s="102"/>
      <c r="S700" s="102"/>
      <c r="T700" s="102"/>
      <c r="U700" s="102"/>
    </row>
    <row r="701" spans="13:21" x14ac:dyDescent="0.2">
      <c r="M701" s="101"/>
      <c r="N701" s="203"/>
      <c r="O701" s="101"/>
      <c r="P701" s="99"/>
      <c r="R701" s="102"/>
      <c r="S701" s="102"/>
      <c r="T701" s="102"/>
      <c r="U701" s="102"/>
    </row>
    <row r="702" spans="13:21" x14ac:dyDescent="0.2">
      <c r="M702" s="101"/>
      <c r="N702" s="203"/>
      <c r="O702" s="101"/>
      <c r="P702" s="99"/>
      <c r="R702" s="102"/>
      <c r="S702" s="102"/>
      <c r="T702" s="102"/>
      <c r="U702" s="102"/>
    </row>
    <row r="703" spans="13:21" x14ac:dyDescent="0.2">
      <c r="M703" s="101"/>
      <c r="N703" s="203"/>
      <c r="O703" s="101"/>
      <c r="P703" s="99"/>
      <c r="R703" s="102"/>
      <c r="S703" s="102"/>
      <c r="T703" s="102"/>
      <c r="U703" s="102"/>
    </row>
    <row r="704" spans="13:21" x14ac:dyDescent="0.2">
      <c r="M704" s="101"/>
      <c r="N704" s="203"/>
      <c r="O704" s="101"/>
      <c r="P704" s="99"/>
      <c r="R704" s="102"/>
      <c r="S704" s="102"/>
      <c r="T704" s="102"/>
      <c r="U704" s="102"/>
    </row>
    <row r="705" spans="13:21" x14ac:dyDescent="0.2">
      <c r="M705" s="101"/>
      <c r="N705" s="203"/>
      <c r="O705" s="101"/>
      <c r="P705" s="99"/>
      <c r="R705" s="102"/>
      <c r="S705" s="102"/>
      <c r="T705" s="102"/>
      <c r="U705" s="102"/>
    </row>
    <row r="706" spans="13:21" x14ac:dyDescent="0.2">
      <c r="M706" s="101"/>
      <c r="N706" s="203"/>
      <c r="O706" s="101"/>
      <c r="P706" s="99"/>
      <c r="R706" s="102"/>
      <c r="S706" s="102"/>
      <c r="T706" s="102"/>
      <c r="U706" s="102"/>
    </row>
    <row r="707" spans="13:21" x14ac:dyDescent="0.2">
      <c r="M707" s="101"/>
      <c r="N707" s="203"/>
      <c r="O707" s="101"/>
      <c r="P707" s="99"/>
      <c r="R707" s="102"/>
      <c r="S707" s="102"/>
      <c r="T707" s="102"/>
      <c r="U707" s="102"/>
    </row>
    <row r="708" spans="13:21" x14ac:dyDescent="0.2">
      <c r="M708" s="101"/>
      <c r="N708" s="203"/>
      <c r="O708" s="101"/>
      <c r="P708" s="99"/>
      <c r="R708" s="102"/>
      <c r="S708" s="102"/>
      <c r="T708" s="102"/>
      <c r="U708" s="102"/>
    </row>
    <row r="709" spans="13:21" x14ac:dyDescent="0.2">
      <c r="M709" s="101"/>
      <c r="N709" s="203"/>
      <c r="O709" s="101"/>
      <c r="P709" s="99"/>
      <c r="R709" s="102"/>
      <c r="S709" s="102"/>
      <c r="T709" s="102"/>
      <c r="U709" s="102"/>
    </row>
    <row r="710" spans="13:21" x14ac:dyDescent="0.2">
      <c r="M710" s="101"/>
      <c r="N710" s="203"/>
      <c r="O710" s="101"/>
      <c r="P710" s="99"/>
      <c r="R710" s="102"/>
      <c r="S710" s="102"/>
      <c r="T710" s="102"/>
      <c r="U710" s="102"/>
    </row>
    <row r="711" spans="13:21" x14ac:dyDescent="0.2">
      <c r="M711" s="101"/>
      <c r="N711" s="203"/>
      <c r="O711" s="101"/>
      <c r="P711" s="99"/>
      <c r="R711" s="102"/>
      <c r="S711" s="102"/>
      <c r="T711" s="102"/>
      <c r="U711" s="102"/>
    </row>
    <row r="712" spans="13:21" x14ac:dyDescent="0.2">
      <c r="M712" s="101"/>
      <c r="N712" s="203"/>
      <c r="O712" s="101"/>
      <c r="P712" s="99"/>
      <c r="R712" s="102"/>
      <c r="S712" s="102"/>
      <c r="T712" s="102"/>
      <c r="U712" s="102"/>
    </row>
    <row r="713" spans="13:21" x14ac:dyDescent="0.2">
      <c r="M713" s="101"/>
      <c r="N713" s="203"/>
      <c r="O713" s="101"/>
      <c r="P713" s="99"/>
      <c r="R713" s="102"/>
      <c r="S713" s="102"/>
      <c r="T713" s="102"/>
      <c r="U713" s="102"/>
    </row>
    <row r="714" spans="13:21" x14ac:dyDescent="0.2">
      <c r="M714" s="101"/>
      <c r="N714" s="203"/>
      <c r="O714" s="101"/>
      <c r="P714" s="99"/>
      <c r="R714" s="102"/>
      <c r="S714" s="102"/>
      <c r="T714" s="102"/>
      <c r="U714" s="102"/>
    </row>
    <row r="715" spans="13:21" x14ac:dyDescent="0.2">
      <c r="M715" s="101"/>
      <c r="N715" s="203"/>
      <c r="O715" s="101"/>
      <c r="P715" s="99"/>
      <c r="R715" s="102"/>
      <c r="S715" s="102"/>
      <c r="T715" s="102"/>
      <c r="U715" s="102"/>
    </row>
    <row r="716" spans="13:21" x14ac:dyDescent="0.2">
      <c r="M716" s="101"/>
      <c r="N716" s="203"/>
      <c r="O716" s="101"/>
      <c r="P716" s="99"/>
      <c r="R716" s="102"/>
      <c r="S716" s="102"/>
      <c r="T716" s="102"/>
      <c r="U716" s="102"/>
    </row>
    <row r="717" spans="13:21" x14ac:dyDescent="0.2">
      <c r="M717" s="101"/>
      <c r="N717" s="203"/>
      <c r="O717" s="101"/>
      <c r="P717" s="99"/>
      <c r="R717" s="102"/>
      <c r="S717" s="102"/>
      <c r="T717" s="102"/>
      <c r="U717" s="102"/>
    </row>
    <row r="718" spans="13:21" x14ac:dyDescent="0.2">
      <c r="M718" s="101"/>
      <c r="N718" s="203"/>
      <c r="O718" s="101"/>
      <c r="P718" s="99"/>
      <c r="R718" s="102"/>
      <c r="S718" s="102"/>
      <c r="T718" s="102"/>
      <c r="U718" s="102"/>
    </row>
    <row r="719" spans="13:21" x14ac:dyDescent="0.2">
      <c r="M719" s="101"/>
      <c r="N719" s="203"/>
      <c r="O719" s="101"/>
      <c r="P719" s="99"/>
      <c r="R719" s="102"/>
      <c r="S719" s="102"/>
      <c r="T719" s="102"/>
      <c r="U719" s="102"/>
    </row>
    <row r="720" spans="13:21" x14ac:dyDescent="0.2">
      <c r="M720" s="101"/>
      <c r="N720" s="203"/>
      <c r="O720" s="101"/>
      <c r="P720" s="99"/>
      <c r="R720" s="102"/>
      <c r="S720" s="102"/>
      <c r="T720" s="102"/>
      <c r="U720" s="102"/>
    </row>
    <row r="721" spans="13:21" x14ac:dyDescent="0.2">
      <c r="M721" s="101"/>
      <c r="N721" s="203"/>
      <c r="O721" s="101"/>
      <c r="P721" s="99"/>
      <c r="R721" s="102"/>
      <c r="S721" s="102"/>
      <c r="T721" s="102"/>
      <c r="U721" s="102"/>
    </row>
    <row r="722" spans="13:21" x14ac:dyDescent="0.2">
      <c r="M722" s="101"/>
      <c r="N722" s="203"/>
      <c r="O722" s="101"/>
      <c r="P722" s="99"/>
      <c r="R722" s="102"/>
      <c r="S722" s="102"/>
      <c r="T722" s="102"/>
      <c r="U722" s="102"/>
    </row>
    <row r="723" spans="13:21" x14ac:dyDescent="0.2">
      <c r="M723" s="101"/>
      <c r="N723" s="203"/>
      <c r="O723" s="101"/>
      <c r="P723" s="99"/>
      <c r="R723" s="102"/>
      <c r="S723" s="102"/>
      <c r="T723" s="102"/>
      <c r="U723" s="102"/>
    </row>
    <row r="724" spans="13:21" x14ac:dyDescent="0.2">
      <c r="M724" s="101"/>
      <c r="N724" s="203"/>
      <c r="O724" s="101"/>
      <c r="P724" s="99"/>
      <c r="R724" s="102"/>
      <c r="S724" s="102"/>
      <c r="T724" s="102"/>
      <c r="U724" s="102"/>
    </row>
    <row r="725" spans="13:21" x14ac:dyDescent="0.2">
      <c r="M725" s="101"/>
      <c r="N725" s="203"/>
      <c r="O725" s="101"/>
      <c r="P725" s="99"/>
      <c r="R725" s="102"/>
      <c r="S725" s="102"/>
      <c r="T725" s="102"/>
      <c r="U725" s="102"/>
    </row>
    <row r="726" spans="13:21" x14ac:dyDescent="0.2">
      <c r="M726" s="101"/>
      <c r="N726" s="203"/>
      <c r="O726" s="101"/>
      <c r="P726" s="99"/>
      <c r="R726" s="102"/>
      <c r="S726" s="102"/>
      <c r="T726" s="102"/>
      <c r="U726" s="102"/>
    </row>
    <row r="727" spans="13:21" x14ac:dyDescent="0.2">
      <c r="M727" s="101"/>
      <c r="N727" s="203"/>
      <c r="O727" s="101"/>
      <c r="P727" s="99"/>
      <c r="R727" s="102"/>
      <c r="S727" s="102"/>
      <c r="T727" s="102"/>
      <c r="U727" s="102"/>
    </row>
    <row r="728" spans="13:21" x14ac:dyDescent="0.2">
      <c r="M728" s="101"/>
      <c r="N728" s="203"/>
      <c r="O728" s="101"/>
      <c r="P728" s="99"/>
      <c r="R728" s="102"/>
      <c r="S728" s="102"/>
      <c r="T728" s="102"/>
      <c r="U728" s="102"/>
    </row>
    <row r="729" spans="13:21" x14ac:dyDescent="0.2">
      <c r="M729" s="101"/>
      <c r="N729" s="203"/>
      <c r="O729" s="101"/>
      <c r="P729" s="99"/>
      <c r="R729" s="102"/>
      <c r="S729" s="102"/>
      <c r="T729" s="102"/>
      <c r="U729" s="102"/>
    </row>
    <row r="730" spans="13:21" x14ac:dyDescent="0.2">
      <c r="M730" s="101"/>
      <c r="N730" s="203"/>
      <c r="O730" s="101"/>
      <c r="P730" s="99"/>
      <c r="R730" s="102"/>
      <c r="S730" s="102"/>
      <c r="T730" s="102"/>
      <c r="U730" s="102"/>
    </row>
    <row r="731" spans="13:21" x14ac:dyDescent="0.2">
      <c r="M731" s="101"/>
      <c r="N731" s="203"/>
      <c r="O731" s="101"/>
      <c r="P731" s="99"/>
      <c r="R731" s="102"/>
      <c r="S731" s="102"/>
      <c r="T731" s="102"/>
      <c r="U731" s="102"/>
    </row>
    <row r="732" spans="13:21" x14ac:dyDescent="0.2">
      <c r="M732" s="101"/>
      <c r="N732" s="203"/>
      <c r="O732" s="101"/>
      <c r="P732" s="99"/>
      <c r="R732" s="102"/>
      <c r="S732" s="102"/>
      <c r="T732" s="102"/>
      <c r="U732" s="102"/>
    </row>
    <row r="733" spans="13:21" x14ac:dyDescent="0.2">
      <c r="M733" s="101"/>
      <c r="N733" s="203"/>
      <c r="O733" s="101"/>
      <c r="P733" s="99"/>
      <c r="R733" s="102"/>
      <c r="S733" s="102"/>
      <c r="T733" s="102"/>
      <c r="U733" s="102"/>
    </row>
    <row r="734" spans="13:21" x14ac:dyDescent="0.2">
      <c r="M734" s="101"/>
      <c r="N734" s="203"/>
      <c r="O734" s="101"/>
      <c r="P734" s="99"/>
      <c r="R734" s="102"/>
      <c r="S734" s="102"/>
      <c r="T734" s="102"/>
      <c r="U734" s="102"/>
    </row>
    <row r="735" spans="13:21" x14ac:dyDescent="0.2">
      <c r="M735" s="101"/>
      <c r="N735" s="203"/>
      <c r="O735" s="101"/>
      <c r="P735" s="99"/>
      <c r="R735" s="102"/>
      <c r="S735" s="102"/>
      <c r="T735" s="102"/>
      <c r="U735" s="102"/>
    </row>
    <row r="736" spans="13:21" x14ac:dyDescent="0.2">
      <c r="M736" s="101"/>
      <c r="N736" s="203"/>
      <c r="O736" s="101"/>
      <c r="P736" s="99"/>
      <c r="R736" s="102"/>
      <c r="S736" s="102"/>
      <c r="T736" s="102"/>
      <c r="U736" s="102"/>
    </row>
    <row r="737" spans="13:21" x14ac:dyDescent="0.2">
      <c r="M737" s="101"/>
      <c r="N737" s="203"/>
      <c r="O737" s="101"/>
      <c r="P737" s="99"/>
      <c r="R737" s="102"/>
      <c r="S737" s="102"/>
      <c r="T737" s="102"/>
      <c r="U737" s="102"/>
    </row>
    <row r="738" spans="13:21" x14ac:dyDescent="0.2">
      <c r="M738" s="101"/>
      <c r="N738" s="203"/>
      <c r="O738" s="101"/>
      <c r="P738" s="99"/>
      <c r="R738" s="102"/>
      <c r="S738" s="102"/>
      <c r="T738" s="102"/>
      <c r="U738" s="102"/>
    </row>
    <row r="739" spans="13:21" x14ac:dyDescent="0.2">
      <c r="M739" s="101"/>
      <c r="N739" s="203"/>
      <c r="O739" s="101"/>
      <c r="P739" s="99"/>
      <c r="R739" s="102"/>
      <c r="S739" s="102"/>
      <c r="T739" s="102"/>
      <c r="U739" s="102"/>
    </row>
    <row r="740" spans="13:21" x14ac:dyDescent="0.2">
      <c r="M740" s="101"/>
      <c r="N740" s="203"/>
      <c r="O740" s="101"/>
      <c r="P740" s="99"/>
      <c r="R740" s="102"/>
      <c r="S740" s="102"/>
      <c r="T740" s="102"/>
      <c r="U740" s="102"/>
    </row>
    <row r="741" spans="13:21" x14ac:dyDescent="0.2">
      <c r="M741" s="101"/>
      <c r="N741" s="203"/>
      <c r="O741" s="101"/>
      <c r="P741" s="99"/>
      <c r="R741" s="102"/>
      <c r="S741" s="102"/>
      <c r="T741" s="102"/>
      <c r="U741" s="102"/>
    </row>
    <row r="742" spans="13:21" x14ac:dyDescent="0.2">
      <c r="M742" s="101"/>
      <c r="N742" s="203"/>
      <c r="O742" s="101"/>
      <c r="P742" s="99"/>
      <c r="R742" s="102"/>
      <c r="S742" s="102"/>
      <c r="T742" s="102"/>
      <c r="U742" s="102"/>
    </row>
    <row r="743" spans="13:21" x14ac:dyDescent="0.2">
      <c r="M743" s="101"/>
      <c r="N743" s="203"/>
      <c r="O743" s="101"/>
      <c r="P743" s="99"/>
      <c r="R743" s="102"/>
      <c r="S743" s="102"/>
      <c r="T743" s="102"/>
      <c r="U743" s="102"/>
    </row>
    <row r="744" spans="13:21" x14ac:dyDescent="0.2">
      <c r="M744" s="101"/>
      <c r="N744" s="203"/>
      <c r="O744" s="101"/>
      <c r="P744" s="99"/>
      <c r="R744" s="102"/>
      <c r="S744" s="102"/>
      <c r="T744" s="102"/>
      <c r="U744" s="102"/>
    </row>
    <row r="745" spans="13:21" x14ac:dyDescent="0.2">
      <c r="M745" s="101"/>
      <c r="N745" s="203"/>
      <c r="O745" s="101"/>
      <c r="P745" s="99"/>
      <c r="R745" s="102"/>
      <c r="S745" s="102"/>
      <c r="T745" s="102"/>
      <c r="U745" s="102"/>
    </row>
    <row r="746" spans="13:21" x14ac:dyDescent="0.2">
      <c r="M746" s="101"/>
      <c r="N746" s="203"/>
      <c r="O746" s="101"/>
      <c r="P746" s="99"/>
      <c r="R746" s="102"/>
      <c r="S746" s="102"/>
      <c r="T746" s="102"/>
      <c r="U746" s="102"/>
    </row>
    <row r="747" spans="13:21" x14ac:dyDescent="0.2">
      <c r="M747" s="101"/>
      <c r="N747" s="203"/>
      <c r="O747" s="101"/>
      <c r="P747" s="99"/>
      <c r="R747" s="102"/>
      <c r="S747" s="102"/>
      <c r="T747" s="102"/>
      <c r="U747" s="102"/>
    </row>
    <row r="748" spans="13:21" x14ac:dyDescent="0.2">
      <c r="M748" s="101"/>
      <c r="N748" s="203"/>
      <c r="O748" s="101"/>
      <c r="P748" s="99"/>
      <c r="R748" s="102"/>
      <c r="S748" s="102"/>
      <c r="T748" s="102"/>
      <c r="U748" s="102"/>
    </row>
    <row r="749" spans="13:21" x14ac:dyDescent="0.2">
      <c r="M749" s="101"/>
      <c r="N749" s="203"/>
      <c r="O749" s="101"/>
      <c r="P749" s="99"/>
      <c r="R749" s="102"/>
      <c r="S749" s="102"/>
      <c r="T749" s="102"/>
      <c r="U749" s="102"/>
    </row>
    <row r="750" spans="13:21" x14ac:dyDescent="0.2">
      <c r="M750" s="101"/>
      <c r="N750" s="203"/>
      <c r="O750" s="101"/>
      <c r="P750" s="99"/>
      <c r="R750" s="102"/>
      <c r="S750" s="102"/>
      <c r="T750" s="102"/>
      <c r="U750" s="102"/>
    </row>
    <row r="751" spans="13:21" x14ac:dyDescent="0.2">
      <c r="M751" s="101"/>
      <c r="N751" s="203"/>
      <c r="O751" s="101"/>
      <c r="P751" s="99"/>
      <c r="R751" s="102"/>
      <c r="S751" s="102"/>
      <c r="T751" s="102"/>
      <c r="U751" s="102"/>
    </row>
    <row r="752" spans="13:21" x14ac:dyDescent="0.2">
      <c r="M752" s="101"/>
      <c r="N752" s="203"/>
      <c r="O752" s="101"/>
      <c r="P752" s="99"/>
      <c r="R752" s="102"/>
      <c r="S752" s="102"/>
      <c r="T752" s="102"/>
      <c r="U752" s="102"/>
    </row>
    <row r="753" spans="13:21" x14ac:dyDescent="0.2">
      <c r="M753" s="101"/>
      <c r="N753" s="203"/>
      <c r="O753" s="101"/>
      <c r="P753" s="99"/>
      <c r="R753" s="102"/>
      <c r="S753" s="102"/>
      <c r="T753" s="102"/>
      <c r="U753" s="102"/>
    </row>
    <row r="754" spans="13:21" x14ac:dyDescent="0.2">
      <c r="M754" s="101"/>
      <c r="N754" s="203"/>
      <c r="O754" s="101"/>
      <c r="P754" s="99"/>
      <c r="R754" s="102"/>
      <c r="S754" s="102"/>
      <c r="T754" s="102"/>
      <c r="U754" s="102"/>
    </row>
    <row r="755" spans="13:21" x14ac:dyDescent="0.2">
      <c r="M755" s="101"/>
      <c r="N755" s="203"/>
      <c r="O755" s="101"/>
      <c r="P755" s="99"/>
      <c r="R755" s="102"/>
      <c r="S755" s="102"/>
      <c r="T755" s="102"/>
      <c r="U755" s="102"/>
    </row>
    <row r="756" spans="13:21" x14ac:dyDescent="0.2">
      <c r="M756" s="101"/>
      <c r="N756" s="203"/>
      <c r="O756" s="101"/>
      <c r="P756" s="99"/>
      <c r="R756" s="102"/>
      <c r="S756" s="102"/>
      <c r="T756" s="102"/>
      <c r="U756" s="102"/>
    </row>
    <row r="757" spans="13:21" x14ac:dyDescent="0.2">
      <c r="M757" s="101"/>
      <c r="N757" s="203"/>
      <c r="O757" s="101"/>
      <c r="P757" s="99"/>
      <c r="R757" s="102"/>
      <c r="S757" s="102"/>
      <c r="T757" s="102"/>
      <c r="U757" s="102"/>
    </row>
    <row r="758" spans="13:21" x14ac:dyDescent="0.2">
      <c r="M758" s="101"/>
      <c r="N758" s="203"/>
      <c r="O758" s="101"/>
      <c r="P758" s="99"/>
      <c r="R758" s="102"/>
      <c r="S758" s="102"/>
      <c r="T758" s="102"/>
      <c r="U758" s="102"/>
    </row>
    <row r="759" spans="13:21" x14ac:dyDescent="0.2">
      <c r="M759" s="101"/>
      <c r="N759" s="203"/>
      <c r="O759" s="101"/>
      <c r="P759" s="99"/>
      <c r="R759" s="102"/>
      <c r="S759" s="102"/>
      <c r="T759" s="102"/>
      <c r="U759" s="102"/>
    </row>
    <row r="760" spans="13:21" x14ac:dyDescent="0.2">
      <c r="M760" s="101"/>
      <c r="N760" s="203"/>
      <c r="O760" s="101"/>
      <c r="P760" s="99"/>
      <c r="R760" s="102"/>
      <c r="S760" s="102"/>
      <c r="T760" s="102"/>
      <c r="U760" s="102"/>
    </row>
    <row r="761" spans="13:21" x14ac:dyDescent="0.2">
      <c r="M761" s="101"/>
      <c r="N761" s="203"/>
      <c r="O761" s="101"/>
      <c r="P761" s="99"/>
      <c r="R761" s="102"/>
      <c r="S761" s="102"/>
      <c r="T761" s="102"/>
      <c r="U761" s="102"/>
    </row>
    <row r="762" spans="13:21" x14ac:dyDescent="0.2">
      <c r="M762" s="101"/>
      <c r="N762" s="203"/>
      <c r="O762" s="101"/>
      <c r="P762" s="99"/>
      <c r="R762" s="102"/>
      <c r="S762" s="102"/>
      <c r="T762" s="102"/>
      <c r="U762" s="102"/>
    </row>
    <row r="763" spans="13:21" x14ac:dyDescent="0.2">
      <c r="M763" s="101"/>
      <c r="N763" s="203"/>
      <c r="O763" s="101"/>
      <c r="P763" s="99"/>
      <c r="R763" s="102"/>
      <c r="S763" s="102"/>
      <c r="T763" s="102"/>
      <c r="U763" s="102"/>
    </row>
    <row r="764" spans="13:21" x14ac:dyDescent="0.2">
      <c r="M764" s="101"/>
      <c r="N764" s="203"/>
      <c r="O764" s="101"/>
      <c r="P764" s="99"/>
      <c r="R764" s="102"/>
      <c r="S764" s="102"/>
      <c r="T764" s="102"/>
      <c r="U764" s="102"/>
    </row>
    <row r="765" spans="13:21" x14ac:dyDescent="0.2">
      <c r="M765" s="101"/>
      <c r="N765" s="203"/>
      <c r="O765" s="101"/>
      <c r="P765" s="99"/>
      <c r="R765" s="102"/>
      <c r="S765" s="102"/>
      <c r="T765" s="102"/>
      <c r="U765" s="102"/>
    </row>
    <row r="766" spans="13:21" x14ac:dyDescent="0.2">
      <c r="M766" s="101"/>
      <c r="N766" s="203"/>
      <c r="O766" s="101"/>
      <c r="P766" s="99"/>
      <c r="R766" s="102"/>
      <c r="S766" s="102"/>
      <c r="T766" s="102"/>
      <c r="U766" s="102"/>
    </row>
    <row r="767" spans="13:21" x14ac:dyDescent="0.2">
      <c r="M767" s="101"/>
      <c r="N767" s="203"/>
      <c r="O767" s="101"/>
      <c r="P767" s="99"/>
      <c r="R767" s="102"/>
      <c r="S767" s="102"/>
      <c r="T767" s="102"/>
      <c r="U767" s="102"/>
    </row>
    <row r="768" spans="13:21" x14ac:dyDescent="0.2">
      <c r="M768" s="101"/>
      <c r="N768" s="203"/>
      <c r="O768" s="101"/>
      <c r="P768" s="99"/>
      <c r="R768" s="102"/>
      <c r="S768" s="102"/>
      <c r="T768" s="102"/>
      <c r="U768" s="102"/>
    </row>
    <row r="769" spans="13:21" x14ac:dyDescent="0.2">
      <c r="M769" s="101"/>
      <c r="N769" s="203"/>
      <c r="O769" s="101"/>
      <c r="P769" s="99"/>
      <c r="R769" s="102"/>
      <c r="S769" s="102"/>
      <c r="T769" s="102"/>
      <c r="U769" s="102"/>
    </row>
    <row r="770" spans="13:21" x14ac:dyDescent="0.2">
      <c r="M770" s="101"/>
      <c r="N770" s="203"/>
      <c r="O770" s="101"/>
      <c r="P770" s="99"/>
      <c r="R770" s="102"/>
      <c r="S770" s="102"/>
      <c r="T770" s="102"/>
      <c r="U770" s="102"/>
    </row>
    <row r="771" spans="13:21" x14ac:dyDescent="0.2">
      <c r="M771" s="101"/>
      <c r="N771" s="203"/>
      <c r="O771" s="101"/>
      <c r="P771" s="99"/>
      <c r="R771" s="102"/>
      <c r="S771" s="102"/>
      <c r="T771" s="102"/>
      <c r="U771" s="102"/>
    </row>
    <row r="772" spans="13:21" x14ac:dyDescent="0.2">
      <c r="M772" s="101"/>
      <c r="N772" s="203"/>
      <c r="O772" s="101"/>
      <c r="P772" s="99"/>
      <c r="R772" s="102"/>
      <c r="S772" s="102"/>
      <c r="T772" s="102"/>
      <c r="U772" s="102"/>
    </row>
    <row r="773" spans="13:21" x14ac:dyDescent="0.2">
      <c r="M773" s="101"/>
      <c r="N773" s="203"/>
      <c r="O773" s="101"/>
      <c r="P773" s="99"/>
      <c r="R773" s="102"/>
      <c r="S773" s="102"/>
      <c r="T773" s="102"/>
      <c r="U773" s="102"/>
    </row>
    <row r="774" spans="13:21" x14ac:dyDescent="0.2">
      <c r="M774" s="101"/>
      <c r="N774" s="203"/>
      <c r="O774" s="101"/>
      <c r="P774" s="99"/>
      <c r="R774" s="102"/>
      <c r="S774" s="102"/>
      <c r="T774" s="102"/>
      <c r="U774" s="102"/>
    </row>
    <row r="775" spans="13:21" x14ac:dyDescent="0.2">
      <c r="M775" s="101"/>
      <c r="N775" s="203"/>
      <c r="O775" s="101"/>
      <c r="P775" s="99"/>
      <c r="R775" s="102"/>
      <c r="S775" s="102"/>
      <c r="T775" s="102"/>
      <c r="U775" s="102"/>
    </row>
    <row r="776" spans="13:21" x14ac:dyDescent="0.2">
      <c r="M776" s="101"/>
      <c r="N776" s="203"/>
      <c r="O776" s="101"/>
      <c r="P776" s="99"/>
      <c r="R776" s="102"/>
      <c r="S776" s="102"/>
      <c r="T776" s="102"/>
      <c r="U776" s="102"/>
    </row>
    <row r="777" spans="13:21" x14ac:dyDescent="0.2">
      <c r="M777" s="101"/>
      <c r="N777" s="203"/>
      <c r="O777" s="101"/>
      <c r="P777" s="99"/>
      <c r="R777" s="102"/>
      <c r="S777" s="102"/>
      <c r="T777" s="102"/>
      <c r="U777" s="102"/>
    </row>
    <row r="778" spans="13:21" x14ac:dyDescent="0.2">
      <c r="M778" s="101"/>
      <c r="N778" s="203"/>
      <c r="O778" s="101"/>
      <c r="P778" s="99"/>
      <c r="R778" s="102"/>
      <c r="S778" s="102"/>
      <c r="T778" s="102"/>
      <c r="U778" s="102"/>
    </row>
    <row r="779" spans="13:21" x14ac:dyDescent="0.2">
      <c r="M779" s="101"/>
      <c r="N779" s="203"/>
      <c r="O779" s="101"/>
      <c r="P779" s="99"/>
      <c r="R779" s="102"/>
      <c r="S779" s="102"/>
      <c r="T779" s="102"/>
      <c r="U779" s="102"/>
    </row>
    <row r="780" spans="13:21" x14ac:dyDescent="0.2">
      <c r="M780" s="101"/>
      <c r="N780" s="203"/>
      <c r="O780" s="101"/>
      <c r="P780" s="99"/>
      <c r="R780" s="102"/>
      <c r="S780" s="102"/>
      <c r="T780" s="102"/>
      <c r="U780" s="102"/>
    </row>
    <row r="781" spans="13:21" x14ac:dyDescent="0.2">
      <c r="M781" s="101"/>
      <c r="N781" s="203"/>
      <c r="O781" s="101"/>
      <c r="P781" s="99"/>
      <c r="R781" s="102"/>
      <c r="S781" s="102"/>
      <c r="T781" s="102"/>
      <c r="U781" s="102"/>
    </row>
    <row r="782" spans="13:21" x14ac:dyDescent="0.2">
      <c r="M782" s="101"/>
      <c r="N782" s="203"/>
      <c r="O782" s="101"/>
      <c r="P782" s="99"/>
      <c r="R782" s="102"/>
      <c r="S782" s="102"/>
      <c r="T782" s="102"/>
      <c r="U782" s="102"/>
    </row>
    <row r="783" spans="13:21" x14ac:dyDescent="0.2">
      <c r="M783" s="101"/>
      <c r="N783" s="203"/>
      <c r="O783" s="101"/>
      <c r="P783" s="99"/>
      <c r="R783" s="102"/>
      <c r="S783" s="102"/>
      <c r="T783" s="102"/>
      <c r="U783" s="102"/>
    </row>
    <row r="784" spans="13:21" x14ac:dyDescent="0.2">
      <c r="M784" s="101"/>
      <c r="N784" s="203"/>
      <c r="O784" s="101"/>
      <c r="P784" s="99"/>
      <c r="R784" s="102"/>
      <c r="S784" s="102"/>
      <c r="T784" s="102"/>
      <c r="U784" s="102"/>
    </row>
    <row r="785" spans="13:21" x14ac:dyDescent="0.2">
      <c r="M785" s="101"/>
      <c r="N785" s="203"/>
      <c r="O785" s="101"/>
      <c r="P785" s="99"/>
      <c r="R785" s="102"/>
      <c r="S785" s="102"/>
      <c r="T785" s="102"/>
      <c r="U785" s="102"/>
    </row>
    <row r="786" spans="13:21" x14ac:dyDescent="0.2">
      <c r="M786" s="101"/>
      <c r="N786" s="203"/>
      <c r="O786" s="101"/>
      <c r="P786" s="99"/>
      <c r="R786" s="102"/>
      <c r="S786" s="102"/>
      <c r="T786" s="102"/>
      <c r="U786" s="102"/>
    </row>
    <row r="787" spans="13:21" x14ac:dyDescent="0.2">
      <c r="M787" s="101"/>
      <c r="N787" s="203"/>
      <c r="O787" s="101"/>
      <c r="P787" s="99"/>
      <c r="R787" s="102"/>
      <c r="S787" s="102"/>
      <c r="T787" s="102"/>
      <c r="U787" s="102"/>
    </row>
    <row r="788" spans="13:21" x14ac:dyDescent="0.2">
      <c r="M788" s="101"/>
      <c r="N788" s="203"/>
      <c r="O788" s="101"/>
      <c r="P788" s="99"/>
      <c r="R788" s="102"/>
      <c r="S788" s="102"/>
      <c r="T788" s="102"/>
      <c r="U788" s="102"/>
    </row>
    <row r="789" spans="13:21" x14ac:dyDescent="0.2">
      <c r="M789" s="101"/>
      <c r="N789" s="203"/>
      <c r="O789" s="101"/>
      <c r="P789" s="99"/>
      <c r="R789" s="102"/>
      <c r="S789" s="102"/>
      <c r="T789" s="102"/>
      <c r="U789" s="102"/>
    </row>
    <row r="790" spans="13:21" x14ac:dyDescent="0.2">
      <c r="M790" s="101"/>
      <c r="N790" s="203"/>
      <c r="O790" s="101"/>
      <c r="P790" s="99"/>
      <c r="R790" s="102"/>
      <c r="S790" s="102"/>
      <c r="T790" s="102"/>
      <c r="U790" s="102"/>
    </row>
    <row r="791" spans="13:21" x14ac:dyDescent="0.2">
      <c r="M791" s="101"/>
      <c r="N791" s="203"/>
      <c r="O791" s="101"/>
      <c r="P791" s="99"/>
      <c r="R791" s="102"/>
      <c r="S791" s="102"/>
      <c r="T791" s="102"/>
      <c r="U791" s="102"/>
    </row>
    <row r="792" spans="13:21" x14ac:dyDescent="0.2">
      <c r="M792" s="101"/>
      <c r="N792" s="203"/>
      <c r="O792" s="101"/>
      <c r="P792" s="99"/>
      <c r="R792" s="102"/>
      <c r="S792" s="102"/>
      <c r="T792" s="102"/>
      <c r="U792" s="102"/>
    </row>
    <row r="793" spans="13:21" x14ac:dyDescent="0.2">
      <c r="M793" s="101"/>
      <c r="N793" s="203"/>
      <c r="O793" s="101"/>
      <c r="P793" s="99"/>
      <c r="R793" s="102"/>
      <c r="S793" s="102"/>
      <c r="T793" s="102"/>
      <c r="U793" s="102"/>
    </row>
    <row r="794" spans="13:21" x14ac:dyDescent="0.2">
      <c r="M794" s="101"/>
      <c r="N794" s="203"/>
      <c r="O794" s="101"/>
      <c r="P794" s="99"/>
      <c r="R794" s="102"/>
      <c r="S794" s="102"/>
      <c r="T794" s="102"/>
      <c r="U794" s="102"/>
    </row>
    <row r="795" spans="13:21" x14ac:dyDescent="0.2">
      <c r="M795" s="101"/>
      <c r="N795" s="203"/>
      <c r="O795" s="101"/>
      <c r="P795" s="99"/>
      <c r="R795" s="102"/>
      <c r="S795" s="102"/>
      <c r="T795" s="102"/>
      <c r="U795" s="102"/>
    </row>
    <row r="796" spans="13:21" x14ac:dyDescent="0.2">
      <c r="M796" s="101"/>
      <c r="N796" s="203"/>
      <c r="O796" s="101"/>
      <c r="P796" s="99"/>
      <c r="R796" s="102"/>
      <c r="S796" s="102"/>
      <c r="T796" s="102"/>
      <c r="U796" s="102"/>
    </row>
    <row r="797" spans="13:21" x14ac:dyDescent="0.2">
      <c r="M797" s="101"/>
      <c r="N797" s="203"/>
      <c r="O797" s="101"/>
      <c r="P797" s="99"/>
      <c r="R797" s="102"/>
      <c r="S797" s="102"/>
      <c r="T797" s="102"/>
      <c r="U797" s="102"/>
    </row>
    <row r="798" spans="13:21" x14ac:dyDescent="0.2">
      <c r="M798" s="101"/>
      <c r="N798" s="203"/>
      <c r="O798" s="101"/>
      <c r="P798" s="99"/>
      <c r="R798" s="102"/>
      <c r="S798" s="102"/>
      <c r="T798" s="102"/>
      <c r="U798" s="102"/>
    </row>
    <row r="799" spans="13:21" x14ac:dyDescent="0.2">
      <c r="M799" s="101"/>
      <c r="N799" s="203"/>
      <c r="O799" s="101"/>
      <c r="P799" s="99"/>
      <c r="R799" s="102"/>
      <c r="S799" s="102"/>
      <c r="T799" s="102"/>
      <c r="U799" s="102"/>
    </row>
    <row r="800" spans="13:21" x14ac:dyDescent="0.2">
      <c r="M800" s="101"/>
      <c r="N800" s="203"/>
      <c r="O800" s="101"/>
      <c r="P800" s="99"/>
      <c r="R800" s="102"/>
      <c r="S800" s="102"/>
      <c r="T800" s="102"/>
      <c r="U800" s="102"/>
    </row>
    <row r="801" spans="13:21" x14ac:dyDescent="0.2">
      <c r="M801" s="101"/>
      <c r="N801" s="203"/>
      <c r="O801" s="101"/>
      <c r="P801" s="99"/>
      <c r="R801" s="102"/>
      <c r="S801" s="102"/>
      <c r="T801" s="102"/>
      <c r="U801" s="102"/>
    </row>
    <row r="802" spans="13:21" x14ac:dyDescent="0.2">
      <c r="M802" s="101"/>
      <c r="N802" s="203"/>
      <c r="O802" s="101"/>
      <c r="P802" s="99"/>
      <c r="R802" s="102"/>
      <c r="S802" s="102"/>
      <c r="T802" s="102"/>
      <c r="U802" s="102"/>
    </row>
    <row r="803" spans="13:21" x14ac:dyDescent="0.2">
      <c r="M803" s="101"/>
      <c r="N803" s="203"/>
      <c r="O803" s="101"/>
      <c r="P803" s="99"/>
      <c r="R803" s="102"/>
      <c r="S803" s="102"/>
      <c r="T803" s="102"/>
      <c r="U803" s="102"/>
    </row>
    <row r="804" spans="13:21" x14ac:dyDescent="0.2">
      <c r="M804" s="101"/>
      <c r="N804" s="203"/>
      <c r="O804" s="101"/>
      <c r="P804" s="99"/>
      <c r="R804" s="102"/>
      <c r="S804" s="102"/>
      <c r="T804" s="102"/>
      <c r="U804" s="102"/>
    </row>
    <row r="805" spans="13:21" x14ac:dyDescent="0.2">
      <c r="M805" s="101"/>
      <c r="N805" s="203"/>
      <c r="O805" s="101"/>
      <c r="P805" s="99"/>
      <c r="R805" s="102"/>
      <c r="S805" s="102"/>
      <c r="T805" s="102"/>
      <c r="U805" s="102"/>
    </row>
    <row r="806" spans="13:21" x14ac:dyDescent="0.2">
      <c r="M806" s="101"/>
      <c r="N806" s="203"/>
      <c r="O806" s="101"/>
      <c r="P806" s="99"/>
      <c r="R806" s="102"/>
      <c r="S806" s="102"/>
      <c r="T806" s="102"/>
      <c r="U806" s="102"/>
    </row>
    <row r="807" spans="13:21" x14ac:dyDescent="0.2">
      <c r="M807" s="101"/>
      <c r="N807" s="203"/>
      <c r="O807" s="101"/>
      <c r="P807" s="99"/>
      <c r="R807" s="102"/>
      <c r="S807" s="102"/>
      <c r="T807" s="102"/>
      <c r="U807" s="102"/>
    </row>
    <row r="808" spans="13:21" x14ac:dyDescent="0.2">
      <c r="M808" s="101"/>
      <c r="N808" s="203"/>
      <c r="O808" s="101"/>
      <c r="P808" s="99"/>
      <c r="R808" s="102"/>
      <c r="S808" s="102"/>
      <c r="T808" s="102"/>
      <c r="U808" s="102"/>
    </row>
    <row r="809" spans="13:21" x14ac:dyDescent="0.2">
      <c r="M809" s="101"/>
      <c r="N809" s="203"/>
      <c r="O809" s="101"/>
      <c r="P809" s="99"/>
      <c r="R809" s="102"/>
      <c r="S809" s="102"/>
      <c r="T809" s="102"/>
      <c r="U809" s="102"/>
    </row>
    <row r="810" spans="13:21" x14ac:dyDescent="0.2">
      <c r="M810" s="101"/>
      <c r="N810" s="203"/>
      <c r="O810" s="101"/>
      <c r="P810" s="99"/>
      <c r="R810" s="102"/>
      <c r="S810" s="102"/>
      <c r="T810" s="102"/>
      <c r="U810" s="102"/>
    </row>
    <row r="811" spans="13:21" x14ac:dyDescent="0.2">
      <c r="M811" s="101"/>
      <c r="N811" s="203"/>
      <c r="O811" s="101"/>
      <c r="P811" s="99"/>
      <c r="R811" s="102"/>
      <c r="S811" s="102"/>
      <c r="T811" s="102"/>
      <c r="U811" s="102"/>
    </row>
    <row r="812" spans="13:21" x14ac:dyDescent="0.2">
      <c r="M812" s="101"/>
      <c r="N812" s="203"/>
      <c r="O812" s="101"/>
      <c r="P812" s="99"/>
      <c r="R812" s="102"/>
      <c r="S812" s="102"/>
      <c r="T812" s="102"/>
      <c r="U812" s="102"/>
    </row>
    <row r="813" spans="13:21" x14ac:dyDescent="0.2">
      <c r="M813" s="101"/>
      <c r="N813" s="203"/>
      <c r="O813" s="101"/>
      <c r="P813" s="99"/>
      <c r="R813" s="102"/>
      <c r="S813" s="102"/>
      <c r="T813" s="102"/>
      <c r="U813" s="102"/>
    </row>
    <row r="814" spans="13:21" x14ac:dyDescent="0.2">
      <c r="M814" s="101"/>
      <c r="N814" s="203"/>
      <c r="O814" s="101"/>
      <c r="P814" s="99"/>
      <c r="R814" s="102"/>
      <c r="S814" s="102"/>
      <c r="T814" s="102"/>
      <c r="U814" s="102"/>
    </row>
    <row r="815" spans="13:21" x14ac:dyDescent="0.2">
      <c r="M815" s="101"/>
      <c r="N815" s="203"/>
      <c r="O815" s="101"/>
      <c r="P815" s="99"/>
      <c r="R815" s="102"/>
      <c r="S815" s="102"/>
      <c r="T815" s="102"/>
      <c r="U815" s="102"/>
    </row>
    <row r="816" spans="13:21" x14ac:dyDescent="0.2">
      <c r="M816" s="101"/>
      <c r="N816" s="203"/>
      <c r="O816" s="101"/>
      <c r="P816" s="99"/>
      <c r="R816" s="102"/>
      <c r="S816" s="102"/>
      <c r="T816" s="102"/>
      <c r="U816" s="102"/>
    </row>
    <row r="817" spans="13:21" x14ac:dyDescent="0.2">
      <c r="M817" s="101"/>
      <c r="N817" s="203"/>
      <c r="O817" s="101"/>
      <c r="P817" s="99"/>
      <c r="R817" s="102"/>
      <c r="S817" s="102"/>
      <c r="T817" s="102"/>
      <c r="U817" s="102"/>
    </row>
    <row r="818" spans="13:21" x14ac:dyDescent="0.2">
      <c r="M818" s="101"/>
      <c r="N818" s="203"/>
      <c r="O818" s="101"/>
      <c r="P818" s="99"/>
      <c r="R818" s="102"/>
      <c r="S818" s="102"/>
      <c r="T818" s="102"/>
      <c r="U818" s="102"/>
    </row>
    <row r="819" spans="13:21" x14ac:dyDescent="0.2">
      <c r="M819" s="101"/>
      <c r="N819" s="203"/>
      <c r="O819" s="101"/>
      <c r="P819" s="99"/>
      <c r="R819" s="102"/>
      <c r="S819" s="102"/>
      <c r="T819" s="102"/>
      <c r="U819" s="102"/>
    </row>
    <row r="820" spans="13:21" x14ac:dyDescent="0.2">
      <c r="M820" s="101"/>
      <c r="N820" s="203"/>
      <c r="O820" s="101"/>
      <c r="P820" s="99"/>
      <c r="R820" s="102"/>
      <c r="S820" s="102"/>
      <c r="T820" s="102"/>
      <c r="U820" s="102"/>
    </row>
    <row r="821" spans="13:21" x14ac:dyDescent="0.2">
      <c r="M821" s="101"/>
      <c r="N821" s="203"/>
      <c r="O821" s="101"/>
      <c r="P821" s="99"/>
      <c r="R821" s="102"/>
      <c r="S821" s="102"/>
      <c r="T821" s="102"/>
      <c r="U821" s="102"/>
    </row>
    <row r="822" spans="13:21" x14ac:dyDescent="0.2">
      <c r="M822" s="101"/>
      <c r="N822" s="203"/>
      <c r="O822" s="101"/>
      <c r="P822" s="99"/>
      <c r="R822" s="102"/>
      <c r="S822" s="102"/>
      <c r="T822" s="102"/>
      <c r="U822" s="102"/>
    </row>
    <row r="823" spans="13:21" x14ac:dyDescent="0.2">
      <c r="M823" s="101"/>
      <c r="N823" s="203"/>
      <c r="O823" s="101"/>
      <c r="P823" s="99"/>
      <c r="R823" s="102"/>
      <c r="S823" s="102"/>
      <c r="T823" s="102"/>
      <c r="U823" s="102"/>
    </row>
    <row r="824" spans="13:21" x14ac:dyDescent="0.2">
      <c r="M824" s="101"/>
      <c r="N824" s="203"/>
      <c r="O824" s="101"/>
      <c r="P824" s="99"/>
      <c r="R824" s="102"/>
      <c r="S824" s="102"/>
      <c r="T824" s="102"/>
      <c r="U824" s="102"/>
    </row>
    <row r="825" spans="13:21" x14ac:dyDescent="0.2">
      <c r="M825" s="101"/>
      <c r="N825" s="203"/>
      <c r="O825" s="101"/>
      <c r="P825" s="99"/>
      <c r="R825" s="102"/>
      <c r="S825" s="102"/>
      <c r="T825" s="102"/>
      <c r="U825" s="102"/>
    </row>
    <row r="826" spans="13:21" x14ac:dyDescent="0.2">
      <c r="M826" s="101"/>
      <c r="N826" s="203"/>
      <c r="O826" s="101"/>
      <c r="P826" s="99"/>
      <c r="R826" s="102"/>
      <c r="S826" s="102"/>
      <c r="T826" s="102"/>
      <c r="U826" s="102"/>
    </row>
    <row r="827" spans="13:21" x14ac:dyDescent="0.2">
      <c r="M827" s="101"/>
      <c r="N827" s="203"/>
      <c r="O827" s="101"/>
      <c r="P827" s="99"/>
      <c r="R827" s="102"/>
      <c r="S827" s="102"/>
      <c r="T827" s="102"/>
      <c r="U827" s="102"/>
    </row>
    <row r="828" spans="13:21" x14ac:dyDescent="0.2">
      <c r="M828" s="101"/>
      <c r="N828" s="203"/>
      <c r="O828" s="101"/>
      <c r="P828" s="99"/>
      <c r="R828" s="102"/>
      <c r="S828" s="102"/>
      <c r="T828" s="102"/>
      <c r="U828" s="102"/>
    </row>
    <row r="829" spans="13:21" x14ac:dyDescent="0.2">
      <c r="M829" s="101"/>
      <c r="N829" s="203"/>
      <c r="O829" s="101"/>
      <c r="P829" s="99"/>
      <c r="R829" s="102"/>
      <c r="S829" s="102"/>
      <c r="T829" s="102"/>
      <c r="U829" s="102"/>
    </row>
    <row r="830" spans="13:21" x14ac:dyDescent="0.2">
      <c r="M830" s="101"/>
      <c r="N830" s="203"/>
      <c r="O830" s="101"/>
      <c r="P830" s="99"/>
      <c r="R830" s="102"/>
      <c r="S830" s="102"/>
      <c r="T830" s="102"/>
      <c r="U830" s="102"/>
    </row>
    <row r="831" spans="13:21" x14ac:dyDescent="0.2">
      <c r="M831" s="101"/>
      <c r="N831" s="203"/>
      <c r="O831" s="101"/>
      <c r="P831" s="99"/>
      <c r="R831" s="102"/>
      <c r="S831" s="102"/>
      <c r="T831" s="102"/>
      <c r="U831" s="102"/>
    </row>
    <row r="832" spans="13:21" x14ac:dyDescent="0.2">
      <c r="M832" s="101"/>
      <c r="N832" s="203"/>
      <c r="O832" s="101"/>
      <c r="P832" s="99"/>
      <c r="R832" s="102"/>
      <c r="S832" s="102"/>
      <c r="T832" s="102"/>
      <c r="U832" s="102"/>
    </row>
    <row r="833" spans="13:21" x14ac:dyDescent="0.2">
      <c r="M833" s="101"/>
      <c r="N833" s="203"/>
      <c r="O833" s="101"/>
      <c r="P833" s="99"/>
      <c r="R833" s="102"/>
      <c r="S833" s="102"/>
      <c r="T833" s="102"/>
      <c r="U833" s="102"/>
    </row>
    <row r="834" spans="13:21" x14ac:dyDescent="0.2">
      <c r="M834" s="101"/>
      <c r="N834" s="203"/>
      <c r="O834" s="101"/>
      <c r="P834" s="99"/>
      <c r="R834" s="102"/>
      <c r="S834" s="102"/>
      <c r="T834" s="102"/>
      <c r="U834" s="102"/>
    </row>
    <row r="835" spans="13:21" x14ac:dyDescent="0.2">
      <c r="M835" s="101"/>
      <c r="N835" s="203"/>
      <c r="O835" s="101"/>
      <c r="P835" s="99"/>
      <c r="R835" s="102"/>
      <c r="S835" s="102"/>
      <c r="T835" s="102"/>
      <c r="U835" s="102"/>
    </row>
    <row r="836" spans="13:21" x14ac:dyDescent="0.2">
      <c r="M836" s="101"/>
      <c r="N836" s="203"/>
      <c r="O836" s="101"/>
      <c r="P836" s="99"/>
      <c r="R836" s="102"/>
      <c r="S836" s="102"/>
      <c r="T836" s="102"/>
      <c r="U836" s="102"/>
    </row>
    <row r="837" spans="13:21" x14ac:dyDescent="0.2">
      <c r="M837" s="101"/>
      <c r="N837" s="203"/>
      <c r="O837" s="101"/>
      <c r="P837" s="99"/>
      <c r="R837" s="102"/>
      <c r="S837" s="102"/>
      <c r="T837" s="102"/>
      <c r="U837" s="102"/>
    </row>
    <row r="838" spans="13:21" x14ac:dyDescent="0.2">
      <c r="M838" s="101"/>
      <c r="N838" s="203"/>
      <c r="O838" s="101"/>
      <c r="P838" s="99"/>
      <c r="R838" s="102"/>
      <c r="S838" s="102"/>
      <c r="T838" s="102"/>
      <c r="U838" s="102"/>
    </row>
    <row r="839" spans="13:21" x14ac:dyDescent="0.2">
      <c r="M839" s="101"/>
      <c r="N839" s="203"/>
      <c r="O839" s="101"/>
      <c r="P839" s="99"/>
      <c r="R839" s="102"/>
      <c r="S839" s="102"/>
      <c r="T839" s="102"/>
      <c r="U839" s="102"/>
    </row>
    <row r="840" spans="13:21" x14ac:dyDescent="0.2">
      <c r="M840" s="101"/>
      <c r="N840" s="203"/>
      <c r="O840" s="101"/>
      <c r="P840" s="99"/>
      <c r="R840" s="102"/>
      <c r="S840" s="102"/>
      <c r="T840" s="102"/>
      <c r="U840" s="102"/>
    </row>
    <row r="841" spans="13:21" x14ac:dyDescent="0.2">
      <c r="M841" s="101"/>
      <c r="N841" s="203"/>
      <c r="O841" s="101"/>
      <c r="P841" s="99"/>
      <c r="R841" s="102"/>
      <c r="S841" s="102"/>
      <c r="T841" s="102"/>
      <c r="U841" s="102"/>
    </row>
    <row r="842" spans="13:21" x14ac:dyDescent="0.2">
      <c r="M842" s="101"/>
      <c r="N842" s="203"/>
      <c r="O842" s="101"/>
      <c r="P842" s="99"/>
      <c r="R842" s="102"/>
      <c r="S842" s="102"/>
      <c r="T842" s="102"/>
      <c r="U842" s="102"/>
    </row>
    <row r="843" spans="13:21" x14ac:dyDescent="0.2">
      <c r="M843" s="101"/>
      <c r="N843" s="203"/>
      <c r="O843" s="101"/>
      <c r="P843" s="99"/>
      <c r="R843" s="102"/>
      <c r="S843" s="102"/>
      <c r="T843" s="102"/>
      <c r="U843" s="102"/>
    </row>
    <row r="844" spans="13:21" x14ac:dyDescent="0.2">
      <c r="M844" s="101"/>
      <c r="N844" s="203"/>
      <c r="O844" s="101"/>
      <c r="P844" s="99"/>
      <c r="R844" s="102"/>
      <c r="S844" s="102"/>
      <c r="T844" s="102"/>
      <c r="U844" s="102"/>
    </row>
    <row r="845" spans="13:21" x14ac:dyDescent="0.2">
      <c r="M845" s="101"/>
      <c r="N845" s="203"/>
      <c r="O845" s="101"/>
      <c r="P845" s="99"/>
      <c r="R845" s="102"/>
      <c r="S845" s="102"/>
      <c r="T845" s="102"/>
      <c r="U845" s="102"/>
    </row>
    <row r="846" spans="13:21" x14ac:dyDescent="0.2">
      <c r="M846" s="101"/>
      <c r="N846" s="203"/>
      <c r="O846" s="101"/>
      <c r="P846" s="99"/>
      <c r="R846" s="102"/>
      <c r="S846" s="102"/>
      <c r="T846" s="102"/>
      <c r="U846" s="102"/>
    </row>
    <row r="847" spans="13:21" x14ac:dyDescent="0.2">
      <c r="M847" s="101"/>
      <c r="N847" s="203"/>
      <c r="O847" s="101"/>
      <c r="P847" s="99"/>
      <c r="R847" s="102"/>
      <c r="S847" s="102"/>
      <c r="T847" s="102"/>
      <c r="U847" s="102"/>
    </row>
    <row r="848" spans="13:21" x14ac:dyDescent="0.2">
      <c r="M848" s="101"/>
      <c r="N848" s="203"/>
      <c r="O848" s="101"/>
      <c r="P848" s="99"/>
      <c r="R848" s="102"/>
      <c r="S848" s="102"/>
      <c r="T848" s="102"/>
      <c r="U848" s="102"/>
    </row>
    <row r="849" spans="13:21" x14ac:dyDescent="0.2">
      <c r="M849" s="101"/>
      <c r="N849" s="203"/>
      <c r="O849" s="101"/>
      <c r="P849" s="99"/>
      <c r="R849" s="102"/>
      <c r="S849" s="102"/>
      <c r="T849" s="102"/>
      <c r="U849" s="102"/>
    </row>
    <row r="850" spans="13:21" x14ac:dyDescent="0.2">
      <c r="M850" s="101"/>
      <c r="N850" s="203"/>
      <c r="O850" s="101"/>
      <c r="P850" s="99"/>
      <c r="R850" s="102"/>
      <c r="S850" s="102"/>
      <c r="T850" s="102"/>
      <c r="U850" s="102"/>
    </row>
  </sheetData>
  <mergeCells count="19"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8:F178"/>
    <mergeCell ref="A262:F262"/>
    <mergeCell ref="A384:F384"/>
    <mergeCell ref="A453:F453"/>
    <mergeCell ref="L6:O6"/>
  </mergeCells>
  <printOptions horizontalCentered="1"/>
  <pageMargins left="0.39370078740157483" right="0.19685039370078741" top="0.19685039370078741" bottom="0.39370078740157483" header="0" footer="0"/>
  <pageSetup paperSize="9" scale="53" fitToHeight="15" orientation="landscape" r:id="rId1"/>
  <headerFooter alignWithMargins="0">
    <oddFooter>&amp;C&amp;P/&amp;N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732B5-46B9-498C-AE56-C7D82B8A7D93}">
  <sheetPr>
    <tabColor rgb="FF92D050"/>
    <pageSetUpPr fitToPage="1"/>
  </sheetPr>
  <dimension ref="A1:EX841"/>
  <sheetViews>
    <sheetView zoomScale="54" zoomScaleNormal="54" workbookViewId="0">
      <selection activeCell="X11" sqref="X11"/>
    </sheetView>
  </sheetViews>
  <sheetFormatPr defaultColWidth="10.625" defaultRowHeight="16.5" x14ac:dyDescent="0.2"/>
  <cols>
    <col min="1" max="1" width="14.625" style="2" customWidth="1"/>
    <col min="2" max="2" width="11.25" style="2" bestFit="1" customWidth="1"/>
    <col min="3" max="3" width="13.375" style="2" bestFit="1" customWidth="1"/>
    <col min="4" max="4" width="7.375" style="2" customWidth="1"/>
    <col min="5" max="6" width="6.375" style="2" bestFit="1" customWidth="1"/>
    <col min="7" max="7" width="60.375" style="4" customWidth="1"/>
    <col min="8" max="8" width="23.25" style="204" customWidth="1"/>
    <col min="9" max="9" width="19.875" style="368" customWidth="1"/>
    <col min="10" max="10" width="20.5" style="204" customWidth="1"/>
    <col min="11" max="11" width="17" style="369" customWidth="1"/>
    <col min="12" max="12" width="21.125" style="204" customWidth="1"/>
    <col min="13" max="13" width="22" style="204" customWidth="1"/>
    <col min="14" max="14" width="17.625" style="204" customWidth="1"/>
    <col min="15" max="15" width="18.625" style="204" customWidth="1"/>
    <col min="16" max="16" width="22.375" style="374" customWidth="1"/>
    <col min="17" max="17" width="18.375" style="371" customWidth="1"/>
    <col min="18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20.25" x14ac:dyDescent="0.2">
      <c r="A2" s="377"/>
      <c r="B2" s="377"/>
      <c r="C2" s="377"/>
      <c r="D2" s="377"/>
      <c r="E2" s="377"/>
      <c r="F2" s="377"/>
      <c r="G2" s="378"/>
      <c r="H2" s="378"/>
      <c r="I2" s="377"/>
      <c r="J2" s="378"/>
      <c r="K2" s="379"/>
      <c r="L2" s="378"/>
      <c r="M2" s="378"/>
      <c r="N2" s="378"/>
      <c r="O2" s="378"/>
      <c r="P2" s="380"/>
      <c r="Q2" s="381"/>
    </row>
    <row r="3" spans="1:154" ht="20.25" x14ac:dyDescent="0.2">
      <c r="A3" s="378"/>
      <c r="B3" s="377"/>
      <c r="C3" s="377"/>
      <c r="D3" s="377"/>
      <c r="E3" s="377"/>
      <c r="F3" s="377"/>
      <c r="G3" s="378"/>
      <c r="H3" s="378"/>
      <c r="I3" s="377"/>
      <c r="J3" s="378"/>
      <c r="K3" s="379"/>
      <c r="L3" s="378"/>
      <c r="M3" s="378"/>
      <c r="N3" s="378"/>
      <c r="O3" s="378"/>
      <c r="P3" s="380"/>
      <c r="Q3" s="381"/>
    </row>
    <row r="4" spans="1:154" ht="20.25" x14ac:dyDescent="0.2">
      <c r="A4" s="382" t="s">
        <v>434</v>
      </c>
      <c r="B4" s="377"/>
      <c r="C4" s="383"/>
      <c r="D4" s="384"/>
      <c r="E4" s="384"/>
      <c r="F4" s="384"/>
      <c r="G4" s="378"/>
      <c r="H4" s="378"/>
      <c r="I4" s="377"/>
      <c r="J4" s="378"/>
      <c r="K4" s="379"/>
      <c r="L4" s="378"/>
      <c r="M4" s="378"/>
      <c r="N4" s="378"/>
      <c r="O4" s="378"/>
      <c r="P4" s="380"/>
      <c r="Q4" s="381"/>
      <c r="R4" s="215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36" customHeight="1" thickBot="1" x14ac:dyDescent="0.25">
      <c r="A5" s="383"/>
      <c r="B5" s="383"/>
      <c r="C5" s="383"/>
      <c r="D5" s="383"/>
      <c r="E5" s="383"/>
      <c r="F5" s="383"/>
      <c r="G5" s="609" t="s">
        <v>448</v>
      </c>
      <c r="H5" s="609"/>
      <c r="I5" s="609"/>
      <c r="J5" s="609"/>
      <c r="K5" s="609"/>
      <c r="L5" s="609"/>
      <c r="M5" s="610"/>
      <c r="N5" s="609"/>
      <c r="O5" s="385"/>
      <c r="P5" s="380"/>
      <c r="Q5" s="381"/>
      <c r="R5" s="215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21" thickBot="1" x14ac:dyDescent="0.25">
      <c r="A6" s="611" t="s">
        <v>1</v>
      </c>
      <c r="B6" s="613" t="s">
        <v>2</v>
      </c>
      <c r="C6" s="613" t="s">
        <v>3</v>
      </c>
      <c r="D6" s="613" t="s">
        <v>4</v>
      </c>
      <c r="E6" s="613" t="s">
        <v>5</v>
      </c>
      <c r="F6" s="613" t="s">
        <v>6</v>
      </c>
      <c r="G6" s="615" t="s">
        <v>7</v>
      </c>
      <c r="H6" s="617" t="s">
        <v>8</v>
      </c>
      <c r="I6" s="618"/>
      <c r="J6" s="618"/>
      <c r="K6" s="619"/>
      <c r="L6" s="620" t="s">
        <v>9</v>
      </c>
      <c r="M6" s="621"/>
      <c r="N6" s="621"/>
      <c r="O6" s="622"/>
      <c r="P6" s="601" t="s">
        <v>10</v>
      </c>
      <c r="Q6" s="603" t="s">
        <v>245</v>
      </c>
      <c r="R6" s="215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612"/>
      <c r="B7" s="614"/>
      <c r="C7" s="614"/>
      <c r="D7" s="614"/>
      <c r="E7" s="614"/>
      <c r="F7" s="614"/>
      <c r="G7" s="616"/>
      <c r="H7" s="386" t="s">
        <v>11</v>
      </c>
      <c r="I7" s="387" t="s">
        <v>12</v>
      </c>
      <c r="J7" s="388" t="s">
        <v>13</v>
      </c>
      <c r="K7" s="389" t="s">
        <v>14</v>
      </c>
      <c r="L7" s="390" t="s">
        <v>15</v>
      </c>
      <c r="M7" s="388" t="s">
        <v>16</v>
      </c>
      <c r="N7" s="388" t="s">
        <v>17</v>
      </c>
      <c r="O7" s="391" t="s">
        <v>18</v>
      </c>
      <c r="P7" s="602"/>
      <c r="Q7" s="604"/>
      <c r="R7" s="392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21" thickBot="1" x14ac:dyDescent="0.25">
      <c r="A8" s="393"/>
      <c r="B8" s="394"/>
      <c r="C8" s="394"/>
      <c r="D8" s="394"/>
      <c r="E8" s="394"/>
      <c r="F8" s="394"/>
      <c r="G8" s="395">
        <v>1</v>
      </c>
      <c r="H8" s="396">
        <v>2</v>
      </c>
      <c r="I8" s="394">
        <v>3</v>
      </c>
      <c r="J8" s="397">
        <v>4</v>
      </c>
      <c r="K8" s="398" t="s">
        <v>19</v>
      </c>
      <c r="L8" s="399">
        <v>6</v>
      </c>
      <c r="M8" s="397">
        <v>7</v>
      </c>
      <c r="N8" s="397">
        <v>8</v>
      </c>
      <c r="O8" s="400" t="s">
        <v>20</v>
      </c>
      <c r="P8" s="401" t="s">
        <v>21</v>
      </c>
      <c r="Q8" s="402" t="s">
        <v>22</v>
      </c>
      <c r="R8" s="392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21" thickBot="1" x14ac:dyDescent="0.25">
      <c r="A9" s="403"/>
      <c r="B9" s="404" t="s">
        <v>23</v>
      </c>
      <c r="C9" s="404"/>
      <c r="D9" s="404"/>
      <c r="E9" s="404"/>
      <c r="F9" s="404"/>
      <c r="G9" s="405" t="s">
        <v>24</v>
      </c>
      <c r="H9" s="406">
        <f>+H10+H54</f>
        <v>18368000</v>
      </c>
      <c r="I9" s="406">
        <f>+I10+I54</f>
        <v>10855575.890000001</v>
      </c>
      <c r="J9" s="407"/>
      <c r="K9" s="408" t="s">
        <v>25</v>
      </c>
      <c r="L9" s="409">
        <f>+L10+L54</f>
        <v>18368000</v>
      </c>
      <c r="M9" s="407">
        <f>+M10+M54</f>
        <v>9797764.4800000004</v>
      </c>
      <c r="N9" s="407">
        <f>+N10+N54</f>
        <v>1057811.4099999999</v>
      </c>
      <c r="O9" s="410">
        <f>+O10+O54</f>
        <v>10855575.890000001</v>
      </c>
      <c r="P9" s="411">
        <f>+P10+P34</f>
        <v>7512424.1099999994</v>
      </c>
      <c r="Q9" s="412"/>
      <c r="R9" s="283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20.25" x14ac:dyDescent="0.2">
      <c r="A10" s="413" t="s">
        <v>387</v>
      </c>
      <c r="B10" s="414"/>
      <c r="C10" s="414"/>
      <c r="D10" s="414"/>
      <c r="E10" s="414"/>
      <c r="F10" s="414"/>
      <c r="G10" s="415" t="s">
        <v>388</v>
      </c>
      <c r="H10" s="416">
        <f>H12+H13+H25+H11+H34+H41+H52+H36+H58</f>
        <v>18368000</v>
      </c>
      <c r="I10" s="416">
        <f>I12+I13+I25+I11+I41+I52+I36+I58</f>
        <v>10855575.890000001</v>
      </c>
      <c r="J10" s="417">
        <f>H10-I10</f>
        <v>7512424.1099999994</v>
      </c>
      <c r="K10" s="418">
        <f>I10/H10*100</f>
        <v>59.10047849520906</v>
      </c>
      <c r="L10" s="416">
        <f>L12+L13+L25+L11+L41+L52+L36+L58</f>
        <v>18368000</v>
      </c>
      <c r="M10" s="416">
        <f>M12+M13+M25+M11+M41+M52+M36+M58</f>
        <v>9797764.4800000004</v>
      </c>
      <c r="N10" s="416">
        <f>N12+N13+N25+N11+N41+N52+N36+N58</f>
        <v>1057811.4099999999</v>
      </c>
      <c r="O10" s="416">
        <f>O12+O13+O25+O11+O41+O52+O36+O58</f>
        <v>10855575.890000001</v>
      </c>
      <c r="P10" s="419">
        <f>L10-O10</f>
        <v>7512424.1099999994</v>
      </c>
      <c r="Q10" s="418">
        <f>ROUND(O10/L10*100,2)</f>
        <v>59.1</v>
      </c>
      <c r="R10" s="283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40.5" x14ac:dyDescent="0.2">
      <c r="A11" s="420">
        <v>1600</v>
      </c>
      <c r="B11" s="421"/>
      <c r="C11" s="421"/>
      <c r="D11" s="421"/>
      <c r="E11" s="421"/>
      <c r="F11" s="421"/>
      <c r="G11" s="422" t="s">
        <v>26</v>
      </c>
      <c r="H11" s="423">
        <f>H12</f>
        <v>0</v>
      </c>
      <c r="I11" s="423">
        <f>I12</f>
        <v>0</v>
      </c>
      <c r="J11" s="424">
        <f t="shared" ref="J11:J65" si="0">H11-I11</f>
        <v>0</v>
      </c>
      <c r="K11" s="425" t="e">
        <f t="shared" ref="K11:K65" si="1">I11/H11*100</f>
        <v>#DIV/0!</v>
      </c>
      <c r="L11" s="423">
        <f>L12</f>
        <v>0</v>
      </c>
      <c r="M11" s="423">
        <f>M12</f>
        <v>0</v>
      </c>
      <c r="N11" s="423">
        <f>N12</f>
        <v>0</v>
      </c>
      <c r="O11" s="426">
        <f>+M11+N11</f>
        <v>0</v>
      </c>
      <c r="P11" s="427">
        <f t="shared" ref="P11:P65" si="2">L11-O11</f>
        <v>0</v>
      </c>
      <c r="Q11" s="425" t="e">
        <f t="shared" ref="Q11:Q65" si="3">ROUND(O11/L11*100,2)</f>
        <v>#DIV/0!</v>
      </c>
      <c r="R11" s="283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40.5" x14ac:dyDescent="0.2">
      <c r="A12" s="420"/>
      <c r="B12" s="428" t="s">
        <v>405</v>
      </c>
      <c r="C12" s="421"/>
      <c r="D12" s="421"/>
      <c r="E12" s="421"/>
      <c r="F12" s="421"/>
      <c r="G12" s="422" t="s">
        <v>28</v>
      </c>
      <c r="H12" s="423">
        <v>0</v>
      </c>
      <c r="I12" s="423">
        <v>0</v>
      </c>
      <c r="J12" s="424">
        <f t="shared" si="0"/>
        <v>0</v>
      </c>
      <c r="K12" s="425" t="e">
        <f t="shared" si="1"/>
        <v>#DIV/0!</v>
      </c>
      <c r="L12" s="423">
        <v>0</v>
      </c>
      <c r="M12" s="423">
        <v>0</v>
      </c>
      <c r="N12" s="423">
        <v>0</v>
      </c>
      <c r="O12" s="429">
        <f>+M12+N12</f>
        <v>0</v>
      </c>
      <c r="P12" s="427">
        <f t="shared" si="2"/>
        <v>0</v>
      </c>
      <c r="Q12" s="425" t="e">
        <f t="shared" si="3"/>
        <v>#DIV/0!</v>
      </c>
      <c r="R12" s="283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20.25" x14ac:dyDescent="0.2">
      <c r="A13" s="420">
        <v>2000</v>
      </c>
      <c r="B13" s="421"/>
      <c r="C13" s="421"/>
      <c r="D13" s="421"/>
      <c r="E13" s="421"/>
      <c r="F13" s="421"/>
      <c r="G13" s="430" t="s">
        <v>29</v>
      </c>
      <c r="H13" s="423">
        <f>+H14+H19</f>
        <v>18349000</v>
      </c>
      <c r="I13" s="423">
        <f>+I14+I19</f>
        <v>10847436.82</v>
      </c>
      <c r="J13" s="424">
        <f t="shared" si="0"/>
        <v>7501563.1799999997</v>
      </c>
      <c r="K13" s="425">
        <f t="shared" si="1"/>
        <v>59.117318763965343</v>
      </c>
      <c r="L13" s="423">
        <f>+L14+L19</f>
        <v>18349000</v>
      </c>
      <c r="M13" s="423">
        <f>+M14+M19</f>
        <v>9789755.8399999999</v>
      </c>
      <c r="N13" s="423">
        <f>+N14+N19</f>
        <v>1057680.98</v>
      </c>
      <c r="O13" s="426">
        <f>+O14+O19</f>
        <v>10847436.82</v>
      </c>
      <c r="P13" s="427">
        <f t="shared" si="2"/>
        <v>7501563.1799999997</v>
      </c>
      <c r="Q13" s="425">
        <f t="shared" si="3"/>
        <v>59.12</v>
      </c>
      <c r="R13" s="283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20.25" x14ac:dyDescent="0.2">
      <c r="A14" s="420">
        <v>2000</v>
      </c>
      <c r="B14" s="421"/>
      <c r="C14" s="421"/>
      <c r="D14" s="421"/>
      <c r="E14" s="421"/>
      <c r="F14" s="421"/>
      <c r="G14" s="430" t="s">
        <v>30</v>
      </c>
      <c r="H14" s="423">
        <f>+H15+H16+H17+H18</f>
        <v>18349000</v>
      </c>
      <c r="I14" s="423">
        <f>+I15+I16+I17+I18</f>
        <v>10839217.82</v>
      </c>
      <c r="J14" s="424">
        <f t="shared" si="0"/>
        <v>7509782.1799999997</v>
      </c>
      <c r="K14" s="425">
        <f t="shared" si="1"/>
        <v>59.072526132214286</v>
      </c>
      <c r="L14" s="423">
        <f>+L15+L16+L17+L18</f>
        <v>18349000</v>
      </c>
      <c r="M14" s="423">
        <f>+M15+M16+M17+M18</f>
        <v>9781773.8399999999</v>
      </c>
      <c r="N14" s="423">
        <f>+N15+N16+N17+N18</f>
        <v>1057443.98</v>
      </c>
      <c r="O14" s="426">
        <f>+O15+O16+O17+O18</f>
        <v>10839217.82</v>
      </c>
      <c r="P14" s="427">
        <f t="shared" si="2"/>
        <v>7509782.1799999997</v>
      </c>
      <c r="Q14" s="425">
        <f t="shared" si="3"/>
        <v>59.07</v>
      </c>
      <c r="R14" s="283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20.25" x14ac:dyDescent="0.25">
      <c r="A15" s="420"/>
      <c r="B15" s="431" t="s">
        <v>375</v>
      </c>
      <c r="C15" s="431" t="s">
        <v>374</v>
      </c>
      <c r="D15" s="421"/>
      <c r="E15" s="421"/>
      <c r="F15" s="421"/>
      <c r="G15" s="422" t="s">
        <v>32</v>
      </c>
      <c r="H15" s="423"/>
      <c r="I15" s="423">
        <v>9710</v>
      </c>
      <c r="J15" s="424">
        <f t="shared" si="0"/>
        <v>-9710</v>
      </c>
      <c r="K15" s="425" t="e">
        <f t="shared" si="1"/>
        <v>#DIV/0!</v>
      </c>
      <c r="L15" s="423"/>
      <c r="M15" s="423">
        <v>9191</v>
      </c>
      <c r="N15" s="423">
        <v>519</v>
      </c>
      <c r="O15" s="429">
        <f>+M15+N15</f>
        <v>9710</v>
      </c>
      <c r="P15" s="427">
        <f t="shared" si="2"/>
        <v>-9710</v>
      </c>
      <c r="Q15" s="425" t="e">
        <f t="shared" si="3"/>
        <v>#DIV/0!</v>
      </c>
      <c r="R15" s="283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40.5" x14ac:dyDescent="0.2">
      <c r="A16" s="432"/>
      <c r="B16" s="431" t="s">
        <v>376</v>
      </c>
      <c r="C16" s="431"/>
      <c r="D16" s="431"/>
      <c r="E16" s="431"/>
      <c r="F16" s="431"/>
      <c r="G16" s="422" t="s">
        <v>35</v>
      </c>
      <c r="H16" s="423"/>
      <c r="I16" s="423">
        <v>2419</v>
      </c>
      <c r="J16" s="424">
        <f t="shared" si="0"/>
        <v>-2419</v>
      </c>
      <c r="K16" s="425" t="e">
        <f t="shared" si="1"/>
        <v>#DIV/0!</v>
      </c>
      <c r="L16" s="423"/>
      <c r="M16" s="423">
        <v>2212</v>
      </c>
      <c r="N16" s="423">
        <v>207</v>
      </c>
      <c r="O16" s="429">
        <f>+M16+N16</f>
        <v>2419</v>
      </c>
      <c r="P16" s="427">
        <f t="shared" si="2"/>
        <v>-2419</v>
      </c>
      <c r="Q16" s="425" t="e">
        <f t="shared" si="3"/>
        <v>#DIV/0!</v>
      </c>
      <c r="R16" s="283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40.5" x14ac:dyDescent="0.2">
      <c r="A17" s="432"/>
      <c r="B17" s="431" t="s">
        <v>377</v>
      </c>
      <c r="C17" s="431"/>
      <c r="D17" s="431"/>
      <c r="E17" s="431"/>
      <c r="F17" s="431"/>
      <c r="G17" s="422" t="s">
        <v>378</v>
      </c>
      <c r="H17" s="423">
        <v>12451000</v>
      </c>
      <c r="I17" s="423">
        <v>9967122.0899999999</v>
      </c>
      <c r="J17" s="424">
        <f t="shared" si="0"/>
        <v>2483877.91</v>
      </c>
      <c r="K17" s="425">
        <f t="shared" si="1"/>
        <v>80.050775760983043</v>
      </c>
      <c r="L17" s="423">
        <v>12451000</v>
      </c>
      <c r="M17" s="423">
        <v>8970797.4399999995</v>
      </c>
      <c r="N17" s="423">
        <v>996324.65</v>
      </c>
      <c r="O17" s="429">
        <f>+M17+N17</f>
        <v>9967122.0899999999</v>
      </c>
      <c r="P17" s="427">
        <f t="shared" si="2"/>
        <v>2483877.91</v>
      </c>
      <c r="Q17" s="425">
        <f t="shared" si="3"/>
        <v>80.05</v>
      </c>
      <c r="R17" s="283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60.75" x14ac:dyDescent="0.2">
      <c r="A18" s="432"/>
      <c r="B18" s="431" t="s">
        <v>379</v>
      </c>
      <c r="C18" s="431"/>
      <c r="D18" s="431"/>
      <c r="E18" s="431"/>
      <c r="F18" s="431"/>
      <c r="G18" s="422" t="s">
        <v>36</v>
      </c>
      <c r="H18" s="423">
        <v>5898000</v>
      </c>
      <c r="I18" s="423">
        <v>859966.73</v>
      </c>
      <c r="J18" s="424">
        <f t="shared" si="0"/>
        <v>5038033.2699999996</v>
      </c>
      <c r="K18" s="425">
        <f t="shared" si="1"/>
        <v>14.580649881315699</v>
      </c>
      <c r="L18" s="423">
        <v>5898000</v>
      </c>
      <c r="M18" s="423">
        <v>799573.4</v>
      </c>
      <c r="N18" s="423">
        <v>60393.33</v>
      </c>
      <c r="O18" s="429">
        <f>+M18+N18</f>
        <v>859966.73</v>
      </c>
      <c r="P18" s="427">
        <f t="shared" si="2"/>
        <v>5038033.2699999996</v>
      </c>
      <c r="Q18" s="425">
        <f t="shared" si="3"/>
        <v>14.58</v>
      </c>
      <c r="R18" s="283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20.25" x14ac:dyDescent="0.2">
      <c r="A19" s="420">
        <v>2100</v>
      </c>
      <c r="B19" s="421"/>
      <c r="C19" s="421"/>
      <c r="D19" s="421"/>
      <c r="E19" s="421"/>
      <c r="F19" s="421"/>
      <c r="G19" s="433" t="s">
        <v>37</v>
      </c>
      <c r="H19" s="423">
        <f>H20+H23+H24</f>
        <v>0</v>
      </c>
      <c r="I19" s="423">
        <f>I20+I23+I24</f>
        <v>8219</v>
      </c>
      <c r="J19" s="424">
        <f t="shared" si="0"/>
        <v>-8219</v>
      </c>
      <c r="K19" s="425" t="e">
        <f t="shared" si="1"/>
        <v>#DIV/0!</v>
      </c>
      <c r="L19" s="423">
        <f>L20+L23+L24</f>
        <v>0</v>
      </c>
      <c r="M19" s="423">
        <f>M20+M23+M24</f>
        <v>7982</v>
      </c>
      <c r="N19" s="423">
        <f>N20+N23+N24</f>
        <v>237</v>
      </c>
      <c r="O19" s="423">
        <f>O20+O23+O24</f>
        <v>8219</v>
      </c>
      <c r="P19" s="427">
        <f t="shared" si="2"/>
        <v>-8219</v>
      </c>
      <c r="Q19" s="425" t="e">
        <f t="shared" si="3"/>
        <v>#DIV/0!</v>
      </c>
      <c r="R19" s="283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20.25" x14ac:dyDescent="0.25">
      <c r="A20" s="420"/>
      <c r="B20" s="431" t="s">
        <v>380</v>
      </c>
      <c r="C20" s="421"/>
      <c r="D20" s="421"/>
      <c r="E20" s="421"/>
      <c r="F20" s="421"/>
      <c r="G20" s="434" t="s">
        <v>38</v>
      </c>
      <c r="H20" s="423">
        <f>+H21+H22</f>
        <v>0</v>
      </c>
      <c r="I20" s="423">
        <f>+I21+I22</f>
        <v>8219</v>
      </c>
      <c r="J20" s="424">
        <f t="shared" si="0"/>
        <v>-8219</v>
      </c>
      <c r="K20" s="425" t="e">
        <f t="shared" si="1"/>
        <v>#DIV/0!</v>
      </c>
      <c r="L20" s="423">
        <f>+L21+L22</f>
        <v>0</v>
      </c>
      <c r="M20" s="423">
        <f>+M21+M22</f>
        <v>7982</v>
      </c>
      <c r="N20" s="423">
        <f>+N21+N22</f>
        <v>237</v>
      </c>
      <c r="O20" s="423">
        <f>+O21+O22</f>
        <v>8219</v>
      </c>
      <c r="P20" s="427">
        <f t="shared" si="2"/>
        <v>-8219</v>
      </c>
      <c r="Q20" s="425" t="e">
        <f t="shared" si="3"/>
        <v>#DIV/0!</v>
      </c>
      <c r="R20" s="283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20.25" x14ac:dyDescent="0.2">
      <c r="A21" s="432"/>
      <c r="B21" s="431"/>
      <c r="C21" s="431" t="s">
        <v>381</v>
      </c>
      <c r="D21" s="431"/>
      <c r="E21" s="431"/>
      <c r="F21" s="431"/>
      <c r="G21" s="434" t="s">
        <v>246</v>
      </c>
      <c r="H21" s="423"/>
      <c r="I21" s="423">
        <v>8219</v>
      </c>
      <c r="J21" s="424">
        <f t="shared" si="0"/>
        <v>-8219</v>
      </c>
      <c r="K21" s="425" t="e">
        <f t="shared" si="1"/>
        <v>#DIV/0!</v>
      </c>
      <c r="L21" s="423"/>
      <c r="M21" s="423">
        <v>7982</v>
      </c>
      <c r="N21" s="423">
        <v>237</v>
      </c>
      <c r="O21" s="429">
        <f>+M21+N21</f>
        <v>8219</v>
      </c>
      <c r="P21" s="427">
        <f t="shared" si="2"/>
        <v>-8219</v>
      </c>
      <c r="Q21" s="425" t="e">
        <f t="shared" si="3"/>
        <v>#DIV/0!</v>
      </c>
      <c r="R21" s="283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20.25" x14ac:dyDescent="0.2">
      <c r="A22" s="432"/>
      <c r="B22" s="431"/>
      <c r="C22" s="431" t="s">
        <v>382</v>
      </c>
      <c r="D22" s="431"/>
      <c r="E22" s="431"/>
      <c r="F22" s="431"/>
      <c r="G22" s="434" t="s">
        <v>247</v>
      </c>
      <c r="H22" s="423"/>
      <c r="I22" s="423"/>
      <c r="J22" s="424">
        <f t="shared" si="0"/>
        <v>0</v>
      </c>
      <c r="K22" s="425" t="e">
        <f t="shared" si="1"/>
        <v>#DIV/0!</v>
      </c>
      <c r="L22" s="423"/>
      <c r="M22" s="423"/>
      <c r="N22" s="423"/>
      <c r="O22" s="429">
        <f>+M22+N22</f>
        <v>0</v>
      </c>
      <c r="P22" s="427">
        <f t="shared" si="2"/>
        <v>0</v>
      </c>
      <c r="Q22" s="425" t="e">
        <f t="shared" si="3"/>
        <v>#DIV/0!</v>
      </c>
      <c r="R22" s="283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81" x14ac:dyDescent="0.2">
      <c r="A23" s="432"/>
      <c r="B23" s="431" t="s">
        <v>383</v>
      </c>
      <c r="C23" s="431"/>
      <c r="D23" s="431"/>
      <c r="E23" s="431"/>
      <c r="F23" s="431"/>
      <c r="G23" s="422" t="s">
        <v>40</v>
      </c>
      <c r="H23" s="423">
        <v>0</v>
      </c>
      <c r="I23" s="423">
        <v>0</v>
      </c>
      <c r="J23" s="424">
        <f t="shared" si="0"/>
        <v>0</v>
      </c>
      <c r="K23" s="425" t="e">
        <f t="shared" si="1"/>
        <v>#DIV/0!</v>
      </c>
      <c r="L23" s="423">
        <v>0</v>
      </c>
      <c r="M23" s="423">
        <v>0</v>
      </c>
      <c r="N23" s="423">
        <v>0</v>
      </c>
      <c r="O23" s="429">
        <f>+M23+N23</f>
        <v>0</v>
      </c>
      <c r="P23" s="427">
        <f t="shared" si="2"/>
        <v>0</v>
      </c>
      <c r="Q23" s="425" t="e">
        <f t="shared" si="3"/>
        <v>#DIV/0!</v>
      </c>
      <c r="R23" s="283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81" x14ac:dyDescent="0.2">
      <c r="A24" s="432"/>
      <c r="B24" s="431" t="s">
        <v>384</v>
      </c>
      <c r="C24" s="431"/>
      <c r="D24" s="431"/>
      <c r="E24" s="431"/>
      <c r="F24" s="431"/>
      <c r="G24" s="422" t="s">
        <v>414</v>
      </c>
      <c r="H24" s="423">
        <v>0</v>
      </c>
      <c r="I24" s="423">
        <v>0</v>
      </c>
      <c r="J24" s="424">
        <f t="shared" si="0"/>
        <v>0</v>
      </c>
      <c r="K24" s="425" t="e">
        <f t="shared" si="1"/>
        <v>#DIV/0!</v>
      </c>
      <c r="L24" s="423">
        <v>0</v>
      </c>
      <c r="M24" s="423"/>
      <c r="N24" s="423">
        <v>0</v>
      </c>
      <c r="O24" s="429">
        <f>+M24+N24</f>
        <v>0</v>
      </c>
      <c r="P24" s="427">
        <f t="shared" si="2"/>
        <v>0</v>
      </c>
      <c r="Q24" s="425" t="e">
        <f t="shared" si="3"/>
        <v>#DIV/0!</v>
      </c>
      <c r="R24" s="283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20.25" x14ac:dyDescent="0.2">
      <c r="A25" s="420"/>
      <c r="B25" s="421"/>
      <c r="C25" s="421"/>
      <c r="D25" s="421"/>
      <c r="E25" s="421"/>
      <c r="F25" s="421"/>
      <c r="G25" s="430" t="s">
        <v>41</v>
      </c>
      <c r="H25" s="423">
        <f>+H26+H30</f>
        <v>19000</v>
      </c>
      <c r="I25" s="423">
        <f>+I26+I30</f>
        <v>8139.07</v>
      </c>
      <c r="J25" s="424">
        <f t="shared" si="0"/>
        <v>10860.93</v>
      </c>
      <c r="K25" s="425">
        <f t="shared" si="1"/>
        <v>42.837210526315786</v>
      </c>
      <c r="L25" s="423">
        <f>+L26+L30</f>
        <v>19000</v>
      </c>
      <c r="M25" s="423">
        <f>+M26+M30</f>
        <v>8008.64</v>
      </c>
      <c r="N25" s="423">
        <f>+N26+N30</f>
        <v>130.43</v>
      </c>
      <c r="O25" s="426">
        <f>+O26+O30</f>
        <v>8139.0700000000006</v>
      </c>
      <c r="P25" s="427">
        <f t="shared" si="2"/>
        <v>10860.93</v>
      </c>
      <c r="Q25" s="425">
        <f t="shared" si="3"/>
        <v>42.84</v>
      </c>
      <c r="R25" s="283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20.25" x14ac:dyDescent="0.2">
      <c r="A26" s="420">
        <v>3000</v>
      </c>
      <c r="B26" s="421"/>
      <c r="C26" s="421"/>
      <c r="D26" s="421"/>
      <c r="E26" s="421"/>
      <c r="F26" s="421"/>
      <c r="G26" s="430" t="s">
        <v>42</v>
      </c>
      <c r="H26" s="423">
        <f>+H27</f>
        <v>0</v>
      </c>
      <c r="I26" s="423">
        <f>+I27</f>
        <v>0</v>
      </c>
      <c r="J26" s="424">
        <f t="shared" si="0"/>
        <v>0</v>
      </c>
      <c r="K26" s="425" t="e">
        <f t="shared" si="1"/>
        <v>#DIV/0!</v>
      </c>
      <c r="L26" s="423">
        <f>+L27</f>
        <v>0</v>
      </c>
      <c r="M26" s="423">
        <f>+M27</f>
        <v>0</v>
      </c>
      <c r="N26" s="423">
        <f>+N27</f>
        <v>0</v>
      </c>
      <c r="O26" s="426">
        <f>+O27</f>
        <v>0</v>
      </c>
      <c r="P26" s="427">
        <f t="shared" si="2"/>
        <v>0</v>
      </c>
      <c r="Q26" s="425" t="e">
        <f t="shared" si="3"/>
        <v>#DIV/0!</v>
      </c>
      <c r="R26" s="28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20.25" x14ac:dyDescent="0.2">
      <c r="A27" s="420">
        <v>3100</v>
      </c>
      <c r="B27" s="421"/>
      <c r="C27" s="421"/>
      <c r="D27" s="421"/>
      <c r="E27" s="421"/>
      <c r="F27" s="421"/>
      <c r="G27" s="430" t="s">
        <v>43</v>
      </c>
      <c r="H27" s="423">
        <f>+H28+H29</f>
        <v>0</v>
      </c>
      <c r="I27" s="423">
        <f>+I28+I29</f>
        <v>0</v>
      </c>
      <c r="J27" s="424">
        <f t="shared" si="0"/>
        <v>0</v>
      </c>
      <c r="K27" s="425" t="e">
        <f t="shared" si="1"/>
        <v>#DIV/0!</v>
      </c>
      <c r="L27" s="423">
        <f>+L28+L29</f>
        <v>0</v>
      </c>
      <c r="M27" s="423">
        <f>+M28+M29</f>
        <v>0</v>
      </c>
      <c r="N27" s="423">
        <f>+N28+N29</f>
        <v>0</v>
      </c>
      <c r="O27" s="426">
        <f>+O28+O29</f>
        <v>0</v>
      </c>
      <c r="P27" s="427">
        <f t="shared" si="2"/>
        <v>0</v>
      </c>
      <c r="Q27" s="425" t="e">
        <f t="shared" si="3"/>
        <v>#DIV/0!</v>
      </c>
      <c r="R27" s="28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20.25" x14ac:dyDescent="0.2">
      <c r="A28" s="432"/>
      <c r="B28" s="431" t="s">
        <v>385</v>
      </c>
      <c r="C28" s="431"/>
      <c r="D28" s="431"/>
      <c r="E28" s="431"/>
      <c r="F28" s="431"/>
      <c r="G28" s="422" t="s">
        <v>45</v>
      </c>
      <c r="H28" s="423">
        <v>0</v>
      </c>
      <c r="I28" s="423">
        <v>0</v>
      </c>
      <c r="J28" s="424">
        <f t="shared" si="0"/>
        <v>0</v>
      </c>
      <c r="K28" s="425" t="e">
        <f t="shared" si="1"/>
        <v>#DIV/0!</v>
      </c>
      <c r="L28" s="423">
        <v>0</v>
      </c>
      <c r="M28" s="423">
        <v>0</v>
      </c>
      <c r="N28" s="423">
        <v>0</v>
      </c>
      <c r="O28" s="429">
        <f>+M28+N28</f>
        <v>0</v>
      </c>
      <c r="P28" s="427">
        <f t="shared" si="2"/>
        <v>0</v>
      </c>
      <c r="Q28" s="425" t="e">
        <f t="shared" si="3"/>
        <v>#DIV/0!</v>
      </c>
      <c r="R28" s="28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40.5" x14ac:dyDescent="0.2">
      <c r="A29" s="432"/>
      <c r="B29" s="431" t="s">
        <v>386</v>
      </c>
      <c r="C29" s="431"/>
      <c r="D29" s="431"/>
      <c r="E29" s="431"/>
      <c r="F29" s="431"/>
      <c r="G29" s="422" t="s">
        <v>248</v>
      </c>
      <c r="H29" s="423">
        <v>0</v>
      </c>
      <c r="I29" s="423">
        <v>0</v>
      </c>
      <c r="J29" s="424">
        <f t="shared" si="0"/>
        <v>0</v>
      </c>
      <c r="K29" s="425" t="e">
        <f t="shared" si="1"/>
        <v>#DIV/0!</v>
      </c>
      <c r="L29" s="423">
        <v>0</v>
      </c>
      <c r="M29" s="423">
        <v>0</v>
      </c>
      <c r="N29" s="423">
        <v>0</v>
      </c>
      <c r="O29" s="429">
        <f>+M29+N29</f>
        <v>0</v>
      </c>
      <c r="P29" s="427">
        <f t="shared" si="2"/>
        <v>0</v>
      </c>
      <c r="Q29" s="425" t="e">
        <f t="shared" si="3"/>
        <v>#DIV/0!</v>
      </c>
      <c r="R29" s="28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20.25" x14ac:dyDescent="0.2">
      <c r="A30" s="420">
        <v>3300</v>
      </c>
      <c r="B30" s="421"/>
      <c r="C30" s="421"/>
      <c r="D30" s="421"/>
      <c r="E30" s="421"/>
      <c r="F30" s="421"/>
      <c r="G30" s="433" t="s">
        <v>46</v>
      </c>
      <c r="H30" s="423">
        <f>+H31</f>
        <v>19000</v>
      </c>
      <c r="I30" s="423">
        <f>+I31</f>
        <v>8139.07</v>
      </c>
      <c r="J30" s="424">
        <f t="shared" si="0"/>
        <v>10860.93</v>
      </c>
      <c r="K30" s="425">
        <f t="shared" si="1"/>
        <v>42.837210526315786</v>
      </c>
      <c r="L30" s="423">
        <f>+L31</f>
        <v>19000</v>
      </c>
      <c r="M30" s="423">
        <f>+M31</f>
        <v>8008.64</v>
      </c>
      <c r="N30" s="423">
        <f>+N31</f>
        <v>130.43</v>
      </c>
      <c r="O30" s="426">
        <f>+O31</f>
        <v>8139.0700000000006</v>
      </c>
      <c r="P30" s="427">
        <f t="shared" si="2"/>
        <v>10860.93</v>
      </c>
      <c r="Q30" s="425">
        <f t="shared" si="3"/>
        <v>42.84</v>
      </c>
      <c r="R30" s="28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20.25" x14ac:dyDescent="0.2">
      <c r="A31" s="420">
        <v>3600</v>
      </c>
      <c r="B31" s="421"/>
      <c r="C31" s="421"/>
      <c r="D31" s="421"/>
      <c r="E31" s="421"/>
      <c r="F31" s="421"/>
      <c r="G31" s="433" t="s">
        <v>47</v>
      </c>
      <c r="H31" s="423">
        <f>+H33+H32</f>
        <v>19000</v>
      </c>
      <c r="I31" s="423">
        <f>+I33+I32</f>
        <v>8139.07</v>
      </c>
      <c r="J31" s="424">
        <f t="shared" si="0"/>
        <v>10860.93</v>
      </c>
      <c r="K31" s="425">
        <f t="shared" si="1"/>
        <v>42.837210526315786</v>
      </c>
      <c r="L31" s="423">
        <f>+L33+L32</f>
        <v>19000</v>
      </c>
      <c r="M31" s="423">
        <f>+M33+M32</f>
        <v>8008.64</v>
      </c>
      <c r="N31" s="423">
        <f>+N33+N32</f>
        <v>130.43</v>
      </c>
      <c r="O31" s="423">
        <f>+O33+O32</f>
        <v>8139.0700000000006</v>
      </c>
      <c r="P31" s="427">
        <f t="shared" si="2"/>
        <v>10860.93</v>
      </c>
      <c r="Q31" s="425">
        <f t="shared" si="3"/>
        <v>42.84</v>
      </c>
      <c r="R31" s="283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40.5" x14ac:dyDescent="0.2">
      <c r="A32" s="432"/>
      <c r="B32" s="431" t="s">
        <v>389</v>
      </c>
      <c r="C32" s="431"/>
      <c r="D32" s="431"/>
      <c r="E32" s="431"/>
      <c r="F32" s="431"/>
      <c r="G32" s="435" t="s">
        <v>48</v>
      </c>
      <c r="H32" s="423">
        <v>0</v>
      </c>
      <c r="I32" s="423">
        <v>0</v>
      </c>
      <c r="J32" s="424">
        <f t="shared" si="0"/>
        <v>0</v>
      </c>
      <c r="K32" s="425" t="e">
        <f t="shared" si="1"/>
        <v>#DIV/0!</v>
      </c>
      <c r="L32" s="423">
        <v>0</v>
      </c>
      <c r="M32" s="423">
        <v>0</v>
      </c>
      <c r="N32" s="423">
        <v>0</v>
      </c>
      <c r="O32" s="429">
        <f>+M32+N32</f>
        <v>0</v>
      </c>
      <c r="P32" s="427">
        <f t="shared" si="2"/>
        <v>0</v>
      </c>
      <c r="Q32" s="425" t="e">
        <f t="shared" si="3"/>
        <v>#DIV/0!</v>
      </c>
      <c r="R32" s="283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20.25" x14ac:dyDescent="0.2">
      <c r="A33" s="432"/>
      <c r="B33" s="431" t="s">
        <v>390</v>
      </c>
      <c r="C33" s="431"/>
      <c r="D33" s="431"/>
      <c r="E33" s="431"/>
      <c r="F33" s="431"/>
      <c r="G33" s="435" t="s">
        <v>50</v>
      </c>
      <c r="H33" s="423">
        <v>19000</v>
      </c>
      <c r="I33" s="423">
        <v>8139.07</v>
      </c>
      <c r="J33" s="424">
        <f t="shared" si="0"/>
        <v>10860.93</v>
      </c>
      <c r="K33" s="425">
        <f t="shared" si="1"/>
        <v>42.837210526315786</v>
      </c>
      <c r="L33" s="423">
        <v>19000</v>
      </c>
      <c r="M33" s="423">
        <v>8008.64</v>
      </c>
      <c r="N33" s="423">
        <v>130.43</v>
      </c>
      <c r="O33" s="429">
        <f>+M33+N33</f>
        <v>8139.0700000000006</v>
      </c>
      <c r="P33" s="427">
        <f t="shared" si="2"/>
        <v>10860.93</v>
      </c>
      <c r="Q33" s="425">
        <f t="shared" si="3"/>
        <v>42.84</v>
      </c>
      <c r="R33" s="283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40.5" x14ac:dyDescent="0.2">
      <c r="A34" s="420">
        <v>4000</v>
      </c>
      <c r="B34" s="421"/>
      <c r="C34" s="421"/>
      <c r="D34" s="421"/>
      <c r="E34" s="421"/>
      <c r="F34" s="421"/>
      <c r="G34" s="433" t="s">
        <v>51</v>
      </c>
      <c r="H34" s="423">
        <f>+H35</f>
        <v>0</v>
      </c>
      <c r="I34" s="423">
        <f>+I35</f>
        <v>0</v>
      </c>
      <c r="J34" s="424">
        <f t="shared" si="0"/>
        <v>0</v>
      </c>
      <c r="K34" s="425" t="e">
        <f t="shared" si="1"/>
        <v>#DIV/0!</v>
      </c>
      <c r="L34" s="423">
        <f>+L35</f>
        <v>0</v>
      </c>
      <c r="M34" s="423">
        <f>+M35</f>
        <v>0</v>
      </c>
      <c r="N34" s="423">
        <f>+N35</f>
        <v>0</v>
      </c>
      <c r="O34" s="426">
        <f>+O35</f>
        <v>0</v>
      </c>
      <c r="P34" s="427">
        <f t="shared" si="2"/>
        <v>0</v>
      </c>
      <c r="Q34" s="425" t="e">
        <f t="shared" si="3"/>
        <v>#DIV/0!</v>
      </c>
      <c r="R34" s="283"/>
      <c r="S34" s="31"/>
      <c r="T34" s="14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60.75" x14ac:dyDescent="0.2">
      <c r="A35" s="432"/>
      <c r="B35" s="431" t="s">
        <v>391</v>
      </c>
      <c r="C35" s="431"/>
      <c r="D35" s="431"/>
      <c r="E35" s="431"/>
      <c r="F35" s="431"/>
      <c r="G35" s="435" t="s">
        <v>250</v>
      </c>
      <c r="H35" s="423">
        <v>0</v>
      </c>
      <c r="I35" s="423">
        <v>0</v>
      </c>
      <c r="J35" s="424">
        <f t="shared" si="0"/>
        <v>0</v>
      </c>
      <c r="K35" s="425" t="e">
        <f t="shared" si="1"/>
        <v>#DIV/0!</v>
      </c>
      <c r="L35" s="423">
        <v>0</v>
      </c>
      <c r="M35" s="423">
        <v>0</v>
      </c>
      <c r="N35" s="423">
        <v>0</v>
      </c>
      <c r="O35" s="429">
        <f t="shared" ref="O35:O40" si="4">+M35+N35</f>
        <v>0</v>
      </c>
      <c r="P35" s="427">
        <f t="shared" si="2"/>
        <v>0</v>
      </c>
      <c r="Q35" s="425" t="e">
        <f t="shared" si="3"/>
        <v>#DIV/0!</v>
      </c>
      <c r="R35" s="283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20.25" x14ac:dyDescent="0.2">
      <c r="A36" s="420">
        <v>4200</v>
      </c>
      <c r="B36" s="431"/>
      <c r="C36" s="431"/>
      <c r="D36" s="431"/>
      <c r="E36" s="431"/>
      <c r="F36" s="431"/>
      <c r="G36" s="435" t="s">
        <v>52</v>
      </c>
      <c r="H36" s="423">
        <f t="shared" ref="H36:I37" si="5">H37</f>
        <v>0</v>
      </c>
      <c r="I36" s="423">
        <f t="shared" si="5"/>
        <v>0</v>
      </c>
      <c r="J36" s="424">
        <f t="shared" si="0"/>
        <v>0</v>
      </c>
      <c r="K36" s="425" t="e">
        <f t="shared" si="1"/>
        <v>#DIV/0!</v>
      </c>
      <c r="L36" s="423">
        <f t="shared" ref="L36:O37" si="6">L37</f>
        <v>0</v>
      </c>
      <c r="M36" s="423">
        <f t="shared" si="6"/>
        <v>0</v>
      </c>
      <c r="N36" s="423">
        <f t="shared" si="6"/>
        <v>0</v>
      </c>
      <c r="O36" s="429">
        <f t="shared" si="6"/>
        <v>0</v>
      </c>
      <c r="P36" s="427">
        <f t="shared" si="2"/>
        <v>0</v>
      </c>
      <c r="Q36" s="425" t="e">
        <f t="shared" si="3"/>
        <v>#DIV/0!</v>
      </c>
      <c r="R36" s="283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40.5" x14ac:dyDescent="0.2">
      <c r="A37" s="420">
        <v>4200</v>
      </c>
      <c r="B37" s="431"/>
      <c r="C37" s="431"/>
      <c r="D37" s="431"/>
      <c r="E37" s="431"/>
      <c r="F37" s="431"/>
      <c r="G37" s="435" t="s">
        <v>249</v>
      </c>
      <c r="H37" s="423">
        <f t="shared" si="5"/>
        <v>0</v>
      </c>
      <c r="I37" s="423">
        <f t="shared" si="5"/>
        <v>0</v>
      </c>
      <c r="J37" s="424">
        <f t="shared" si="0"/>
        <v>0</v>
      </c>
      <c r="K37" s="425" t="e">
        <f t="shared" si="1"/>
        <v>#DIV/0!</v>
      </c>
      <c r="L37" s="423">
        <f t="shared" si="6"/>
        <v>0</v>
      </c>
      <c r="M37" s="423">
        <f t="shared" si="6"/>
        <v>0</v>
      </c>
      <c r="N37" s="423">
        <f t="shared" si="6"/>
        <v>0</v>
      </c>
      <c r="O37" s="429">
        <f t="shared" si="6"/>
        <v>0</v>
      </c>
      <c r="P37" s="427">
        <f t="shared" si="2"/>
        <v>0</v>
      </c>
      <c r="Q37" s="425" t="e">
        <f t="shared" si="3"/>
        <v>#DIV/0!</v>
      </c>
      <c r="R37" s="283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20.25" x14ac:dyDescent="0.2">
      <c r="A38" s="420">
        <v>4200</v>
      </c>
      <c r="B38" s="431"/>
      <c r="C38" s="431"/>
      <c r="D38" s="431"/>
      <c r="E38" s="431"/>
      <c r="F38" s="431"/>
      <c r="G38" s="435" t="s">
        <v>53</v>
      </c>
      <c r="H38" s="423">
        <f>H39+H40</f>
        <v>0</v>
      </c>
      <c r="I38" s="423">
        <f>I39+I40</f>
        <v>0</v>
      </c>
      <c r="J38" s="424">
        <f t="shared" si="0"/>
        <v>0</v>
      </c>
      <c r="K38" s="425" t="e">
        <f t="shared" si="1"/>
        <v>#DIV/0!</v>
      </c>
      <c r="L38" s="423">
        <f>L39+L40</f>
        <v>0</v>
      </c>
      <c r="M38" s="423">
        <f>M39+M40</f>
        <v>0</v>
      </c>
      <c r="N38" s="423">
        <f>N39+N40</f>
        <v>0</v>
      </c>
      <c r="O38" s="423">
        <f>O39+O40</f>
        <v>0</v>
      </c>
      <c r="P38" s="427">
        <f t="shared" si="2"/>
        <v>0</v>
      </c>
      <c r="Q38" s="425" t="e">
        <f t="shared" si="3"/>
        <v>#DIV/0!</v>
      </c>
      <c r="R38" s="283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40.5" x14ac:dyDescent="0.2">
      <c r="A39" s="420"/>
      <c r="B39" s="431" t="s">
        <v>392</v>
      </c>
      <c r="C39" s="431"/>
      <c r="D39" s="431"/>
      <c r="E39" s="431"/>
      <c r="F39" s="431"/>
      <c r="G39" s="435" t="s">
        <v>54</v>
      </c>
      <c r="H39" s="423">
        <v>0</v>
      </c>
      <c r="I39" s="423">
        <v>0</v>
      </c>
      <c r="J39" s="424">
        <f t="shared" si="0"/>
        <v>0</v>
      </c>
      <c r="K39" s="425" t="e">
        <f t="shared" si="1"/>
        <v>#DIV/0!</v>
      </c>
      <c r="L39" s="423">
        <v>0</v>
      </c>
      <c r="M39" s="423">
        <v>0</v>
      </c>
      <c r="N39" s="423">
        <v>0</v>
      </c>
      <c r="O39" s="429">
        <f t="shared" si="4"/>
        <v>0</v>
      </c>
      <c r="P39" s="427">
        <f t="shared" si="2"/>
        <v>0</v>
      </c>
      <c r="Q39" s="425" t="e">
        <f t="shared" si="3"/>
        <v>#DIV/0!</v>
      </c>
      <c r="R39" s="283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40.5" x14ac:dyDescent="0.2">
      <c r="A40" s="420"/>
      <c r="B40" s="431" t="s">
        <v>396</v>
      </c>
      <c r="C40" s="431"/>
      <c r="D40" s="431"/>
      <c r="E40" s="431"/>
      <c r="F40" s="431"/>
      <c r="G40" s="435" t="s">
        <v>264</v>
      </c>
      <c r="H40" s="423"/>
      <c r="I40" s="423"/>
      <c r="J40" s="424">
        <f t="shared" si="0"/>
        <v>0</v>
      </c>
      <c r="K40" s="425"/>
      <c r="L40" s="423"/>
      <c r="M40" s="423"/>
      <c r="N40" s="423"/>
      <c r="O40" s="429">
        <f t="shared" si="4"/>
        <v>0</v>
      </c>
      <c r="P40" s="427"/>
      <c r="Q40" s="425"/>
      <c r="R40" s="283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60.75" x14ac:dyDescent="0.2">
      <c r="A41" s="420">
        <v>4500</v>
      </c>
      <c r="B41" s="431"/>
      <c r="C41" s="431"/>
      <c r="D41" s="431"/>
      <c r="E41" s="431"/>
      <c r="F41" s="431"/>
      <c r="G41" s="433" t="s">
        <v>260</v>
      </c>
      <c r="H41" s="423">
        <f>H42+H44+H47+H48</f>
        <v>0</v>
      </c>
      <c r="I41" s="423">
        <f>I42+I44+I47+I48</f>
        <v>0</v>
      </c>
      <c r="J41" s="424">
        <f t="shared" si="0"/>
        <v>0</v>
      </c>
      <c r="K41" s="425" t="e">
        <f t="shared" si="1"/>
        <v>#DIV/0!</v>
      </c>
      <c r="L41" s="423">
        <f t="shared" ref="L41:O41" si="7">L42+L44+L47+L48</f>
        <v>0</v>
      </c>
      <c r="M41" s="423">
        <f t="shared" si="7"/>
        <v>0</v>
      </c>
      <c r="N41" s="423">
        <f t="shared" si="7"/>
        <v>0</v>
      </c>
      <c r="O41" s="423">
        <f t="shared" si="7"/>
        <v>0</v>
      </c>
      <c r="P41" s="427">
        <f t="shared" si="2"/>
        <v>0</v>
      </c>
      <c r="Q41" s="425" t="e">
        <f t="shared" si="3"/>
        <v>#DIV/0!</v>
      </c>
      <c r="R41" s="283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40.5" x14ac:dyDescent="0.2">
      <c r="A42" s="420"/>
      <c r="B42" s="431" t="s">
        <v>397</v>
      </c>
      <c r="C42" s="431"/>
      <c r="D42" s="431"/>
      <c r="E42" s="431"/>
      <c r="F42" s="431"/>
      <c r="G42" s="435" t="s">
        <v>254</v>
      </c>
      <c r="H42" s="423">
        <f>H43</f>
        <v>0</v>
      </c>
      <c r="I42" s="423">
        <f>I43</f>
        <v>0</v>
      </c>
      <c r="J42" s="424">
        <f t="shared" si="0"/>
        <v>0</v>
      </c>
      <c r="K42" s="425" t="e">
        <f t="shared" si="1"/>
        <v>#DIV/0!</v>
      </c>
      <c r="L42" s="423">
        <f>L43</f>
        <v>0</v>
      </c>
      <c r="M42" s="423">
        <f>M43</f>
        <v>0</v>
      </c>
      <c r="N42" s="423">
        <f>N43</f>
        <v>0</v>
      </c>
      <c r="O42" s="423">
        <f>O43</f>
        <v>0</v>
      </c>
      <c r="P42" s="427">
        <f t="shared" si="2"/>
        <v>0</v>
      </c>
      <c r="Q42" s="425" t="e">
        <f t="shared" si="3"/>
        <v>#DIV/0!</v>
      </c>
      <c r="R42" s="28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40.5" x14ac:dyDescent="0.2">
      <c r="A43" s="420"/>
      <c r="B43" s="431"/>
      <c r="C43" s="431" t="s">
        <v>393</v>
      </c>
      <c r="D43" s="431"/>
      <c r="E43" s="431"/>
      <c r="F43" s="431"/>
      <c r="G43" s="435" t="s">
        <v>261</v>
      </c>
      <c r="H43" s="423"/>
      <c r="I43" s="423"/>
      <c r="J43" s="424">
        <f t="shared" si="0"/>
        <v>0</v>
      </c>
      <c r="K43" s="425" t="e">
        <f t="shared" si="1"/>
        <v>#DIV/0!</v>
      </c>
      <c r="L43" s="423"/>
      <c r="M43" s="423"/>
      <c r="N43" s="423"/>
      <c r="O43" s="429">
        <f t="shared" ref="O43:O51" si="8">+M43+N43</f>
        <v>0</v>
      </c>
      <c r="P43" s="427">
        <f t="shared" si="2"/>
        <v>0</v>
      </c>
      <c r="Q43" s="425" t="e">
        <f t="shared" si="3"/>
        <v>#DIV/0!</v>
      </c>
      <c r="R43" s="28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20.25" x14ac:dyDescent="0.2">
      <c r="A44" s="420"/>
      <c r="B44" s="431" t="s">
        <v>398</v>
      </c>
      <c r="C44" s="431"/>
      <c r="D44" s="431"/>
      <c r="E44" s="431"/>
      <c r="F44" s="431"/>
      <c r="G44" s="435" t="s">
        <v>255</v>
      </c>
      <c r="H44" s="423">
        <f>H45+H46</f>
        <v>0</v>
      </c>
      <c r="I44" s="423">
        <f>I45+I46</f>
        <v>0</v>
      </c>
      <c r="J44" s="424">
        <f t="shared" si="0"/>
        <v>0</v>
      </c>
      <c r="K44" s="425" t="e">
        <f t="shared" si="1"/>
        <v>#DIV/0!</v>
      </c>
      <c r="L44" s="423">
        <f>L45+L46</f>
        <v>0</v>
      </c>
      <c r="M44" s="423">
        <f>M45+M46</f>
        <v>0</v>
      </c>
      <c r="N44" s="423">
        <f>N45+N46</f>
        <v>0</v>
      </c>
      <c r="O44" s="423">
        <f>O45+O46</f>
        <v>0</v>
      </c>
      <c r="P44" s="427">
        <f t="shared" si="2"/>
        <v>0</v>
      </c>
      <c r="Q44" s="425" t="e">
        <f t="shared" si="3"/>
        <v>#DIV/0!</v>
      </c>
      <c r="R44" s="283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40.5" x14ac:dyDescent="0.2">
      <c r="A45" s="420"/>
      <c r="B45" s="431"/>
      <c r="C45" s="431" t="s">
        <v>394</v>
      </c>
      <c r="D45" s="431"/>
      <c r="E45" s="431"/>
      <c r="F45" s="431"/>
      <c r="G45" s="435" t="s">
        <v>261</v>
      </c>
      <c r="H45" s="423"/>
      <c r="I45" s="423"/>
      <c r="J45" s="424">
        <f t="shared" si="0"/>
        <v>0</v>
      </c>
      <c r="K45" s="425" t="e">
        <f t="shared" si="1"/>
        <v>#DIV/0!</v>
      </c>
      <c r="L45" s="423"/>
      <c r="M45" s="423"/>
      <c r="N45" s="423"/>
      <c r="O45" s="429">
        <f t="shared" si="8"/>
        <v>0</v>
      </c>
      <c r="P45" s="427">
        <f t="shared" si="2"/>
        <v>0</v>
      </c>
      <c r="Q45" s="425" t="e">
        <f t="shared" si="3"/>
        <v>#DIV/0!</v>
      </c>
      <c r="R45" s="283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40.5" x14ac:dyDescent="0.2">
      <c r="A46" s="420"/>
      <c r="B46" s="431"/>
      <c r="C46" s="431" t="s">
        <v>395</v>
      </c>
      <c r="D46" s="431"/>
      <c r="E46" s="431"/>
      <c r="F46" s="431"/>
      <c r="G46" s="435" t="s">
        <v>262</v>
      </c>
      <c r="H46" s="423"/>
      <c r="I46" s="423"/>
      <c r="J46" s="424">
        <f t="shared" si="0"/>
        <v>0</v>
      </c>
      <c r="K46" s="425" t="e">
        <f t="shared" si="1"/>
        <v>#DIV/0!</v>
      </c>
      <c r="L46" s="423"/>
      <c r="M46" s="423"/>
      <c r="N46" s="423"/>
      <c r="O46" s="429">
        <f t="shared" si="8"/>
        <v>0</v>
      </c>
      <c r="P46" s="427">
        <f t="shared" si="2"/>
        <v>0</v>
      </c>
      <c r="Q46" s="425" t="e">
        <f t="shared" si="3"/>
        <v>#DIV/0!</v>
      </c>
      <c r="R46" s="283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20.25" x14ac:dyDescent="0.2">
      <c r="A47" s="432"/>
      <c r="B47" s="431" t="s">
        <v>399</v>
      </c>
      <c r="C47" s="431"/>
      <c r="D47" s="431"/>
      <c r="E47" s="431"/>
      <c r="F47" s="431"/>
      <c r="G47" s="435" t="s">
        <v>263</v>
      </c>
      <c r="H47" s="423"/>
      <c r="I47" s="423"/>
      <c r="J47" s="424">
        <f t="shared" si="0"/>
        <v>0</v>
      </c>
      <c r="K47" s="425" t="e">
        <f t="shared" si="1"/>
        <v>#DIV/0!</v>
      </c>
      <c r="L47" s="423"/>
      <c r="M47" s="423"/>
      <c r="N47" s="423"/>
      <c r="O47" s="429">
        <f t="shared" si="8"/>
        <v>0</v>
      </c>
      <c r="P47" s="427">
        <f t="shared" si="2"/>
        <v>0</v>
      </c>
      <c r="Q47" s="425" t="e">
        <f t="shared" si="3"/>
        <v>#DIV/0!</v>
      </c>
      <c r="R47" s="283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40.5" x14ac:dyDescent="0.2">
      <c r="A48" s="432"/>
      <c r="B48" s="431" t="s">
        <v>417</v>
      </c>
      <c r="C48" s="431"/>
      <c r="D48" s="431"/>
      <c r="E48" s="431"/>
      <c r="F48" s="431"/>
      <c r="G48" s="435" t="s">
        <v>418</v>
      </c>
      <c r="H48" s="423">
        <f>H49+H50+H51</f>
        <v>0</v>
      </c>
      <c r="I48" s="423">
        <f>I49+I50+I51</f>
        <v>0</v>
      </c>
      <c r="J48" s="424">
        <f t="shared" si="0"/>
        <v>0</v>
      </c>
      <c r="K48" s="425" t="e">
        <f t="shared" si="1"/>
        <v>#DIV/0!</v>
      </c>
      <c r="L48" s="423">
        <f>L49+L50+L51</f>
        <v>0</v>
      </c>
      <c r="M48" s="423">
        <f t="shared" ref="M48:O48" si="9">M49+M50+M51</f>
        <v>0</v>
      </c>
      <c r="N48" s="423">
        <f t="shared" si="9"/>
        <v>0</v>
      </c>
      <c r="O48" s="423">
        <f t="shared" si="9"/>
        <v>0</v>
      </c>
      <c r="P48" s="427">
        <f t="shared" si="2"/>
        <v>0</v>
      </c>
      <c r="Q48" s="425" t="e">
        <f t="shared" si="3"/>
        <v>#DIV/0!</v>
      </c>
      <c r="R48" s="283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40.5" x14ac:dyDescent="0.2">
      <c r="A49" s="432"/>
      <c r="B49" s="431"/>
      <c r="C49" s="431" t="s">
        <v>419</v>
      </c>
      <c r="D49" s="431"/>
      <c r="E49" s="431"/>
      <c r="F49" s="431"/>
      <c r="G49" s="435" t="s">
        <v>422</v>
      </c>
      <c r="H49" s="423"/>
      <c r="I49" s="423"/>
      <c r="J49" s="424">
        <f t="shared" si="0"/>
        <v>0</v>
      </c>
      <c r="K49" s="425" t="e">
        <f t="shared" si="1"/>
        <v>#DIV/0!</v>
      </c>
      <c r="L49" s="423"/>
      <c r="M49" s="423"/>
      <c r="N49" s="423"/>
      <c r="O49" s="429">
        <f t="shared" si="8"/>
        <v>0</v>
      </c>
      <c r="P49" s="427">
        <f t="shared" si="2"/>
        <v>0</v>
      </c>
      <c r="Q49" s="425" t="e">
        <f t="shared" si="3"/>
        <v>#DIV/0!</v>
      </c>
      <c r="R49" s="283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40.5" x14ac:dyDescent="0.2">
      <c r="A50" s="432"/>
      <c r="B50" s="431"/>
      <c r="C50" s="431" t="s">
        <v>420</v>
      </c>
      <c r="D50" s="431"/>
      <c r="E50" s="431"/>
      <c r="F50" s="431"/>
      <c r="G50" s="435" t="s">
        <v>423</v>
      </c>
      <c r="H50" s="423"/>
      <c r="I50" s="423"/>
      <c r="J50" s="424">
        <f t="shared" si="0"/>
        <v>0</v>
      </c>
      <c r="K50" s="425" t="e">
        <f t="shared" si="1"/>
        <v>#DIV/0!</v>
      </c>
      <c r="L50" s="423"/>
      <c r="M50" s="423"/>
      <c r="N50" s="423"/>
      <c r="O50" s="429">
        <f t="shared" si="8"/>
        <v>0</v>
      </c>
      <c r="P50" s="427">
        <f t="shared" si="2"/>
        <v>0</v>
      </c>
      <c r="Q50" s="425" t="e">
        <f t="shared" si="3"/>
        <v>#DIV/0!</v>
      </c>
      <c r="R50" s="283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20.25" x14ac:dyDescent="0.2">
      <c r="A51" s="432"/>
      <c r="B51" s="431"/>
      <c r="C51" s="431" t="s">
        <v>421</v>
      </c>
      <c r="D51" s="431"/>
      <c r="E51" s="431"/>
      <c r="F51" s="431"/>
      <c r="G51" s="435" t="s">
        <v>424</v>
      </c>
      <c r="H51" s="423"/>
      <c r="I51" s="423"/>
      <c r="J51" s="424">
        <f t="shared" si="0"/>
        <v>0</v>
      </c>
      <c r="K51" s="425" t="e">
        <f t="shared" si="1"/>
        <v>#DIV/0!</v>
      </c>
      <c r="L51" s="423"/>
      <c r="M51" s="423"/>
      <c r="N51" s="423"/>
      <c r="O51" s="429">
        <f t="shared" si="8"/>
        <v>0</v>
      </c>
      <c r="P51" s="427">
        <f t="shared" si="2"/>
        <v>0</v>
      </c>
      <c r="Q51" s="425" t="e">
        <f t="shared" si="3"/>
        <v>#DIV/0!</v>
      </c>
      <c r="R51" s="283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20.25" x14ac:dyDescent="0.25">
      <c r="A52" s="420">
        <v>4600</v>
      </c>
      <c r="B52" s="421"/>
      <c r="C52" s="421"/>
      <c r="D52" s="421"/>
      <c r="E52" s="421"/>
      <c r="F52" s="421"/>
      <c r="G52" s="433" t="s">
        <v>251</v>
      </c>
      <c r="H52" s="423">
        <f>H53</f>
        <v>0</v>
      </c>
      <c r="I52" s="423">
        <f>I53</f>
        <v>0</v>
      </c>
      <c r="J52" s="424">
        <f t="shared" si="0"/>
        <v>0</v>
      </c>
      <c r="K52" s="425" t="e">
        <f t="shared" si="1"/>
        <v>#DIV/0!</v>
      </c>
      <c r="L52" s="423">
        <f>L53</f>
        <v>0</v>
      </c>
      <c r="M52" s="423">
        <f>M53</f>
        <v>0</v>
      </c>
      <c r="N52" s="423">
        <f>N53</f>
        <v>0</v>
      </c>
      <c r="O52" s="423">
        <f>O53</f>
        <v>0</v>
      </c>
      <c r="P52" s="427">
        <f t="shared" si="2"/>
        <v>0</v>
      </c>
      <c r="Q52" s="425" t="e">
        <f t="shared" si="3"/>
        <v>#DIV/0!</v>
      </c>
      <c r="R52" s="283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60.75" x14ac:dyDescent="0.25">
      <c r="A53" s="420"/>
      <c r="B53" s="431" t="s">
        <v>400</v>
      </c>
      <c r="C53" s="421"/>
      <c r="D53" s="421"/>
      <c r="E53" s="421"/>
      <c r="F53" s="421"/>
      <c r="G53" s="435" t="s">
        <v>252</v>
      </c>
      <c r="H53" s="423"/>
      <c r="I53" s="423"/>
      <c r="J53" s="424">
        <f t="shared" si="0"/>
        <v>0</v>
      </c>
      <c r="K53" s="425" t="e">
        <f t="shared" si="1"/>
        <v>#DIV/0!</v>
      </c>
      <c r="L53" s="423"/>
      <c r="M53" s="423"/>
      <c r="N53" s="423"/>
      <c r="O53" s="426">
        <f t="shared" ref="O53" si="10">+M53+N53</f>
        <v>0</v>
      </c>
      <c r="P53" s="427">
        <f t="shared" si="2"/>
        <v>0</v>
      </c>
      <c r="Q53" s="425" t="e">
        <f t="shared" si="3"/>
        <v>#DIV/0!</v>
      </c>
      <c r="R53" s="283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81" x14ac:dyDescent="0.25">
      <c r="A54" s="420">
        <v>4800</v>
      </c>
      <c r="B54" s="431"/>
      <c r="C54" s="421"/>
      <c r="D54" s="421"/>
      <c r="E54" s="421"/>
      <c r="F54" s="421"/>
      <c r="G54" s="435" t="s">
        <v>257</v>
      </c>
      <c r="H54" s="423">
        <f>H55+H56+H57</f>
        <v>0</v>
      </c>
      <c r="I54" s="423">
        <f>I55+I56+I57</f>
        <v>0</v>
      </c>
      <c r="J54" s="424">
        <f t="shared" si="0"/>
        <v>0</v>
      </c>
      <c r="K54" s="425" t="e">
        <f t="shared" si="1"/>
        <v>#DIV/0!</v>
      </c>
      <c r="L54" s="423">
        <f>L55+L56+L57</f>
        <v>0</v>
      </c>
      <c r="M54" s="423">
        <f>M55+M56+M57</f>
        <v>0</v>
      </c>
      <c r="N54" s="423">
        <f>N55+N56+N57</f>
        <v>0</v>
      </c>
      <c r="O54" s="423">
        <f>O55+O56+O57</f>
        <v>0</v>
      </c>
      <c r="P54" s="427">
        <f t="shared" si="2"/>
        <v>0</v>
      </c>
      <c r="Q54" s="425" t="e">
        <f t="shared" si="3"/>
        <v>#DIV/0!</v>
      </c>
      <c r="R54" s="283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40.5" x14ac:dyDescent="0.2">
      <c r="A55" s="432"/>
      <c r="B55" s="428" t="s">
        <v>401</v>
      </c>
      <c r="C55" s="431"/>
      <c r="D55" s="431"/>
      <c r="E55" s="431"/>
      <c r="F55" s="431"/>
      <c r="G55" s="435" t="s">
        <v>254</v>
      </c>
      <c r="H55" s="423">
        <v>0</v>
      </c>
      <c r="I55" s="423">
        <v>0</v>
      </c>
      <c r="J55" s="424">
        <f t="shared" si="0"/>
        <v>0</v>
      </c>
      <c r="K55" s="425" t="e">
        <f t="shared" si="1"/>
        <v>#DIV/0!</v>
      </c>
      <c r="L55" s="423">
        <v>0</v>
      </c>
      <c r="M55" s="423">
        <v>0</v>
      </c>
      <c r="N55" s="423">
        <v>0</v>
      </c>
      <c r="O55" s="429">
        <f t="shared" ref="O55:O59" si="11">+M55+N55</f>
        <v>0</v>
      </c>
      <c r="P55" s="427">
        <f t="shared" si="2"/>
        <v>0</v>
      </c>
      <c r="Q55" s="425" t="e">
        <f t="shared" si="3"/>
        <v>#DIV/0!</v>
      </c>
      <c r="R55" s="283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20.25" x14ac:dyDescent="0.2">
      <c r="A56" s="432"/>
      <c r="B56" s="428" t="s">
        <v>402</v>
      </c>
      <c r="C56" s="431"/>
      <c r="D56" s="431"/>
      <c r="E56" s="431"/>
      <c r="F56" s="431"/>
      <c r="G56" s="435" t="s">
        <v>255</v>
      </c>
      <c r="H56" s="423">
        <v>0</v>
      </c>
      <c r="I56" s="423">
        <v>0</v>
      </c>
      <c r="J56" s="424">
        <f t="shared" si="0"/>
        <v>0</v>
      </c>
      <c r="K56" s="425" t="e">
        <f t="shared" si="1"/>
        <v>#DIV/0!</v>
      </c>
      <c r="L56" s="423">
        <v>0</v>
      </c>
      <c r="M56" s="423">
        <v>0</v>
      </c>
      <c r="N56" s="423">
        <v>0</v>
      </c>
      <c r="O56" s="429">
        <f t="shared" si="11"/>
        <v>0</v>
      </c>
      <c r="P56" s="427">
        <f t="shared" si="2"/>
        <v>0</v>
      </c>
      <c r="Q56" s="425" t="e">
        <f t="shared" si="3"/>
        <v>#DIV/0!</v>
      </c>
      <c r="R56" s="283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20.25" x14ac:dyDescent="0.2">
      <c r="A57" s="432"/>
      <c r="B57" s="428" t="s">
        <v>403</v>
      </c>
      <c r="C57" s="431"/>
      <c r="D57" s="431"/>
      <c r="E57" s="431"/>
      <c r="F57" s="431"/>
      <c r="G57" s="435" t="s">
        <v>256</v>
      </c>
      <c r="H57" s="423">
        <v>0</v>
      </c>
      <c r="I57" s="423">
        <v>0</v>
      </c>
      <c r="J57" s="424">
        <f t="shared" si="0"/>
        <v>0</v>
      </c>
      <c r="K57" s="425" t="e">
        <f t="shared" si="1"/>
        <v>#DIV/0!</v>
      </c>
      <c r="L57" s="423">
        <v>0</v>
      </c>
      <c r="M57" s="423">
        <v>0</v>
      </c>
      <c r="N57" s="423">
        <v>0</v>
      </c>
      <c r="O57" s="429">
        <f t="shared" si="11"/>
        <v>0</v>
      </c>
      <c r="P57" s="427">
        <f t="shared" si="2"/>
        <v>0</v>
      </c>
      <c r="Q57" s="425" t="e">
        <f t="shared" si="3"/>
        <v>#DIV/0!</v>
      </c>
      <c r="R57" s="283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40.5" x14ac:dyDescent="0.2">
      <c r="A58" s="420">
        <v>4900</v>
      </c>
      <c r="B58" s="428"/>
      <c r="C58" s="431"/>
      <c r="D58" s="431"/>
      <c r="E58" s="431"/>
      <c r="F58" s="431"/>
      <c r="G58" s="435" t="s">
        <v>258</v>
      </c>
      <c r="H58" s="423">
        <f>H59</f>
        <v>0</v>
      </c>
      <c r="I58" s="423">
        <f>I59</f>
        <v>0</v>
      </c>
      <c r="J58" s="424">
        <f t="shared" si="0"/>
        <v>0</v>
      </c>
      <c r="K58" s="425" t="e">
        <f t="shared" si="1"/>
        <v>#DIV/0!</v>
      </c>
      <c r="L58" s="423">
        <f>L59</f>
        <v>0</v>
      </c>
      <c r="M58" s="423">
        <f>M59</f>
        <v>0</v>
      </c>
      <c r="N58" s="423">
        <f>N59</f>
        <v>0</v>
      </c>
      <c r="O58" s="423">
        <f>O59</f>
        <v>0</v>
      </c>
      <c r="P58" s="427">
        <f t="shared" si="2"/>
        <v>0</v>
      </c>
      <c r="Q58" s="425" t="e">
        <f t="shared" si="3"/>
        <v>#DIV/0!</v>
      </c>
      <c r="R58" s="283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20.25" x14ac:dyDescent="0.2">
      <c r="A59" s="432"/>
      <c r="B59" s="428" t="s">
        <v>404</v>
      </c>
      <c r="C59" s="431"/>
      <c r="D59" s="431"/>
      <c r="E59" s="431"/>
      <c r="F59" s="431"/>
      <c r="G59" s="435" t="s">
        <v>259</v>
      </c>
      <c r="H59" s="423">
        <v>0</v>
      </c>
      <c r="I59" s="423">
        <v>0</v>
      </c>
      <c r="J59" s="424">
        <f t="shared" si="0"/>
        <v>0</v>
      </c>
      <c r="K59" s="425" t="e">
        <f t="shared" si="1"/>
        <v>#DIV/0!</v>
      </c>
      <c r="L59" s="423">
        <v>0</v>
      </c>
      <c r="M59" s="423">
        <v>0</v>
      </c>
      <c r="N59" s="423">
        <v>0</v>
      </c>
      <c r="O59" s="429">
        <f t="shared" si="11"/>
        <v>0</v>
      </c>
      <c r="P59" s="427">
        <f t="shared" si="2"/>
        <v>0</v>
      </c>
      <c r="Q59" s="425" t="e">
        <f t="shared" si="3"/>
        <v>#DIV/0!</v>
      </c>
      <c r="R59" s="283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20.25" x14ac:dyDescent="0.2">
      <c r="A60" s="420"/>
      <c r="B60" s="421"/>
      <c r="C60" s="421"/>
      <c r="D60" s="421"/>
      <c r="E60" s="421"/>
      <c r="F60" s="421"/>
      <c r="G60" s="433" t="s">
        <v>57</v>
      </c>
      <c r="H60" s="423">
        <f>H15+H17+H20+H24+H28+H33+H32+H39+H41+H52+H54+H58</f>
        <v>12470000</v>
      </c>
      <c r="I60" s="423">
        <f>I15+I17+I20+I24+I28+I33+I32+I39+I41+I52+I54+I58</f>
        <v>9993190.1600000001</v>
      </c>
      <c r="J60" s="424">
        <f t="shared" si="0"/>
        <v>2476809.84</v>
      </c>
      <c r="K60" s="425">
        <f t="shared" si="1"/>
        <v>80.137852125100238</v>
      </c>
      <c r="L60" s="423">
        <f>L15+L17+L20+L24+L28+L33+L32+L39+L41+L52+L54+L58</f>
        <v>12470000</v>
      </c>
      <c r="M60" s="423">
        <f>M15+M17+M20+M24+M28+M33+M32+M39+M41+M52+M54+M58</f>
        <v>8995979.0800000001</v>
      </c>
      <c r="N60" s="423">
        <f>N15+N17+N20+N24+N28+N33+N32+N39+N41+N52+N54+N58</f>
        <v>997211.08000000007</v>
      </c>
      <c r="O60" s="423">
        <f>O15+O17+O20+O24+O28+O33+O32+O39+O41+O52+O54+O58</f>
        <v>9993190.1600000001</v>
      </c>
      <c r="P60" s="427">
        <f t="shared" si="2"/>
        <v>2476809.84</v>
      </c>
      <c r="Q60" s="425">
        <f t="shared" si="3"/>
        <v>80.14</v>
      </c>
      <c r="R60" s="283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40.5" x14ac:dyDescent="0.2">
      <c r="A61" s="420"/>
      <c r="B61" s="421"/>
      <c r="C61" s="421"/>
      <c r="D61" s="421"/>
      <c r="E61" s="421"/>
      <c r="F61" s="421"/>
      <c r="G61" s="433" t="s">
        <v>265</v>
      </c>
      <c r="H61" s="423">
        <f>+H16+H18+H29+H40</f>
        <v>5898000</v>
      </c>
      <c r="I61" s="423">
        <f>+I16+I18+I29+I40</f>
        <v>862385.73</v>
      </c>
      <c r="J61" s="424">
        <f t="shared" si="0"/>
        <v>5035614.2699999996</v>
      </c>
      <c r="K61" s="425">
        <f t="shared" si="1"/>
        <v>14.621663784333672</v>
      </c>
      <c r="L61" s="423">
        <f>+L16+L18+L29+L40</f>
        <v>5898000</v>
      </c>
      <c r="M61" s="423">
        <f>+M16+M18+M29+M40</f>
        <v>801785.4</v>
      </c>
      <c r="N61" s="423">
        <f>+N16+N18+N29+N40</f>
        <v>60600.33</v>
      </c>
      <c r="O61" s="423">
        <f>+O16+O18+O29+O40</f>
        <v>862385.73</v>
      </c>
      <c r="P61" s="427">
        <f t="shared" si="2"/>
        <v>5035614.2699999996</v>
      </c>
      <c r="Q61" s="425">
        <f t="shared" si="3"/>
        <v>14.62</v>
      </c>
      <c r="R61" s="283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20.25" x14ac:dyDescent="0.2">
      <c r="A62" s="432"/>
      <c r="B62" s="436"/>
      <c r="C62" s="421"/>
      <c r="D62" s="421"/>
      <c r="E62" s="421"/>
      <c r="F62" s="421"/>
      <c r="G62" s="437" t="s">
        <v>58</v>
      </c>
      <c r="H62" s="423">
        <f>H63</f>
        <v>0</v>
      </c>
      <c r="I62" s="423">
        <f>I63</f>
        <v>0</v>
      </c>
      <c r="J62" s="424">
        <f t="shared" si="0"/>
        <v>0</v>
      </c>
      <c r="K62" s="425" t="e">
        <f t="shared" si="1"/>
        <v>#DIV/0!</v>
      </c>
      <c r="L62" s="423">
        <f>L63</f>
        <v>0</v>
      </c>
      <c r="M62" s="423">
        <f>M63</f>
        <v>0</v>
      </c>
      <c r="N62" s="423">
        <f>N63</f>
        <v>0</v>
      </c>
      <c r="O62" s="423">
        <f>O63</f>
        <v>0</v>
      </c>
      <c r="P62" s="427">
        <f t="shared" si="2"/>
        <v>0</v>
      </c>
      <c r="Q62" s="425" t="e">
        <f t="shared" si="3"/>
        <v>#DIV/0!</v>
      </c>
      <c r="R62" s="283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60.75" x14ac:dyDescent="0.2">
      <c r="A63" s="420">
        <v>4800</v>
      </c>
      <c r="B63" s="431"/>
      <c r="C63" s="431"/>
      <c r="D63" s="431"/>
      <c r="E63" s="431"/>
      <c r="F63" s="431"/>
      <c r="G63" s="433" t="s">
        <v>59</v>
      </c>
      <c r="H63" s="423">
        <f>H64+H65</f>
        <v>0</v>
      </c>
      <c r="I63" s="423">
        <f>I64+I65</f>
        <v>0</v>
      </c>
      <c r="J63" s="424">
        <f t="shared" si="0"/>
        <v>0</v>
      </c>
      <c r="K63" s="425" t="e">
        <f t="shared" si="1"/>
        <v>#DIV/0!</v>
      </c>
      <c r="L63" s="423">
        <f>L64+L65</f>
        <v>0</v>
      </c>
      <c r="M63" s="423">
        <f>M64+M65</f>
        <v>0</v>
      </c>
      <c r="N63" s="423">
        <f>N64+N65</f>
        <v>0</v>
      </c>
      <c r="O63" s="423">
        <f>O64+O65</f>
        <v>0</v>
      </c>
      <c r="P63" s="427">
        <f t="shared" si="2"/>
        <v>0</v>
      </c>
      <c r="Q63" s="425" t="e">
        <f t="shared" si="3"/>
        <v>#DIV/0!</v>
      </c>
      <c r="R63" s="283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40.5" x14ac:dyDescent="0.2">
      <c r="A64" s="420"/>
      <c r="B64" s="431" t="s">
        <v>412</v>
      </c>
      <c r="C64" s="431"/>
      <c r="D64" s="431"/>
      <c r="E64" s="431"/>
      <c r="F64" s="431"/>
      <c r="G64" s="435" t="s">
        <v>413</v>
      </c>
      <c r="H64" s="423"/>
      <c r="I64" s="423"/>
      <c r="J64" s="424">
        <f t="shared" si="0"/>
        <v>0</v>
      </c>
      <c r="K64" s="425"/>
      <c r="L64" s="423"/>
      <c r="M64" s="423"/>
      <c r="N64" s="423"/>
      <c r="O64" s="429">
        <f t="shared" ref="O64:O65" si="12">+M64+N64</f>
        <v>0</v>
      </c>
      <c r="P64" s="427"/>
      <c r="Q64" s="425"/>
      <c r="R64" s="283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20.25" x14ac:dyDescent="0.2">
      <c r="A65" s="432"/>
      <c r="B65" s="431" t="s">
        <v>406</v>
      </c>
      <c r="C65" s="431"/>
      <c r="D65" s="431"/>
      <c r="E65" s="431"/>
      <c r="F65" s="431"/>
      <c r="G65" s="438" t="s">
        <v>60</v>
      </c>
      <c r="H65" s="423">
        <v>0</v>
      </c>
      <c r="I65" s="423">
        <v>0</v>
      </c>
      <c r="J65" s="424">
        <f t="shared" si="0"/>
        <v>0</v>
      </c>
      <c r="K65" s="425" t="e">
        <f t="shared" si="1"/>
        <v>#DIV/0!</v>
      </c>
      <c r="L65" s="423">
        <v>0</v>
      </c>
      <c r="M65" s="423">
        <v>0</v>
      </c>
      <c r="N65" s="423">
        <v>0</v>
      </c>
      <c r="O65" s="429">
        <f t="shared" si="12"/>
        <v>0</v>
      </c>
      <c r="P65" s="427">
        <f t="shared" si="2"/>
        <v>0</v>
      </c>
      <c r="Q65" s="425" t="e">
        <f t="shared" si="3"/>
        <v>#DIV/0!</v>
      </c>
      <c r="R65" s="283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21" thickBot="1" x14ac:dyDescent="0.25">
      <c r="A66" s="439"/>
      <c r="B66" s="440"/>
      <c r="C66" s="440"/>
      <c r="D66" s="440"/>
      <c r="E66" s="440"/>
      <c r="F66" s="440"/>
      <c r="G66" s="441"/>
      <c r="H66" s="442"/>
      <c r="I66" s="443"/>
      <c r="J66" s="444"/>
      <c r="K66" s="445"/>
      <c r="L66" s="446"/>
      <c r="M66" s="446"/>
      <c r="N66" s="444"/>
      <c r="O66" s="447"/>
      <c r="P66" s="448"/>
      <c r="Q66" s="449"/>
      <c r="R66" s="283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20.25" x14ac:dyDescent="0.2">
      <c r="A67" s="605" t="s">
        <v>61</v>
      </c>
      <c r="B67" s="606"/>
      <c r="C67" s="606"/>
      <c r="D67" s="606"/>
      <c r="E67" s="606"/>
      <c r="F67" s="606"/>
      <c r="G67" s="450" t="s">
        <v>62</v>
      </c>
      <c r="H67" s="451">
        <f>+H68+H79+H81</f>
        <v>38792500</v>
      </c>
      <c r="I67" s="451">
        <f>+I68+I79+I81</f>
        <v>30951683.979999997</v>
      </c>
      <c r="J67" s="451">
        <f t="shared" ref="J67" si="13">+J68+J79+J81</f>
        <v>7840816.0199999996</v>
      </c>
      <c r="K67" s="452">
        <f t="shared" ref="K67:K108" si="14">ROUND(I67/H67*100,2)</f>
        <v>79.790000000000006</v>
      </c>
      <c r="L67" s="451">
        <f>+L68+L79+L81</f>
        <v>38792500</v>
      </c>
      <c r="M67" s="451">
        <f>+M68+M79+M81</f>
        <v>28191998.849999998</v>
      </c>
      <c r="N67" s="451">
        <f>+N68+N79+N81</f>
        <v>2759685.13</v>
      </c>
      <c r="O67" s="451">
        <f>+O68+O79+O81</f>
        <v>30951683.979999997</v>
      </c>
      <c r="P67" s="451">
        <f>L67-O67</f>
        <v>7840816.0200000033</v>
      </c>
      <c r="Q67" s="452">
        <f>ROUND(O67/L67*100,2)</f>
        <v>79.790000000000006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20.25" x14ac:dyDescent="0.2">
      <c r="A68" s="420"/>
      <c r="B68" s="421"/>
      <c r="C68" s="421"/>
      <c r="D68" s="436" t="s">
        <v>55</v>
      </c>
      <c r="E68" s="421"/>
      <c r="F68" s="421"/>
      <c r="G68" s="433" t="s">
        <v>63</v>
      </c>
      <c r="H68" s="453">
        <f>+H69+H70+H71+H72+H73+H74+H75+H76+H77+H78</f>
        <v>38792500</v>
      </c>
      <c r="I68" s="453">
        <f>+I69+I70+I71+I72+I73+I74+I75+I76+I77+I78</f>
        <v>31154731.149999999</v>
      </c>
      <c r="J68" s="453">
        <f t="shared" ref="J68" si="15">+J69+J70+J71+J72+J73+J74+J75+J76+J77+J78</f>
        <v>7637768.8499999996</v>
      </c>
      <c r="K68" s="454">
        <f t="shared" si="14"/>
        <v>80.31</v>
      </c>
      <c r="L68" s="453">
        <f>+L69+L70+L71+L72+L73+L74+L75+L76+L77+L78</f>
        <v>38792500</v>
      </c>
      <c r="M68" s="453">
        <f>+M69+M70+M71+M72+M73+M74+M75+M76+M77+M78</f>
        <v>28339712.02</v>
      </c>
      <c r="N68" s="453">
        <f>+N69+N70+N71+N72+N73+N74+N75+N76+N77+N78</f>
        <v>2815019.13</v>
      </c>
      <c r="O68" s="453">
        <f t="shared" ref="O68" si="16">+O69+O70+O71+O72+O73+O74+O75+O76+O77+O78</f>
        <v>31154731.149999999</v>
      </c>
      <c r="P68" s="453">
        <f t="shared" ref="P68:P131" si="17">L68-O68</f>
        <v>7637768.8500000015</v>
      </c>
      <c r="Q68" s="454">
        <f t="shared" ref="Q68:Q112" si="18">ROUND(O68/L68*100,2)</f>
        <v>80.31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20.25" x14ac:dyDescent="0.2">
      <c r="A69" s="420"/>
      <c r="B69" s="421"/>
      <c r="C69" s="421"/>
      <c r="D69" s="436" t="s">
        <v>64</v>
      </c>
      <c r="E69" s="421"/>
      <c r="F69" s="421"/>
      <c r="G69" s="433" t="s">
        <v>65</v>
      </c>
      <c r="H69" s="453">
        <f t="shared" ref="H69:J73" si="19">+H84</f>
        <v>4866600</v>
      </c>
      <c r="I69" s="453">
        <f t="shared" si="19"/>
        <v>3971158</v>
      </c>
      <c r="J69" s="453">
        <f t="shared" si="19"/>
        <v>895442</v>
      </c>
      <c r="K69" s="454">
        <f t="shared" si="14"/>
        <v>81.599999999999994</v>
      </c>
      <c r="L69" s="453">
        <f t="shared" ref="L69:O73" si="20">+L84</f>
        <v>4866600</v>
      </c>
      <c r="M69" s="453">
        <f t="shared" si="20"/>
        <v>3701498</v>
      </c>
      <c r="N69" s="453">
        <f t="shared" si="20"/>
        <v>269660</v>
      </c>
      <c r="O69" s="453">
        <f t="shared" si="20"/>
        <v>3971158</v>
      </c>
      <c r="P69" s="453">
        <f t="shared" si="17"/>
        <v>895442</v>
      </c>
      <c r="Q69" s="454">
        <f t="shared" si="18"/>
        <v>81.599999999999994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20.25" x14ac:dyDescent="0.2">
      <c r="A70" s="420"/>
      <c r="B70" s="421"/>
      <c r="C70" s="421"/>
      <c r="D70" s="436" t="s">
        <v>66</v>
      </c>
      <c r="E70" s="421"/>
      <c r="F70" s="421"/>
      <c r="G70" s="433" t="s">
        <v>67</v>
      </c>
      <c r="H70" s="453">
        <f t="shared" si="19"/>
        <v>464400</v>
      </c>
      <c r="I70" s="453">
        <f t="shared" si="19"/>
        <v>391798.89</v>
      </c>
      <c r="J70" s="453">
        <f t="shared" si="19"/>
        <v>72601.109999999986</v>
      </c>
      <c r="K70" s="454">
        <f t="shared" si="14"/>
        <v>84.37</v>
      </c>
      <c r="L70" s="453">
        <f t="shared" si="20"/>
        <v>464400</v>
      </c>
      <c r="M70" s="453">
        <f t="shared" si="20"/>
        <v>340188.25999999995</v>
      </c>
      <c r="N70" s="453">
        <f t="shared" si="20"/>
        <v>51610.63</v>
      </c>
      <c r="O70" s="453">
        <f t="shared" si="20"/>
        <v>391798.89</v>
      </c>
      <c r="P70" s="453">
        <f t="shared" si="17"/>
        <v>72601.109999999986</v>
      </c>
      <c r="Q70" s="454">
        <f t="shared" si="18"/>
        <v>84.37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20.25" x14ac:dyDescent="0.2">
      <c r="A71" s="420"/>
      <c r="B71" s="421"/>
      <c r="C71" s="421"/>
      <c r="D71" s="436" t="s">
        <v>68</v>
      </c>
      <c r="E71" s="421"/>
      <c r="F71" s="421"/>
      <c r="G71" s="433" t="s">
        <v>69</v>
      </c>
      <c r="H71" s="453">
        <f t="shared" si="19"/>
        <v>0</v>
      </c>
      <c r="I71" s="453">
        <f t="shared" si="19"/>
        <v>0</v>
      </c>
      <c r="J71" s="453">
        <f t="shared" si="19"/>
        <v>0</v>
      </c>
      <c r="K71" s="454" t="e">
        <f t="shared" si="14"/>
        <v>#DIV/0!</v>
      </c>
      <c r="L71" s="453">
        <f t="shared" si="20"/>
        <v>0</v>
      </c>
      <c r="M71" s="453">
        <f t="shared" si="20"/>
        <v>0</v>
      </c>
      <c r="N71" s="453">
        <f t="shared" si="20"/>
        <v>0</v>
      </c>
      <c r="O71" s="453">
        <f t="shared" si="20"/>
        <v>0</v>
      </c>
      <c r="P71" s="453">
        <f t="shared" si="17"/>
        <v>0</v>
      </c>
      <c r="Q71" s="454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20.25" x14ac:dyDescent="0.2">
      <c r="A72" s="420"/>
      <c r="B72" s="421"/>
      <c r="C72" s="421"/>
      <c r="D72" s="436" t="s">
        <v>70</v>
      </c>
      <c r="E72" s="421"/>
      <c r="F72" s="421"/>
      <c r="G72" s="433" t="s">
        <v>71</v>
      </c>
      <c r="H72" s="453">
        <f t="shared" si="19"/>
        <v>0</v>
      </c>
      <c r="I72" s="453">
        <f t="shared" si="19"/>
        <v>0</v>
      </c>
      <c r="J72" s="453">
        <f t="shared" si="19"/>
        <v>0</v>
      </c>
      <c r="K72" s="454" t="e">
        <f t="shared" si="14"/>
        <v>#DIV/0!</v>
      </c>
      <c r="L72" s="453">
        <f t="shared" si="20"/>
        <v>0</v>
      </c>
      <c r="M72" s="453">
        <f t="shared" si="20"/>
        <v>0</v>
      </c>
      <c r="N72" s="453">
        <f t="shared" si="20"/>
        <v>0</v>
      </c>
      <c r="O72" s="453">
        <f t="shared" si="20"/>
        <v>0</v>
      </c>
      <c r="P72" s="453">
        <f t="shared" si="17"/>
        <v>0</v>
      </c>
      <c r="Q72" s="454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40.5" x14ac:dyDescent="0.2">
      <c r="A73" s="420"/>
      <c r="B73" s="421"/>
      <c r="C73" s="421"/>
      <c r="D73" s="436" t="s">
        <v>72</v>
      </c>
      <c r="E73" s="421"/>
      <c r="F73" s="421"/>
      <c r="G73" s="433" t="s">
        <v>73</v>
      </c>
      <c r="H73" s="453">
        <f t="shared" si="19"/>
        <v>3443000</v>
      </c>
      <c r="I73" s="453">
        <f t="shared" si="19"/>
        <v>2902825</v>
      </c>
      <c r="J73" s="453">
        <f t="shared" si="19"/>
        <v>540175</v>
      </c>
      <c r="K73" s="454">
        <f t="shared" si="14"/>
        <v>84.31</v>
      </c>
      <c r="L73" s="453">
        <f t="shared" si="20"/>
        <v>3443000</v>
      </c>
      <c r="M73" s="453">
        <f t="shared" si="20"/>
        <v>2569787</v>
      </c>
      <c r="N73" s="453">
        <f t="shared" si="20"/>
        <v>333038</v>
      </c>
      <c r="O73" s="453">
        <f t="shared" si="20"/>
        <v>2902825</v>
      </c>
      <c r="P73" s="453">
        <f t="shared" si="17"/>
        <v>540175</v>
      </c>
      <c r="Q73" s="454">
        <f t="shared" si="18"/>
        <v>84.31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20.25" x14ac:dyDescent="0.2">
      <c r="A74" s="420"/>
      <c r="B74" s="421"/>
      <c r="C74" s="421"/>
      <c r="D74" s="436" t="s">
        <v>74</v>
      </c>
      <c r="E74" s="421"/>
      <c r="F74" s="421"/>
      <c r="G74" s="433" t="s">
        <v>75</v>
      </c>
      <c r="H74" s="453">
        <f t="shared" ref="H74:J76" si="21">+H95</f>
        <v>0</v>
      </c>
      <c r="I74" s="453">
        <f t="shared" si="21"/>
        <v>0</v>
      </c>
      <c r="J74" s="453">
        <f t="shared" si="21"/>
        <v>0</v>
      </c>
      <c r="K74" s="454" t="e">
        <f t="shared" si="14"/>
        <v>#DIV/0!</v>
      </c>
      <c r="L74" s="453">
        <f t="shared" ref="L74:O76" si="22">+L95</f>
        <v>0</v>
      </c>
      <c r="M74" s="453">
        <f t="shared" si="22"/>
        <v>0</v>
      </c>
      <c r="N74" s="453">
        <f t="shared" si="22"/>
        <v>0</v>
      </c>
      <c r="O74" s="453">
        <f t="shared" si="22"/>
        <v>0</v>
      </c>
      <c r="P74" s="453">
        <f t="shared" si="17"/>
        <v>0</v>
      </c>
      <c r="Q74" s="454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40.5" x14ac:dyDescent="0.2">
      <c r="A75" s="420"/>
      <c r="B75" s="421"/>
      <c r="C75" s="421"/>
      <c r="D75" s="436" t="s">
        <v>76</v>
      </c>
      <c r="E75" s="421"/>
      <c r="F75" s="421"/>
      <c r="G75" s="433" t="s">
        <v>77</v>
      </c>
      <c r="H75" s="453">
        <f t="shared" si="21"/>
        <v>8277000</v>
      </c>
      <c r="I75" s="453">
        <f t="shared" si="21"/>
        <v>4397546.76</v>
      </c>
      <c r="J75" s="453">
        <f t="shared" si="21"/>
        <v>3879453.24</v>
      </c>
      <c r="K75" s="454">
        <f t="shared" si="14"/>
        <v>53.13</v>
      </c>
      <c r="L75" s="453">
        <f t="shared" si="22"/>
        <v>8277000</v>
      </c>
      <c r="M75" s="453">
        <f t="shared" si="22"/>
        <v>3587400.26</v>
      </c>
      <c r="N75" s="453">
        <f t="shared" si="22"/>
        <v>810146.5</v>
      </c>
      <c r="O75" s="453">
        <f t="shared" si="22"/>
        <v>4397546.76</v>
      </c>
      <c r="P75" s="453">
        <f t="shared" si="17"/>
        <v>3879453.24</v>
      </c>
      <c r="Q75" s="454">
        <f t="shared" si="18"/>
        <v>53.13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20.25" x14ac:dyDescent="0.2">
      <c r="A76" s="420"/>
      <c r="B76" s="421"/>
      <c r="C76" s="421"/>
      <c r="D76" s="436" t="s">
        <v>78</v>
      </c>
      <c r="E76" s="421"/>
      <c r="F76" s="421"/>
      <c r="G76" s="433" t="s">
        <v>79</v>
      </c>
      <c r="H76" s="453">
        <f t="shared" si="21"/>
        <v>21543500</v>
      </c>
      <c r="I76" s="453">
        <f t="shared" si="21"/>
        <v>19295894.5</v>
      </c>
      <c r="J76" s="453">
        <f t="shared" si="21"/>
        <v>2247605.5</v>
      </c>
      <c r="K76" s="454">
        <f t="shared" si="14"/>
        <v>89.57</v>
      </c>
      <c r="L76" s="453">
        <f t="shared" si="22"/>
        <v>21543500</v>
      </c>
      <c r="M76" s="453">
        <f>+M97</f>
        <v>17945330.5</v>
      </c>
      <c r="N76" s="453">
        <f t="shared" si="22"/>
        <v>1350564</v>
      </c>
      <c r="O76" s="453">
        <f t="shared" si="22"/>
        <v>19295894.5</v>
      </c>
      <c r="P76" s="453">
        <f t="shared" si="17"/>
        <v>2247605.5</v>
      </c>
      <c r="Q76" s="454">
        <f t="shared" si="18"/>
        <v>89.57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20.25" x14ac:dyDescent="0.2">
      <c r="A77" s="420"/>
      <c r="B77" s="421"/>
      <c r="C77" s="421"/>
      <c r="D77" s="436" t="s">
        <v>80</v>
      </c>
      <c r="E77" s="421"/>
      <c r="F77" s="421"/>
      <c r="G77" s="433" t="s">
        <v>81</v>
      </c>
      <c r="H77" s="453">
        <f t="shared" ref="H77:I77" si="23">+H102</f>
        <v>198000</v>
      </c>
      <c r="I77" s="453">
        <f t="shared" si="23"/>
        <v>195508</v>
      </c>
      <c r="J77" s="453">
        <f>+J102</f>
        <v>2492</v>
      </c>
      <c r="K77" s="454">
        <f t="shared" si="14"/>
        <v>98.74</v>
      </c>
      <c r="L77" s="453">
        <f t="shared" ref="L77:N77" si="24">+L102</f>
        <v>198000</v>
      </c>
      <c r="M77" s="453">
        <f t="shared" si="24"/>
        <v>195508</v>
      </c>
      <c r="N77" s="453">
        <f t="shared" si="24"/>
        <v>0</v>
      </c>
      <c r="O77" s="453">
        <f>+O102</f>
        <v>195508</v>
      </c>
      <c r="P77" s="453">
        <f t="shared" si="17"/>
        <v>2492</v>
      </c>
      <c r="Q77" s="454">
        <f t="shared" si="18"/>
        <v>98.74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81" x14ac:dyDescent="0.2">
      <c r="A78" s="420"/>
      <c r="B78" s="421"/>
      <c r="C78" s="421"/>
      <c r="D78" s="436" t="s">
        <v>82</v>
      </c>
      <c r="E78" s="421"/>
      <c r="F78" s="421"/>
      <c r="G78" s="455" t="s">
        <v>207</v>
      </c>
      <c r="H78" s="453">
        <f>H103</f>
        <v>0</v>
      </c>
      <c r="I78" s="453">
        <f>I103</f>
        <v>0</v>
      </c>
      <c r="J78" s="453">
        <v>0</v>
      </c>
      <c r="K78" s="454" t="e">
        <f t="shared" si="14"/>
        <v>#DIV/0!</v>
      </c>
      <c r="L78" s="453">
        <f>L103</f>
        <v>0</v>
      </c>
      <c r="M78" s="453">
        <f>M103</f>
        <v>0</v>
      </c>
      <c r="N78" s="453">
        <f>N103</f>
        <v>0</v>
      </c>
      <c r="O78" s="453">
        <f>O103</f>
        <v>0</v>
      </c>
      <c r="P78" s="453">
        <f t="shared" si="17"/>
        <v>0</v>
      </c>
      <c r="Q78" s="454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20.25" x14ac:dyDescent="0.2">
      <c r="A79" s="420"/>
      <c r="B79" s="421"/>
      <c r="C79" s="421"/>
      <c r="D79" s="436" t="s">
        <v>83</v>
      </c>
      <c r="E79" s="421"/>
      <c r="F79" s="421"/>
      <c r="G79" s="433" t="s">
        <v>84</v>
      </c>
      <c r="H79" s="453">
        <f>+H80</f>
        <v>0</v>
      </c>
      <c r="I79" s="453">
        <f>+I80</f>
        <v>0</v>
      </c>
      <c r="J79" s="453">
        <f>+J80</f>
        <v>0</v>
      </c>
      <c r="K79" s="454" t="e">
        <f t="shared" si="14"/>
        <v>#DIV/0!</v>
      </c>
      <c r="L79" s="453">
        <f>+L80</f>
        <v>0</v>
      </c>
      <c r="M79" s="453">
        <f>+M80</f>
        <v>0</v>
      </c>
      <c r="N79" s="453">
        <f>+N80</f>
        <v>0</v>
      </c>
      <c r="O79" s="453">
        <f>+O80</f>
        <v>0</v>
      </c>
      <c r="P79" s="453">
        <f t="shared" si="17"/>
        <v>0</v>
      </c>
      <c r="Q79" s="454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20.25" x14ac:dyDescent="0.2">
      <c r="A80" s="420"/>
      <c r="B80" s="421"/>
      <c r="C80" s="421"/>
      <c r="D80" s="436" t="s">
        <v>85</v>
      </c>
      <c r="E80" s="421"/>
      <c r="F80" s="421"/>
      <c r="G80" s="433" t="s">
        <v>86</v>
      </c>
      <c r="H80" s="453">
        <f>H105</f>
        <v>0</v>
      </c>
      <c r="I80" s="453">
        <f>I105</f>
        <v>0</v>
      </c>
      <c r="J80" s="453">
        <f>J175</f>
        <v>0</v>
      </c>
      <c r="K80" s="454" t="e">
        <f t="shared" si="14"/>
        <v>#DIV/0!</v>
      </c>
      <c r="L80" s="453">
        <f>L105</f>
        <v>0</v>
      </c>
      <c r="M80" s="453">
        <f>M105</f>
        <v>0</v>
      </c>
      <c r="N80" s="453">
        <f>N105</f>
        <v>0</v>
      </c>
      <c r="O80" s="453">
        <f>O105</f>
        <v>0</v>
      </c>
      <c r="P80" s="453">
        <f t="shared" si="17"/>
        <v>0</v>
      </c>
      <c r="Q80" s="454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20.25" x14ac:dyDescent="0.2">
      <c r="A81" s="420"/>
      <c r="B81" s="421"/>
      <c r="C81" s="421"/>
      <c r="D81" s="421">
        <v>85</v>
      </c>
      <c r="E81" s="421"/>
      <c r="F81" s="421"/>
      <c r="G81" s="433" t="s">
        <v>87</v>
      </c>
      <c r="H81" s="453">
        <f>+H109</f>
        <v>0</v>
      </c>
      <c r="I81" s="453">
        <f>+I109</f>
        <v>-203047.16999999998</v>
      </c>
      <c r="J81" s="453">
        <f>+J109</f>
        <v>203047.16999999998</v>
      </c>
      <c r="K81" s="454" t="e">
        <f t="shared" si="14"/>
        <v>#DIV/0!</v>
      </c>
      <c r="L81" s="453">
        <f>+L109</f>
        <v>0</v>
      </c>
      <c r="M81" s="453">
        <f>+M109</f>
        <v>-147713.16999999998</v>
      </c>
      <c r="N81" s="453">
        <f>+N109</f>
        <v>-55334</v>
      </c>
      <c r="O81" s="453">
        <f>+O109</f>
        <v>-203047.16999999998</v>
      </c>
      <c r="P81" s="453">
        <f t="shared" si="17"/>
        <v>203047.16999999998</v>
      </c>
      <c r="Q81" s="454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20.25" x14ac:dyDescent="0.2">
      <c r="A82" s="597">
        <v>5004</v>
      </c>
      <c r="B82" s="598"/>
      <c r="C82" s="598"/>
      <c r="D82" s="598"/>
      <c r="E82" s="598"/>
      <c r="F82" s="598"/>
      <c r="G82" s="458" t="s">
        <v>88</v>
      </c>
      <c r="H82" s="459">
        <f>+H83+H104+H105+H109</f>
        <v>38792500</v>
      </c>
      <c r="I82" s="459">
        <f>+I83+I104+I105+I109</f>
        <v>30951683.979999997</v>
      </c>
      <c r="J82" s="459">
        <f>+J83+J104+J106+J109</f>
        <v>7840816.0199999996</v>
      </c>
      <c r="K82" s="454">
        <f t="shared" si="14"/>
        <v>79.790000000000006</v>
      </c>
      <c r="L82" s="459">
        <f>+L83+L104+L105+L109</f>
        <v>38792500</v>
      </c>
      <c r="M82" s="459">
        <f>+M83+M104+M105+M109</f>
        <v>28191998.849999998</v>
      </c>
      <c r="N82" s="459">
        <f>+N83+N104+N105+N109</f>
        <v>2759685.13</v>
      </c>
      <c r="O82" s="459">
        <f>+O83+O104+O106+O109</f>
        <v>30951683.979999997</v>
      </c>
      <c r="P82" s="459">
        <f t="shared" si="17"/>
        <v>7840816.0200000033</v>
      </c>
      <c r="Q82" s="452">
        <f t="shared" si="18"/>
        <v>79.790000000000006</v>
      </c>
      <c r="R82" s="283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20.25" x14ac:dyDescent="0.2">
      <c r="A83" s="456"/>
      <c r="B83" s="457"/>
      <c r="C83" s="457"/>
      <c r="D83" s="457" t="s">
        <v>33</v>
      </c>
      <c r="E83" s="457"/>
      <c r="F83" s="457"/>
      <c r="G83" s="433" t="s">
        <v>63</v>
      </c>
      <c r="H83" s="453">
        <f>H84+H85+H86+H87+H88+H95+H96+H97+H102+H103</f>
        <v>38792500</v>
      </c>
      <c r="I83" s="453">
        <f>I84+I85+I86+I87+I88+I95+I96+I97+I102+I103</f>
        <v>31154731.149999999</v>
      </c>
      <c r="J83" s="453">
        <f t="shared" ref="J83" si="25">J84+J85+J86+J87+J88+J95+J96+J97+J102+J103</f>
        <v>7637768.8499999996</v>
      </c>
      <c r="K83" s="454">
        <f t="shared" si="14"/>
        <v>80.31</v>
      </c>
      <c r="L83" s="453">
        <f>L84+L85+L86+L87+L88+L95+L96+L97+L102+L103</f>
        <v>38792500</v>
      </c>
      <c r="M83" s="453">
        <f>M84+M85+M86+M87+M88+M95+M96+M97+M102+M103</f>
        <v>28339712.02</v>
      </c>
      <c r="N83" s="453">
        <f>N84+N85+N86+N87+N88+N95+N96+N97+N102+N103</f>
        <v>2815019.13</v>
      </c>
      <c r="O83" s="453">
        <f t="shared" ref="O83" si="26">O84+O85+O86+O87+O88+O95+O96+O97+O102+O103</f>
        <v>31154731.149999999</v>
      </c>
      <c r="P83" s="453">
        <f t="shared" si="17"/>
        <v>7637768.8500000015</v>
      </c>
      <c r="Q83" s="454">
        <f t="shared" si="18"/>
        <v>80.31</v>
      </c>
      <c r="R83" s="283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20.25" x14ac:dyDescent="0.2">
      <c r="A84" s="420"/>
      <c r="B84" s="421"/>
      <c r="C84" s="421"/>
      <c r="D84" s="421" t="s">
        <v>89</v>
      </c>
      <c r="E84" s="421"/>
      <c r="F84" s="421"/>
      <c r="G84" s="433" t="s">
        <v>65</v>
      </c>
      <c r="H84" s="453">
        <f>H112+H179+H264</f>
        <v>4866600</v>
      </c>
      <c r="I84" s="453">
        <f>I112+I179+I264</f>
        <v>3971158</v>
      </c>
      <c r="J84" s="453">
        <f>J112+J179+J264</f>
        <v>895442</v>
      </c>
      <c r="K84" s="454">
        <f t="shared" si="14"/>
        <v>81.599999999999994</v>
      </c>
      <c r="L84" s="453">
        <f>L112+L179+L264</f>
        <v>4866600</v>
      </c>
      <c r="M84" s="453">
        <f>M112+M179+M264</f>
        <v>3701498</v>
      </c>
      <c r="N84" s="453">
        <f>N112+N179+N264</f>
        <v>269660</v>
      </c>
      <c r="O84" s="453">
        <f>O112+O179+O264</f>
        <v>3971158</v>
      </c>
      <c r="P84" s="453">
        <f t="shared" si="17"/>
        <v>895442</v>
      </c>
      <c r="Q84" s="454">
        <f t="shared" si="18"/>
        <v>81.599999999999994</v>
      </c>
      <c r="R84" s="283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20.25" x14ac:dyDescent="0.2">
      <c r="A85" s="420"/>
      <c r="B85" s="421"/>
      <c r="C85" s="421"/>
      <c r="D85" s="421" t="s">
        <v>90</v>
      </c>
      <c r="E85" s="421"/>
      <c r="F85" s="421"/>
      <c r="G85" s="433" t="s">
        <v>67</v>
      </c>
      <c r="H85" s="453">
        <f>H139+H206+H296+H389</f>
        <v>464400</v>
      </c>
      <c r="I85" s="453">
        <f>I139+I206+I296+I389</f>
        <v>391798.89</v>
      </c>
      <c r="J85" s="453">
        <f>J139+J206+J296+J389</f>
        <v>72601.109999999986</v>
      </c>
      <c r="K85" s="454">
        <f t="shared" si="14"/>
        <v>84.37</v>
      </c>
      <c r="L85" s="453">
        <f>L139+L206+L296+L389</f>
        <v>464400</v>
      </c>
      <c r="M85" s="453">
        <f>M139+M206+M296+M389</f>
        <v>340188.25999999995</v>
      </c>
      <c r="N85" s="453">
        <f>N139+N206+N296+N389</f>
        <v>51610.63</v>
      </c>
      <c r="O85" s="453">
        <f>O139+O206+O296+O389</f>
        <v>391798.89</v>
      </c>
      <c r="P85" s="453">
        <f t="shared" si="17"/>
        <v>72601.109999999986</v>
      </c>
      <c r="Q85" s="454">
        <f t="shared" si="18"/>
        <v>84.37</v>
      </c>
      <c r="R85" s="283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20.25" x14ac:dyDescent="0.2">
      <c r="A86" s="420"/>
      <c r="B86" s="421"/>
      <c r="C86" s="421"/>
      <c r="D86" s="421" t="s">
        <v>91</v>
      </c>
      <c r="E86" s="421"/>
      <c r="F86" s="421"/>
      <c r="G86" s="433" t="s">
        <v>69</v>
      </c>
      <c r="H86" s="453">
        <f>H329</f>
        <v>0</v>
      </c>
      <c r="I86" s="453">
        <f>I329</f>
        <v>0</v>
      </c>
      <c r="J86" s="453">
        <f>J331</f>
        <v>0</v>
      </c>
      <c r="K86" s="454" t="e">
        <f t="shared" si="14"/>
        <v>#DIV/0!</v>
      </c>
      <c r="L86" s="453">
        <f>L329</f>
        <v>0</v>
      </c>
      <c r="M86" s="453">
        <f>M329</f>
        <v>0</v>
      </c>
      <c r="N86" s="453">
        <f>N329</f>
        <v>0</v>
      </c>
      <c r="O86" s="453">
        <f>O329</f>
        <v>0</v>
      </c>
      <c r="P86" s="453">
        <f t="shared" si="17"/>
        <v>0</v>
      </c>
      <c r="Q86" s="454" t="e">
        <f t="shared" si="18"/>
        <v>#DIV/0!</v>
      </c>
      <c r="R86" s="283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20.25" x14ac:dyDescent="0.2">
      <c r="A87" s="420"/>
      <c r="B87" s="421"/>
      <c r="C87" s="421"/>
      <c r="D87" s="421" t="s">
        <v>92</v>
      </c>
      <c r="E87" s="421"/>
      <c r="F87" s="421"/>
      <c r="G87" s="433" t="s">
        <v>71</v>
      </c>
      <c r="H87" s="453">
        <f>H235+H392</f>
        <v>0</v>
      </c>
      <c r="I87" s="453">
        <f>I235+I392</f>
        <v>0</v>
      </c>
      <c r="J87" s="453">
        <f>J235+J392</f>
        <v>0</v>
      </c>
      <c r="K87" s="454" t="e">
        <f t="shared" si="14"/>
        <v>#DIV/0!</v>
      </c>
      <c r="L87" s="453">
        <f>L235+L392</f>
        <v>0</v>
      </c>
      <c r="M87" s="453">
        <f>M235+M392</f>
        <v>0</v>
      </c>
      <c r="N87" s="453">
        <f>N235+N392</f>
        <v>0</v>
      </c>
      <c r="O87" s="453">
        <f>O235+O392</f>
        <v>0</v>
      </c>
      <c r="P87" s="453">
        <f t="shared" si="17"/>
        <v>0</v>
      </c>
      <c r="Q87" s="454" t="e">
        <f t="shared" si="18"/>
        <v>#DIV/0!</v>
      </c>
      <c r="R87" s="283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40.5" x14ac:dyDescent="0.2">
      <c r="A88" s="420"/>
      <c r="B88" s="421"/>
      <c r="C88" s="421"/>
      <c r="D88" s="421">
        <v>51</v>
      </c>
      <c r="E88" s="421"/>
      <c r="F88" s="421"/>
      <c r="G88" s="433" t="s">
        <v>73</v>
      </c>
      <c r="H88" s="453">
        <f>H237+H332+H395</f>
        <v>3443000</v>
      </c>
      <c r="I88" s="453">
        <f>I237+I332+I395</f>
        <v>2902825</v>
      </c>
      <c r="J88" s="453">
        <f>J237+J332+J395</f>
        <v>540175</v>
      </c>
      <c r="K88" s="454">
        <f t="shared" si="14"/>
        <v>84.31</v>
      </c>
      <c r="L88" s="453">
        <f>L237+L332+L395</f>
        <v>3443000</v>
      </c>
      <c r="M88" s="453">
        <f>M237+M332+M395</f>
        <v>2569787</v>
      </c>
      <c r="N88" s="453">
        <f>N237+N332+N395</f>
        <v>333038</v>
      </c>
      <c r="O88" s="453">
        <f>O237+O332+O395</f>
        <v>2902825</v>
      </c>
      <c r="P88" s="453">
        <f t="shared" si="17"/>
        <v>540175</v>
      </c>
      <c r="Q88" s="454">
        <f t="shared" si="18"/>
        <v>84.31</v>
      </c>
      <c r="R88" s="283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20.25" x14ac:dyDescent="0.2">
      <c r="A89" s="420"/>
      <c r="B89" s="421"/>
      <c r="C89" s="421"/>
      <c r="D89" s="421"/>
      <c r="E89" s="421" t="s">
        <v>33</v>
      </c>
      <c r="F89" s="421"/>
      <c r="G89" s="433" t="s">
        <v>93</v>
      </c>
      <c r="H89" s="453">
        <f>H90+H91+H92+H93+H94</f>
        <v>3443000</v>
      </c>
      <c r="I89" s="453">
        <f>I90+I91+I92+I93+I94</f>
        <v>2902825</v>
      </c>
      <c r="J89" s="453">
        <f>J90+J91+J92+J93+J94</f>
        <v>540175</v>
      </c>
      <c r="K89" s="454">
        <f t="shared" si="14"/>
        <v>84.31</v>
      </c>
      <c r="L89" s="453">
        <f>L90+L91+L92+L93+L94</f>
        <v>3443000</v>
      </c>
      <c r="M89" s="453">
        <f>M90+M91+M92+M93+M94</f>
        <v>2569787</v>
      </c>
      <c r="N89" s="453">
        <f>N90+N91+N92+N93+N94</f>
        <v>333038</v>
      </c>
      <c r="O89" s="453">
        <f>O90+O91+O92+O93+O94</f>
        <v>2902825</v>
      </c>
      <c r="P89" s="453">
        <f t="shared" si="17"/>
        <v>540175</v>
      </c>
      <c r="Q89" s="454">
        <f t="shared" si="18"/>
        <v>84.31</v>
      </c>
      <c r="R89" s="283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20.25" x14ac:dyDescent="0.2">
      <c r="A90" s="420"/>
      <c r="B90" s="421"/>
      <c r="C90" s="421"/>
      <c r="D90" s="421"/>
      <c r="E90" s="421"/>
      <c r="F90" s="421" t="s">
        <v>33</v>
      </c>
      <c r="G90" s="433" t="s">
        <v>94</v>
      </c>
      <c r="H90" s="453">
        <f>H237</f>
        <v>0</v>
      </c>
      <c r="I90" s="453">
        <f>I237</f>
        <v>0</v>
      </c>
      <c r="J90" s="453">
        <f>J237</f>
        <v>0</v>
      </c>
      <c r="K90" s="454" t="e">
        <f t="shared" si="14"/>
        <v>#DIV/0!</v>
      </c>
      <c r="L90" s="453">
        <f>L237</f>
        <v>0</v>
      </c>
      <c r="M90" s="453">
        <f>M237</f>
        <v>0</v>
      </c>
      <c r="N90" s="453">
        <f>N237</f>
        <v>0</v>
      </c>
      <c r="O90" s="453">
        <f>O237</f>
        <v>0</v>
      </c>
      <c r="P90" s="453">
        <f t="shared" si="17"/>
        <v>0</v>
      </c>
      <c r="Q90" s="454" t="e">
        <f t="shared" si="18"/>
        <v>#DIV/0!</v>
      </c>
      <c r="R90" s="283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60.75" x14ac:dyDescent="0.2">
      <c r="A91" s="420"/>
      <c r="B91" s="421"/>
      <c r="C91" s="421"/>
      <c r="D91" s="421"/>
      <c r="E91" s="421"/>
      <c r="F91" s="421">
        <v>17</v>
      </c>
      <c r="G91" s="433" t="s">
        <v>95</v>
      </c>
      <c r="H91" s="453">
        <f>H334</f>
        <v>3443000</v>
      </c>
      <c r="I91" s="453">
        <f>I334</f>
        <v>2902825</v>
      </c>
      <c r="J91" s="453">
        <f>J334</f>
        <v>540175</v>
      </c>
      <c r="K91" s="454">
        <f t="shared" si="14"/>
        <v>84.31</v>
      </c>
      <c r="L91" s="453">
        <f>L334</f>
        <v>3443000</v>
      </c>
      <c r="M91" s="453">
        <f>M334</f>
        <v>2569787</v>
      </c>
      <c r="N91" s="453">
        <f>N334</f>
        <v>333038</v>
      </c>
      <c r="O91" s="453">
        <f>O334</f>
        <v>2902825</v>
      </c>
      <c r="P91" s="453">
        <f t="shared" si="17"/>
        <v>540175</v>
      </c>
      <c r="Q91" s="454">
        <f t="shared" si="18"/>
        <v>84.31</v>
      </c>
      <c r="R91" s="283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81" x14ac:dyDescent="0.2">
      <c r="A92" s="420"/>
      <c r="B92" s="421"/>
      <c r="C92" s="421"/>
      <c r="D92" s="421"/>
      <c r="E92" s="421"/>
      <c r="F92" s="421">
        <v>18</v>
      </c>
      <c r="G92" s="433" t="s">
        <v>96</v>
      </c>
      <c r="H92" s="453">
        <f>H397</f>
        <v>0</v>
      </c>
      <c r="I92" s="453">
        <f>I397</f>
        <v>0</v>
      </c>
      <c r="J92" s="453">
        <f>J397</f>
        <v>0</v>
      </c>
      <c r="K92" s="454" t="e">
        <f t="shared" si="14"/>
        <v>#DIV/0!</v>
      </c>
      <c r="L92" s="453">
        <f>L397</f>
        <v>0</v>
      </c>
      <c r="M92" s="453">
        <f>M397</f>
        <v>0</v>
      </c>
      <c r="N92" s="453">
        <f>N397</f>
        <v>0</v>
      </c>
      <c r="O92" s="453">
        <f>O397</f>
        <v>0</v>
      </c>
      <c r="P92" s="453">
        <f t="shared" si="17"/>
        <v>0</v>
      </c>
      <c r="Q92" s="454" t="e">
        <f t="shared" si="18"/>
        <v>#DIV/0!</v>
      </c>
      <c r="R92" s="283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60.75" x14ac:dyDescent="0.2">
      <c r="A93" s="420"/>
      <c r="B93" s="421"/>
      <c r="C93" s="421"/>
      <c r="D93" s="421"/>
      <c r="E93" s="421"/>
      <c r="F93" s="421">
        <v>19</v>
      </c>
      <c r="G93" s="433" t="s">
        <v>97</v>
      </c>
      <c r="H93" s="453">
        <f t="shared" ref="H93:J94" si="27">H335</f>
        <v>0</v>
      </c>
      <c r="I93" s="453">
        <f t="shared" si="27"/>
        <v>0</v>
      </c>
      <c r="J93" s="453">
        <f t="shared" si="27"/>
        <v>0</v>
      </c>
      <c r="K93" s="454" t="e">
        <f t="shared" si="14"/>
        <v>#DIV/0!</v>
      </c>
      <c r="L93" s="453">
        <f t="shared" ref="L93:O94" si="28">L335</f>
        <v>0</v>
      </c>
      <c r="M93" s="453">
        <f t="shared" si="28"/>
        <v>0</v>
      </c>
      <c r="N93" s="453">
        <f t="shared" si="28"/>
        <v>0</v>
      </c>
      <c r="O93" s="453">
        <f t="shared" si="28"/>
        <v>0</v>
      </c>
      <c r="P93" s="453">
        <f t="shared" si="17"/>
        <v>0</v>
      </c>
      <c r="Q93" s="454" t="e">
        <f t="shared" si="18"/>
        <v>#DIV/0!</v>
      </c>
      <c r="R93" s="283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101.25" x14ac:dyDescent="0.2">
      <c r="A94" s="420"/>
      <c r="B94" s="421"/>
      <c r="C94" s="421"/>
      <c r="D94" s="421"/>
      <c r="E94" s="421"/>
      <c r="F94" s="421" t="s">
        <v>90</v>
      </c>
      <c r="G94" s="433" t="s">
        <v>98</v>
      </c>
      <c r="H94" s="453">
        <f t="shared" si="27"/>
        <v>0</v>
      </c>
      <c r="I94" s="453">
        <f t="shared" si="27"/>
        <v>0</v>
      </c>
      <c r="J94" s="453">
        <f t="shared" si="27"/>
        <v>0</v>
      </c>
      <c r="K94" s="454" t="e">
        <f t="shared" si="14"/>
        <v>#DIV/0!</v>
      </c>
      <c r="L94" s="453">
        <f t="shared" si="28"/>
        <v>0</v>
      </c>
      <c r="M94" s="453">
        <f t="shared" si="28"/>
        <v>0</v>
      </c>
      <c r="N94" s="453">
        <f t="shared" si="28"/>
        <v>0</v>
      </c>
      <c r="O94" s="453">
        <f t="shared" si="28"/>
        <v>0</v>
      </c>
      <c r="P94" s="453">
        <f t="shared" si="17"/>
        <v>0</v>
      </c>
      <c r="Q94" s="454" t="e">
        <f t="shared" si="18"/>
        <v>#DIV/0!</v>
      </c>
      <c r="R94" s="283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20.25" x14ac:dyDescent="0.2">
      <c r="A95" s="420"/>
      <c r="B95" s="421"/>
      <c r="C95" s="421"/>
      <c r="D95" s="421">
        <v>55</v>
      </c>
      <c r="E95" s="421"/>
      <c r="F95" s="421"/>
      <c r="G95" s="433" t="s">
        <v>75</v>
      </c>
      <c r="H95" s="453">
        <f>H398</f>
        <v>0</v>
      </c>
      <c r="I95" s="453">
        <f>I398</f>
        <v>0</v>
      </c>
      <c r="J95" s="453"/>
      <c r="K95" s="454" t="e">
        <f t="shared" si="14"/>
        <v>#DIV/0!</v>
      </c>
      <c r="L95" s="453">
        <f>L398</f>
        <v>0</v>
      </c>
      <c r="M95" s="453">
        <f>M398</f>
        <v>0</v>
      </c>
      <c r="N95" s="453">
        <f>N398</f>
        <v>0</v>
      </c>
      <c r="O95" s="453">
        <f>O398</f>
        <v>0</v>
      </c>
      <c r="P95" s="453">
        <f t="shared" si="17"/>
        <v>0</v>
      </c>
      <c r="Q95" s="454" t="e">
        <f t="shared" si="18"/>
        <v>#DIV/0!</v>
      </c>
      <c r="R95" s="283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40.5" x14ac:dyDescent="0.2">
      <c r="A96" s="420"/>
      <c r="B96" s="421"/>
      <c r="C96" s="421"/>
      <c r="D96" s="421">
        <v>56</v>
      </c>
      <c r="E96" s="421"/>
      <c r="F96" s="421"/>
      <c r="G96" s="433" t="s">
        <v>99</v>
      </c>
      <c r="H96" s="453">
        <f>H240+H404</f>
        <v>8277000</v>
      </c>
      <c r="I96" s="453">
        <f>I240+I404</f>
        <v>4397546.76</v>
      </c>
      <c r="J96" s="453">
        <f>+J404</f>
        <v>3879453.24</v>
      </c>
      <c r="K96" s="454">
        <f t="shared" si="14"/>
        <v>53.13</v>
      </c>
      <c r="L96" s="453">
        <f>L240+L404</f>
        <v>8277000</v>
      </c>
      <c r="M96" s="453">
        <f>M240+M404</f>
        <v>3587400.26</v>
      </c>
      <c r="N96" s="453">
        <f>N240+N404</f>
        <v>810146.5</v>
      </c>
      <c r="O96" s="453">
        <f>O240+O404</f>
        <v>4397546.76</v>
      </c>
      <c r="P96" s="453">
        <f t="shared" si="17"/>
        <v>3879453.24</v>
      </c>
      <c r="Q96" s="454">
        <f t="shared" si="18"/>
        <v>53.13</v>
      </c>
      <c r="R96" s="283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20.25" x14ac:dyDescent="0.2">
      <c r="A97" s="420"/>
      <c r="B97" s="421"/>
      <c r="C97" s="421"/>
      <c r="D97" s="421">
        <v>57</v>
      </c>
      <c r="E97" s="421"/>
      <c r="F97" s="421"/>
      <c r="G97" s="433" t="s">
        <v>79</v>
      </c>
      <c r="H97" s="453">
        <f>H244+H337+H418</f>
        <v>21543500</v>
      </c>
      <c r="I97" s="453">
        <f>I244+I337+I418</f>
        <v>19295894.5</v>
      </c>
      <c r="J97" s="453">
        <f>J244+J337+J418</f>
        <v>2247605.5</v>
      </c>
      <c r="K97" s="454">
        <f t="shared" si="14"/>
        <v>89.57</v>
      </c>
      <c r="L97" s="453">
        <f>L244+L337+L418</f>
        <v>21543500</v>
      </c>
      <c r="M97" s="453">
        <f>M244+M337+M418</f>
        <v>17945330.5</v>
      </c>
      <c r="N97" s="453">
        <f>N244+N337+N418</f>
        <v>1350564</v>
      </c>
      <c r="O97" s="453">
        <f>O244+O337+O418</f>
        <v>19295894.5</v>
      </c>
      <c r="P97" s="453">
        <f t="shared" si="17"/>
        <v>2247605.5</v>
      </c>
      <c r="Q97" s="454">
        <f t="shared" si="18"/>
        <v>89.57</v>
      </c>
      <c r="R97" s="283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20.25" x14ac:dyDescent="0.2">
      <c r="A98" s="420"/>
      <c r="B98" s="421"/>
      <c r="C98" s="421"/>
      <c r="D98" s="421"/>
      <c r="E98" s="421" t="s">
        <v>33</v>
      </c>
      <c r="F98" s="421"/>
      <c r="G98" s="433" t="s">
        <v>100</v>
      </c>
      <c r="H98" s="453">
        <f>H245+H338</f>
        <v>13800000</v>
      </c>
      <c r="I98" s="453">
        <f>I245+I338</f>
        <v>11697118.42</v>
      </c>
      <c r="J98" s="453">
        <f>J245+J338</f>
        <v>2102881.58</v>
      </c>
      <c r="K98" s="454">
        <f t="shared" si="14"/>
        <v>84.76</v>
      </c>
      <c r="L98" s="453">
        <f>L245+L338</f>
        <v>13800000</v>
      </c>
      <c r="M98" s="453">
        <f>M245+M338</f>
        <v>10390491.42</v>
      </c>
      <c r="N98" s="453">
        <f>N245+N338</f>
        <v>1306627</v>
      </c>
      <c r="O98" s="453">
        <f>O245+O338</f>
        <v>11697118.42</v>
      </c>
      <c r="P98" s="453">
        <f t="shared" si="17"/>
        <v>2102881.58</v>
      </c>
      <c r="Q98" s="454">
        <f t="shared" si="18"/>
        <v>84.76</v>
      </c>
      <c r="R98" s="283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20.25" x14ac:dyDescent="0.2">
      <c r="A99" s="420"/>
      <c r="B99" s="421"/>
      <c r="C99" s="421"/>
      <c r="D99" s="421"/>
      <c r="E99" s="421" t="s">
        <v>31</v>
      </c>
      <c r="F99" s="421"/>
      <c r="G99" s="433" t="s">
        <v>101</v>
      </c>
      <c r="H99" s="453">
        <f>H100+H101</f>
        <v>7743500</v>
      </c>
      <c r="I99" s="453">
        <f>I100+I101</f>
        <v>7598776.0800000001</v>
      </c>
      <c r="J99" s="453">
        <f>J100+J101</f>
        <v>144723.91999999993</v>
      </c>
      <c r="K99" s="454">
        <f t="shared" si="14"/>
        <v>98.13</v>
      </c>
      <c r="L99" s="453">
        <f>L100+L101</f>
        <v>7743500</v>
      </c>
      <c r="M99" s="453">
        <f>M100+M101</f>
        <v>7554839.0800000001</v>
      </c>
      <c r="N99" s="453">
        <f>N100+N101</f>
        <v>43937</v>
      </c>
      <c r="O99" s="453">
        <f>O100+O101</f>
        <v>7598776.0800000001</v>
      </c>
      <c r="P99" s="453">
        <f t="shared" si="17"/>
        <v>144723.91999999993</v>
      </c>
      <c r="Q99" s="454">
        <f t="shared" si="18"/>
        <v>98.13</v>
      </c>
      <c r="R99" s="283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20.25" x14ac:dyDescent="0.2">
      <c r="A100" s="420"/>
      <c r="B100" s="421"/>
      <c r="C100" s="421"/>
      <c r="D100" s="421"/>
      <c r="E100" s="421"/>
      <c r="F100" s="421" t="s">
        <v>33</v>
      </c>
      <c r="G100" s="433" t="s">
        <v>102</v>
      </c>
      <c r="H100" s="453">
        <f>H247+H358+H420</f>
        <v>7738500</v>
      </c>
      <c r="I100" s="453">
        <f>I247+I358+I420</f>
        <v>7598776.0800000001</v>
      </c>
      <c r="J100" s="453">
        <f>J247+J357+J420</f>
        <v>139723.91999999993</v>
      </c>
      <c r="K100" s="454">
        <f t="shared" si="14"/>
        <v>98.19</v>
      </c>
      <c r="L100" s="453">
        <f>L247+L358+L420</f>
        <v>7738500</v>
      </c>
      <c r="M100" s="453">
        <f>M247+M358+M420</f>
        <v>7554839.0800000001</v>
      </c>
      <c r="N100" s="453">
        <f>N247+N358+N420</f>
        <v>43937</v>
      </c>
      <c r="O100" s="453">
        <f>O247+O358+O420</f>
        <v>7598776.0800000001</v>
      </c>
      <c r="P100" s="453">
        <f t="shared" si="17"/>
        <v>139723.91999999993</v>
      </c>
      <c r="Q100" s="454">
        <f t="shared" si="18"/>
        <v>98.19</v>
      </c>
      <c r="R100" s="283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20.25" x14ac:dyDescent="0.2">
      <c r="A101" s="420"/>
      <c r="B101" s="421"/>
      <c r="C101" s="421"/>
      <c r="D101" s="421"/>
      <c r="E101" s="421"/>
      <c r="F101" s="421" t="s">
        <v>31</v>
      </c>
      <c r="G101" s="433" t="s">
        <v>103</v>
      </c>
      <c r="H101" s="453">
        <f>H248</f>
        <v>5000</v>
      </c>
      <c r="I101" s="453">
        <f>I248</f>
        <v>0</v>
      </c>
      <c r="J101" s="453">
        <f>J248</f>
        <v>5000</v>
      </c>
      <c r="K101" s="454">
        <f t="shared" si="14"/>
        <v>0</v>
      </c>
      <c r="L101" s="453">
        <f>L248</f>
        <v>5000</v>
      </c>
      <c r="M101" s="453">
        <f>M248</f>
        <v>0</v>
      </c>
      <c r="N101" s="453">
        <f>N248+N446</f>
        <v>0</v>
      </c>
      <c r="O101" s="453">
        <f>O248+O446</f>
        <v>0</v>
      </c>
      <c r="P101" s="453">
        <f t="shared" si="17"/>
        <v>5000</v>
      </c>
      <c r="Q101" s="454">
        <f t="shared" si="18"/>
        <v>0</v>
      </c>
      <c r="R101" s="283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20.25" x14ac:dyDescent="0.2">
      <c r="A102" s="420"/>
      <c r="B102" s="421"/>
      <c r="C102" s="421"/>
      <c r="D102" s="421">
        <v>59</v>
      </c>
      <c r="E102" s="421"/>
      <c r="F102" s="421"/>
      <c r="G102" s="433" t="s">
        <v>81</v>
      </c>
      <c r="H102" s="453">
        <f>H157+H362</f>
        <v>198000</v>
      </c>
      <c r="I102" s="453">
        <f>I157+I362</f>
        <v>195508</v>
      </c>
      <c r="J102" s="453">
        <f>J157+J362</f>
        <v>2492</v>
      </c>
      <c r="K102" s="454">
        <f t="shared" si="14"/>
        <v>98.74</v>
      </c>
      <c r="L102" s="453">
        <f>L157+L362</f>
        <v>198000</v>
      </c>
      <c r="M102" s="453">
        <f>M157+M362</f>
        <v>195508</v>
      </c>
      <c r="N102" s="453">
        <f>N157+N362</f>
        <v>0</v>
      </c>
      <c r="O102" s="453">
        <f>O157+O362</f>
        <v>195508</v>
      </c>
      <c r="P102" s="453">
        <f t="shared" si="17"/>
        <v>2492</v>
      </c>
      <c r="Q102" s="454">
        <f t="shared" si="18"/>
        <v>98.74</v>
      </c>
      <c r="R102" s="283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81" x14ac:dyDescent="0.2">
      <c r="A103" s="420"/>
      <c r="B103" s="421"/>
      <c r="C103" s="421"/>
      <c r="D103" s="421">
        <v>60</v>
      </c>
      <c r="E103" s="421"/>
      <c r="F103" s="421"/>
      <c r="G103" s="455" t="s">
        <v>207</v>
      </c>
      <c r="H103" s="453">
        <f>H448</f>
        <v>0</v>
      </c>
      <c r="I103" s="453">
        <f>I448</f>
        <v>0</v>
      </c>
      <c r="J103" s="453">
        <v>0</v>
      </c>
      <c r="K103" s="454" t="e">
        <f t="shared" si="14"/>
        <v>#DIV/0!</v>
      </c>
      <c r="L103" s="453">
        <f>L448</f>
        <v>0</v>
      </c>
      <c r="M103" s="453">
        <f>M448</f>
        <v>0</v>
      </c>
      <c r="N103" s="453">
        <f>N448</f>
        <v>0</v>
      </c>
      <c r="O103" s="453">
        <f>O448</f>
        <v>0</v>
      </c>
      <c r="P103" s="453">
        <f t="shared" si="17"/>
        <v>0</v>
      </c>
      <c r="Q103" s="454" t="e">
        <f t="shared" si="18"/>
        <v>#DIV/0!</v>
      </c>
      <c r="R103" s="283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20.25" x14ac:dyDescent="0.2">
      <c r="A104" s="420"/>
      <c r="B104" s="421"/>
      <c r="C104" s="421"/>
      <c r="D104" s="421" t="s">
        <v>106</v>
      </c>
      <c r="E104" s="421"/>
      <c r="F104" s="421"/>
      <c r="G104" s="433" t="s">
        <v>84</v>
      </c>
      <c r="H104" s="453">
        <f>H249+H365</f>
        <v>0</v>
      </c>
      <c r="I104" s="453">
        <f>I249+I365</f>
        <v>0</v>
      </c>
      <c r="J104" s="453">
        <f>J105</f>
        <v>0</v>
      </c>
      <c r="K104" s="454" t="e">
        <f t="shared" si="14"/>
        <v>#DIV/0!</v>
      </c>
      <c r="L104" s="453">
        <f t="shared" ref="L104:O105" si="29">L249+L365</f>
        <v>0</v>
      </c>
      <c r="M104" s="453">
        <f t="shared" si="29"/>
        <v>0</v>
      </c>
      <c r="N104" s="453">
        <f t="shared" si="29"/>
        <v>0</v>
      </c>
      <c r="O104" s="453">
        <f t="shared" si="29"/>
        <v>0</v>
      </c>
      <c r="P104" s="453">
        <f t="shared" si="17"/>
        <v>0</v>
      </c>
      <c r="Q104" s="454" t="e">
        <f t="shared" si="18"/>
        <v>#DIV/0!</v>
      </c>
      <c r="R104" s="283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20.25" x14ac:dyDescent="0.2">
      <c r="A105" s="420"/>
      <c r="B105" s="421"/>
      <c r="C105" s="421"/>
      <c r="D105" s="421">
        <v>71</v>
      </c>
      <c r="E105" s="421"/>
      <c r="F105" s="421"/>
      <c r="G105" s="433" t="s">
        <v>86</v>
      </c>
      <c r="H105" s="453">
        <f>H250+H366</f>
        <v>0</v>
      </c>
      <c r="I105" s="453">
        <f>I250+I366</f>
        <v>0</v>
      </c>
      <c r="J105" s="453">
        <f>J250+J366</f>
        <v>0</v>
      </c>
      <c r="K105" s="454" t="e">
        <f t="shared" si="14"/>
        <v>#DIV/0!</v>
      </c>
      <c r="L105" s="453">
        <f t="shared" si="29"/>
        <v>0</v>
      </c>
      <c r="M105" s="453">
        <f t="shared" si="29"/>
        <v>0</v>
      </c>
      <c r="N105" s="453">
        <f t="shared" si="29"/>
        <v>0</v>
      </c>
      <c r="O105" s="453">
        <f t="shared" si="29"/>
        <v>0</v>
      </c>
      <c r="P105" s="453">
        <f t="shared" si="17"/>
        <v>0</v>
      </c>
      <c r="Q105" s="454" t="e">
        <f t="shared" si="18"/>
        <v>#DIV/0!</v>
      </c>
      <c r="R105" s="283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20.25" hidden="1" x14ac:dyDescent="0.2">
      <c r="A106" s="420"/>
      <c r="B106" s="421"/>
      <c r="C106" s="421"/>
      <c r="D106" s="421">
        <v>79</v>
      </c>
      <c r="E106" s="421"/>
      <c r="F106" s="421"/>
      <c r="G106" s="433" t="s">
        <v>107</v>
      </c>
      <c r="H106" s="453">
        <f>H107+H108</f>
        <v>0</v>
      </c>
      <c r="I106" s="453">
        <f>I107+I108</f>
        <v>0</v>
      </c>
      <c r="J106" s="453">
        <f t="shared" ref="J106" si="30">J107+J108</f>
        <v>0</v>
      </c>
      <c r="K106" s="454" t="e">
        <f t="shared" si="14"/>
        <v>#DIV/0!</v>
      </c>
      <c r="L106" s="453">
        <f>L107+L108</f>
        <v>0</v>
      </c>
      <c r="M106" s="453">
        <f>M107+M108</f>
        <v>0</v>
      </c>
      <c r="N106" s="453">
        <f>N107+N108</f>
        <v>0</v>
      </c>
      <c r="O106" s="453">
        <f>O373</f>
        <v>0</v>
      </c>
      <c r="P106" s="453">
        <f t="shared" si="17"/>
        <v>0</v>
      </c>
      <c r="Q106" s="454" t="e">
        <f t="shared" si="18"/>
        <v>#DIV/0!</v>
      </c>
      <c r="R106" s="283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20.25" hidden="1" x14ac:dyDescent="0.2">
      <c r="A107" s="420"/>
      <c r="B107" s="421"/>
      <c r="C107" s="421"/>
      <c r="D107" s="421" t="s">
        <v>108</v>
      </c>
      <c r="E107" s="421"/>
      <c r="F107" s="421"/>
      <c r="G107" s="433" t="s">
        <v>109</v>
      </c>
      <c r="H107" s="453">
        <v>0</v>
      </c>
      <c r="I107" s="453">
        <v>0</v>
      </c>
      <c r="J107" s="453">
        <v>0</v>
      </c>
      <c r="K107" s="454" t="e">
        <f t="shared" si="14"/>
        <v>#DIV/0!</v>
      </c>
      <c r="L107" s="453">
        <v>0</v>
      </c>
      <c r="M107" s="453">
        <v>0</v>
      </c>
      <c r="N107" s="453">
        <v>0</v>
      </c>
      <c r="O107" s="453">
        <v>0</v>
      </c>
      <c r="P107" s="453">
        <f t="shared" si="17"/>
        <v>0</v>
      </c>
      <c r="Q107" s="454"/>
      <c r="R107" s="283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20.25" hidden="1" x14ac:dyDescent="0.2">
      <c r="A108" s="420"/>
      <c r="B108" s="421"/>
      <c r="C108" s="421"/>
      <c r="D108" s="421">
        <v>81</v>
      </c>
      <c r="E108" s="421"/>
      <c r="F108" s="421"/>
      <c r="G108" s="433" t="s">
        <v>110</v>
      </c>
      <c r="H108" s="453">
        <f>H376</f>
        <v>0</v>
      </c>
      <c r="I108" s="453">
        <f>I376</f>
        <v>0</v>
      </c>
      <c r="J108" s="453">
        <f>J376</f>
        <v>0</v>
      </c>
      <c r="K108" s="454" t="e">
        <f t="shared" si="14"/>
        <v>#DIV/0!</v>
      </c>
      <c r="L108" s="453">
        <f>L376</f>
        <v>0</v>
      </c>
      <c r="M108" s="453">
        <f>M376</f>
        <v>0</v>
      </c>
      <c r="N108" s="453">
        <f>N376</f>
        <v>0</v>
      </c>
      <c r="O108" s="453">
        <f>O376</f>
        <v>0</v>
      </c>
      <c r="P108" s="453">
        <f t="shared" si="17"/>
        <v>0</v>
      </c>
      <c r="Q108" s="454"/>
      <c r="R108" s="283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21" thickBot="1" x14ac:dyDescent="0.25">
      <c r="A109" s="460"/>
      <c r="B109" s="461"/>
      <c r="C109" s="461"/>
      <c r="D109" s="461">
        <v>85</v>
      </c>
      <c r="E109" s="461"/>
      <c r="F109" s="461"/>
      <c r="G109" s="462" t="s">
        <v>87</v>
      </c>
      <c r="H109" s="463">
        <f>+H257+H377+H451+H159</f>
        <v>0</v>
      </c>
      <c r="I109" s="463">
        <f>+I257+I377+I451+I159</f>
        <v>-203047.16999999998</v>
      </c>
      <c r="J109" s="463">
        <f>+J257+J377+J451</f>
        <v>203047.16999999998</v>
      </c>
      <c r="K109" s="464"/>
      <c r="L109" s="463">
        <f>+L257+L377+L451+L159</f>
        <v>0</v>
      </c>
      <c r="M109" s="463">
        <f>+M257+M377+M451+M159</f>
        <v>-147713.16999999998</v>
      </c>
      <c r="N109" s="463">
        <f>+N257+N377+N451+N159</f>
        <v>-55334</v>
      </c>
      <c r="O109" s="463">
        <f>+O257+O377+O451+O159</f>
        <v>-203047.16999999998</v>
      </c>
      <c r="P109" s="463">
        <f t="shared" si="17"/>
        <v>203047.16999999998</v>
      </c>
      <c r="Q109" s="464"/>
      <c r="R109" s="283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40.5" x14ac:dyDescent="0.2">
      <c r="A110" s="607" t="s">
        <v>111</v>
      </c>
      <c r="B110" s="608"/>
      <c r="C110" s="608"/>
      <c r="D110" s="608"/>
      <c r="E110" s="608"/>
      <c r="F110" s="608"/>
      <c r="G110" s="465" t="s">
        <v>112</v>
      </c>
      <c r="H110" s="466">
        <f>H111+H159</f>
        <v>198000</v>
      </c>
      <c r="I110" s="466">
        <f>I111+I159</f>
        <v>195508</v>
      </c>
      <c r="J110" s="466">
        <f>J111+J159</f>
        <v>2492</v>
      </c>
      <c r="K110" s="467">
        <f>ROUND(I110/H110*100,2)</f>
        <v>98.74</v>
      </c>
      <c r="L110" s="466">
        <f>L111+L159</f>
        <v>198000</v>
      </c>
      <c r="M110" s="468">
        <f>M111+M159</f>
        <v>195508</v>
      </c>
      <c r="N110" s="466">
        <f>N111+N159</f>
        <v>0</v>
      </c>
      <c r="O110" s="469">
        <f>O111+O159</f>
        <v>195508</v>
      </c>
      <c r="P110" s="470">
        <f t="shared" si="17"/>
        <v>2492</v>
      </c>
      <c r="Q110" s="452">
        <f t="shared" si="18"/>
        <v>98.74</v>
      </c>
      <c r="R110" s="283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20.25" x14ac:dyDescent="0.2">
      <c r="A111" s="420"/>
      <c r="B111" s="421"/>
      <c r="C111" s="421"/>
      <c r="D111" s="421" t="s">
        <v>33</v>
      </c>
      <c r="E111" s="421"/>
      <c r="F111" s="421"/>
      <c r="G111" s="471" t="s">
        <v>63</v>
      </c>
      <c r="H111" s="472">
        <f>H112+H139+H157</f>
        <v>198000</v>
      </c>
      <c r="I111" s="472">
        <f>I112+I139+I157</f>
        <v>195508</v>
      </c>
      <c r="J111" s="472">
        <f>J112+J139+J157</f>
        <v>2492</v>
      </c>
      <c r="K111" s="473">
        <f>ROUND(I111/H111*100,2)</f>
        <v>98.74</v>
      </c>
      <c r="L111" s="472">
        <f>L112+L139+L157</f>
        <v>198000</v>
      </c>
      <c r="M111" s="453">
        <f>M112+M139+M157</f>
        <v>195508</v>
      </c>
      <c r="N111" s="472">
        <f>N112+N139+N157</f>
        <v>0</v>
      </c>
      <c r="O111" s="474">
        <f>O112+O139+O157</f>
        <v>195508</v>
      </c>
      <c r="P111" s="474">
        <f t="shared" si="17"/>
        <v>2492</v>
      </c>
      <c r="Q111" s="475">
        <f t="shared" si="18"/>
        <v>98.74</v>
      </c>
      <c r="R111" s="283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20.25" x14ac:dyDescent="0.2">
      <c r="A112" s="420"/>
      <c r="B112" s="421"/>
      <c r="C112" s="421"/>
      <c r="D112" s="421" t="s">
        <v>89</v>
      </c>
      <c r="E112" s="421"/>
      <c r="F112" s="421"/>
      <c r="G112" s="471" t="s">
        <v>65</v>
      </c>
      <c r="H112" s="472">
        <f>H113+H132+H130</f>
        <v>0</v>
      </c>
      <c r="I112" s="472">
        <f>I113+I132+I130</f>
        <v>0</v>
      </c>
      <c r="J112" s="472">
        <f>J113+J132+J130</f>
        <v>0</v>
      </c>
      <c r="K112" s="473"/>
      <c r="L112" s="472">
        <f>L113+L132+L130</f>
        <v>0</v>
      </c>
      <c r="M112" s="453">
        <f>M113+M132+M130</f>
        <v>0</v>
      </c>
      <c r="N112" s="472">
        <f>N113+N132+N130</f>
        <v>0</v>
      </c>
      <c r="O112" s="474">
        <f>O113+O132+O130</f>
        <v>0</v>
      </c>
      <c r="P112" s="474">
        <f t="shared" si="17"/>
        <v>0</v>
      </c>
      <c r="Q112" s="475" t="e">
        <f t="shared" si="18"/>
        <v>#DIV/0!</v>
      </c>
      <c r="R112" s="283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20.25" x14ac:dyDescent="0.2">
      <c r="A113" s="420"/>
      <c r="B113" s="421"/>
      <c r="C113" s="421"/>
      <c r="D113" s="421"/>
      <c r="E113" s="421" t="s">
        <v>33</v>
      </c>
      <c r="F113" s="421"/>
      <c r="G113" s="433" t="s">
        <v>113</v>
      </c>
      <c r="H113" s="472">
        <f>SUM(H114:H129)</f>
        <v>0</v>
      </c>
      <c r="I113" s="472">
        <f>SUM(I114:I129)</f>
        <v>0</v>
      </c>
      <c r="J113" s="472">
        <f>SUM(J114:J129)</f>
        <v>0</v>
      </c>
      <c r="K113" s="473"/>
      <c r="L113" s="472">
        <f>SUM(L114:L129)</f>
        <v>0</v>
      </c>
      <c r="M113" s="453">
        <f>SUM(M114:M129)</f>
        <v>0</v>
      </c>
      <c r="N113" s="472">
        <f>SUM(N114:N129)</f>
        <v>0</v>
      </c>
      <c r="O113" s="474">
        <f>SUM(O114:O129)</f>
        <v>0</v>
      </c>
      <c r="P113" s="474">
        <f t="shared" si="17"/>
        <v>0</v>
      </c>
      <c r="Q113" s="475"/>
      <c r="R113" s="283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20.25" x14ac:dyDescent="0.2">
      <c r="A114" s="432"/>
      <c r="B114" s="431"/>
      <c r="C114" s="431"/>
      <c r="D114" s="431"/>
      <c r="E114" s="431"/>
      <c r="F114" s="431" t="s">
        <v>33</v>
      </c>
      <c r="G114" s="435" t="s">
        <v>114</v>
      </c>
      <c r="H114" s="476"/>
      <c r="I114" s="476"/>
      <c r="J114" s="476">
        <f t="shared" ref="J114:J156" si="31">H114-I114</f>
        <v>0</v>
      </c>
      <c r="K114" s="473"/>
      <c r="L114" s="476"/>
      <c r="M114" s="477"/>
      <c r="N114" s="476"/>
      <c r="O114" s="478">
        <f>M114+N114</f>
        <v>0</v>
      </c>
      <c r="P114" s="478">
        <f t="shared" si="17"/>
        <v>0</v>
      </c>
      <c r="Q114" s="475"/>
      <c r="R114" s="283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20.25" hidden="1" x14ac:dyDescent="0.2">
      <c r="A115" s="432"/>
      <c r="B115" s="431"/>
      <c r="C115" s="431"/>
      <c r="D115" s="431"/>
      <c r="E115" s="431"/>
      <c r="F115" s="431" t="s">
        <v>31</v>
      </c>
      <c r="G115" s="435" t="s">
        <v>298</v>
      </c>
      <c r="H115" s="476"/>
      <c r="I115" s="476"/>
      <c r="J115" s="476">
        <f t="shared" si="31"/>
        <v>0</v>
      </c>
      <c r="K115" s="473"/>
      <c r="L115" s="476"/>
      <c r="M115" s="477"/>
      <c r="N115" s="476"/>
      <c r="O115" s="478">
        <f t="shared" ref="O115:O138" si="32">M115+N115</f>
        <v>0</v>
      </c>
      <c r="P115" s="478">
        <f t="shared" si="17"/>
        <v>0</v>
      </c>
      <c r="Q115" s="475"/>
      <c r="R115" s="283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20.25" x14ac:dyDescent="0.2">
      <c r="A116" s="432"/>
      <c r="B116" s="431"/>
      <c r="C116" s="431"/>
      <c r="D116" s="431"/>
      <c r="E116" s="431"/>
      <c r="F116" s="431" t="s">
        <v>116</v>
      </c>
      <c r="G116" s="435" t="s">
        <v>296</v>
      </c>
      <c r="H116" s="476"/>
      <c r="I116" s="476"/>
      <c r="J116" s="476">
        <f t="shared" si="31"/>
        <v>0</v>
      </c>
      <c r="K116" s="473"/>
      <c r="L116" s="476"/>
      <c r="M116" s="477"/>
      <c r="N116" s="476"/>
      <c r="O116" s="478">
        <f t="shared" si="32"/>
        <v>0</v>
      </c>
      <c r="P116" s="478">
        <f t="shared" si="17"/>
        <v>0</v>
      </c>
      <c r="Q116" s="475"/>
      <c r="R116" s="283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20.25" hidden="1" x14ac:dyDescent="0.2">
      <c r="A117" s="432"/>
      <c r="B117" s="431"/>
      <c r="C117" s="431"/>
      <c r="D117" s="431"/>
      <c r="E117" s="431"/>
      <c r="F117" s="431" t="s">
        <v>23</v>
      </c>
      <c r="G117" s="435" t="s">
        <v>297</v>
      </c>
      <c r="H117" s="476"/>
      <c r="I117" s="476"/>
      <c r="J117" s="476">
        <f t="shared" si="31"/>
        <v>0</v>
      </c>
      <c r="K117" s="473"/>
      <c r="L117" s="476"/>
      <c r="M117" s="477"/>
      <c r="N117" s="476"/>
      <c r="O117" s="478">
        <f t="shared" si="32"/>
        <v>0</v>
      </c>
      <c r="P117" s="478">
        <f t="shared" si="17"/>
        <v>0</v>
      </c>
      <c r="Q117" s="475"/>
      <c r="R117" s="283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20.25" hidden="1" x14ac:dyDescent="0.2">
      <c r="A118" s="432"/>
      <c r="B118" s="431"/>
      <c r="C118" s="431"/>
      <c r="D118" s="431"/>
      <c r="E118" s="431"/>
      <c r="F118" s="431" t="s">
        <v>34</v>
      </c>
      <c r="G118" s="435" t="s">
        <v>299</v>
      </c>
      <c r="H118" s="476"/>
      <c r="I118" s="476"/>
      <c r="J118" s="476">
        <f t="shared" si="31"/>
        <v>0</v>
      </c>
      <c r="K118" s="473"/>
      <c r="L118" s="476"/>
      <c r="M118" s="477"/>
      <c r="N118" s="476"/>
      <c r="O118" s="478">
        <f t="shared" si="32"/>
        <v>0</v>
      </c>
      <c r="P118" s="478">
        <f t="shared" si="17"/>
        <v>0</v>
      </c>
      <c r="Q118" s="475"/>
      <c r="R118" s="283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20.25" hidden="1" x14ac:dyDescent="0.2">
      <c r="A119" s="432"/>
      <c r="B119" s="431"/>
      <c r="C119" s="431"/>
      <c r="D119" s="431"/>
      <c r="E119" s="431"/>
      <c r="F119" s="431" t="s">
        <v>126</v>
      </c>
      <c r="G119" s="435" t="s">
        <v>287</v>
      </c>
      <c r="H119" s="476"/>
      <c r="I119" s="476"/>
      <c r="J119" s="476">
        <f t="shared" si="31"/>
        <v>0</v>
      </c>
      <c r="K119" s="473"/>
      <c r="L119" s="476"/>
      <c r="M119" s="477"/>
      <c r="N119" s="476"/>
      <c r="O119" s="478">
        <f t="shared" si="32"/>
        <v>0</v>
      </c>
      <c r="P119" s="478">
        <f t="shared" si="17"/>
        <v>0</v>
      </c>
      <c r="Q119" s="475"/>
      <c r="R119" s="283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20.25" hidden="1" x14ac:dyDescent="0.2">
      <c r="A120" s="432"/>
      <c r="B120" s="431"/>
      <c r="C120" s="431"/>
      <c r="D120" s="431"/>
      <c r="E120" s="431"/>
      <c r="F120" s="431" t="s">
        <v>117</v>
      </c>
      <c r="G120" s="435" t="s">
        <v>300</v>
      </c>
      <c r="H120" s="476"/>
      <c r="I120" s="476"/>
      <c r="J120" s="476">
        <f t="shared" si="31"/>
        <v>0</v>
      </c>
      <c r="K120" s="473"/>
      <c r="L120" s="476"/>
      <c r="M120" s="477"/>
      <c r="N120" s="476"/>
      <c r="O120" s="478">
        <f t="shared" si="32"/>
        <v>0</v>
      </c>
      <c r="P120" s="478">
        <f t="shared" si="17"/>
        <v>0</v>
      </c>
      <c r="Q120" s="475"/>
      <c r="R120" s="283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20.25" hidden="1" x14ac:dyDescent="0.2">
      <c r="A121" s="432"/>
      <c r="B121" s="431"/>
      <c r="C121" s="431"/>
      <c r="D121" s="431"/>
      <c r="E121" s="431"/>
      <c r="F121" s="431" t="s">
        <v>39</v>
      </c>
      <c r="G121" s="435" t="s">
        <v>301</v>
      </c>
      <c r="H121" s="476"/>
      <c r="I121" s="476"/>
      <c r="J121" s="476">
        <f t="shared" si="31"/>
        <v>0</v>
      </c>
      <c r="K121" s="473"/>
      <c r="L121" s="476"/>
      <c r="M121" s="477"/>
      <c r="N121" s="476"/>
      <c r="O121" s="478">
        <f t="shared" si="32"/>
        <v>0</v>
      </c>
      <c r="P121" s="478">
        <f t="shared" si="17"/>
        <v>0</v>
      </c>
      <c r="Q121" s="475"/>
      <c r="R121" s="283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20.25" hidden="1" x14ac:dyDescent="0.2">
      <c r="A122" s="432"/>
      <c r="B122" s="431"/>
      <c r="C122" s="431"/>
      <c r="D122" s="431"/>
      <c r="E122" s="431"/>
      <c r="F122" s="431" t="s">
        <v>89</v>
      </c>
      <c r="G122" s="435" t="s">
        <v>290</v>
      </c>
      <c r="H122" s="476"/>
      <c r="I122" s="476"/>
      <c r="J122" s="476">
        <f t="shared" si="31"/>
        <v>0</v>
      </c>
      <c r="K122" s="473"/>
      <c r="L122" s="476"/>
      <c r="M122" s="477"/>
      <c r="N122" s="476"/>
      <c r="O122" s="478">
        <f t="shared" si="32"/>
        <v>0</v>
      </c>
      <c r="P122" s="478">
        <f t="shared" si="17"/>
        <v>0</v>
      </c>
      <c r="Q122" s="475"/>
      <c r="R122" s="283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20.25" hidden="1" x14ac:dyDescent="0.2">
      <c r="A123" s="432"/>
      <c r="B123" s="431"/>
      <c r="C123" s="431"/>
      <c r="D123" s="431"/>
      <c r="E123" s="431"/>
      <c r="F123" s="431">
        <v>11</v>
      </c>
      <c r="G123" s="435" t="s">
        <v>291</v>
      </c>
      <c r="H123" s="476"/>
      <c r="I123" s="476"/>
      <c r="J123" s="476">
        <f t="shared" si="31"/>
        <v>0</v>
      </c>
      <c r="K123" s="473"/>
      <c r="L123" s="476"/>
      <c r="M123" s="477"/>
      <c r="N123" s="476"/>
      <c r="O123" s="478">
        <f t="shared" si="32"/>
        <v>0</v>
      </c>
      <c r="P123" s="478">
        <f t="shared" si="17"/>
        <v>0</v>
      </c>
      <c r="Q123" s="475"/>
      <c r="R123" s="283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40.5" hidden="1" x14ac:dyDescent="0.2">
      <c r="A124" s="432"/>
      <c r="B124" s="431"/>
      <c r="C124" s="431"/>
      <c r="D124" s="431"/>
      <c r="E124" s="431"/>
      <c r="F124" s="431">
        <v>12</v>
      </c>
      <c r="G124" s="435" t="s">
        <v>302</v>
      </c>
      <c r="H124" s="476"/>
      <c r="I124" s="476"/>
      <c r="J124" s="476">
        <f t="shared" si="31"/>
        <v>0</v>
      </c>
      <c r="K124" s="473"/>
      <c r="L124" s="476"/>
      <c r="M124" s="477"/>
      <c r="N124" s="476"/>
      <c r="O124" s="478">
        <f t="shared" si="32"/>
        <v>0</v>
      </c>
      <c r="P124" s="478">
        <f t="shared" si="17"/>
        <v>0</v>
      </c>
      <c r="Q124" s="475"/>
      <c r="R124" s="283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20.25" hidden="1" x14ac:dyDescent="0.2">
      <c r="A125" s="432"/>
      <c r="B125" s="431"/>
      <c r="C125" s="431"/>
      <c r="D125" s="431"/>
      <c r="E125" s="431"/>
      <c r="F125" s="431">
        <v>13</v>
      </c>
      <c r="G125" s="435" t="s">
        <v>303</v>
      </c>
      <c r="H125" s="476"/>
      <c r="I125" s="476"/>
      <c r="J125" s="476">
        <f t="shared" si="31"/>
        <v>0</v>
      </c>
      <c r="K125" s="473"/>
      <c r="L125" s="476"/>
      <c r="M125" s="477"/>
      <c r="N125" s="476"/>
      <c r="O125" s="478">
        <f t="shared" si="32"/>
        <v>0</v>
      </c>
      <c r="P125" s="478">
        <f t="shared" si="17"/>
        <v>0</v>
      </c>
      <c r="Q125" s="475"/>
      <c r="R125" s="283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20.25" hidden="1" x14ac:dyDescent="0.2">
      <c r="A126" s="432"/>
      <c r="B126" s="431"/>
      <c r="C126" s="431"/>
      <c r="D126" s="431"/>
      <c r="E126" s="431"/>
      <c r="F126" s="431">
        <v>14</v>
      </c>
      <c r="G126" s="435" t="s">
        <v>277</v>
      </c>
      <c r="H126" s="476"/>
      <c r="I126" s="476"/>
      <c r="J126" s="476">
        <f t="shared" si="31"/>
        <v>0</v>
      </c>
      <c r="K126" s="473"/>
      <c r="L126" s="476"/>
      <c r="M126" s="477"/>
      <c r="N126" s="476"/>
      <c r="O126" s="478">
        <f t="shared" si="32"/>
        <v>0</v>
      </c>
      <c r="P126" s="478">
        <f t="shared" si="17"/>
        <v>0</v>
      </c>
      <c r="Q126" s="475"/>
      <c r="R126" s="283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40.5" hidden="1" x14ac:dyDescent="0.2">
      <c r="A127" s="432"/>
      <c r="B127" s="431"/>
      <c r="C127" s="431"/>
      <c r="D127" s="431"/>
      <c r="E127" s="431"/>
      <c r="F127" s="431">
        <v>15</v>
      </c>
      <c r="G127" s="435" t="s">
        <v>304</v>
      </c>
      <c r="H127" s="476"/>
      <c r="I127" s="476"/>
      <c r="J127" s="476">
        <f t="shared" si="31"/>
        <v>0</v>
      </c>
      <c r="K127" s="473"/>
      <c r="L127" s="476"/>
      <c r="M127" s="477"/>
      <c r="N127" s="476"/>
      <c r="O127" s="478">
        <f t="shared" si="32"/>
        <v>0</v>
      </c>
      <c r="P127" s="478">
        <f t="shared" si="17"/>
        <v>0</v>
      </c>
      <c r="Q127" s="475"/>
      <c r="R127" s="283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20.25" x14ac:dyDescent="0.2">
      <c r="A128" s="432"/>
      <c r="B128" s="431"/>
      <c r="C128" s="431"/>
      <c r="D128" s="431"/>
      <c r="E128" s="431"/>
      <c r="F128" s="431">
        <v>17</v>
      </c>
      <c r="G128" s="435" t="s">
        <v>279</v>
      </c>
      <c r="H128" s="476"/>
      <c r="I128" s="476"/>
      <c r="J128" s="476">
        <f t="shared" si="31"/>
        <v>0</v>
      </c>
      <c r="K128" s="473"/>
      <c r="L128" s="476"/>
      <c r="M128" s="477"/>
      <c r="N128" s="476"/>
      <c r="O128" s="478">
        <f t="shared" si="32"/>
        <v>0</v>
      </c>
      <c r="P128" s="478">
        <f t="shared" si="17"/>
        <v>0</v>
      </c>
      <c r="Q128" s="475"/>
      <c r="R128" s="283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20.25" x14ac:dyDescent="0.2">
      <c r="A129" s="432"/>
      <c r="B129" s="431"/>
      <c r="C129" s="431"/>
      <c r="D129" s="431"/>
      <c r="E129" s="431"/>
      <c r="F129" s="431" t="s">
        <v>91</v>
      </c>
      <c r="G129" s="435" t="s">
        <v>278</v>
      </c>
      <c r="H129" s="476"/>
      <c r="I129" s="476"/>
      <c r="J129" s="476">
        <f t="shared" si="31"/>
        <v>0</v>
      </c>
      <c r="K129" s="473"/>
      <c r="L129" s="476"/>
      <c r="M129" s="477"/>
      <c r="N129" s="476"/>
      <c r="O129" s="478">
        <f t="shared" si="32"/>
        <v>0</v>
      </c>
      <c r="P129" s="478">
        <f t="shared" si="17"/>
        <v>0</v>
      </c>
      <c r="Q129" s="475"/>
      <c r="R129" s="283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20.25" x14ac:dyDescent="0.2">
      <c r="A130" s="432"/>
      <c r="B130" s="431"/>
      <c r="C130" s="431"/>
      <c r="D130" s="431"/>
      <c r="E130" s="479" t="s">
        <v>56</v>
      </c>
      <c r="F130" s="421"/>
      <c r="G130" s="433" t="s">
        <v>118</v>
      </c>
      <c r="H130" s="472">
        <f>H131</f>
        <v>0</v>
      </c>
      <c r="I130" s="472">
        <f>I131</f>
        <v>0</v>
      </c>
      <c r="J130" s="476">
        <f t="shared" si="31"/>
        <v>0</v>
      </c>
      <c r="K130" s="473"/>
      <c r="L130" s="472">
        <f>L131</f>
        <v>0</v>
      </c>
      <c r="M130" s="453">
        <f>M131</f>
        <v>0</v>
      </c>
      <c r="N130" s="472">
        <f>N131</f>
        <v>0</v>
      </c>
      <c r="O130" s="474">
        <f>O131</f>
        <v>0</v>
      </c>
      <c r="P130" s="474">
        <f t="shared" si="17"/>
        <v>0</v>
      </c>
      <c r="Q130" s="475"/>
      <c r="R130" s="283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20.25" x14ac:dyDescent="0.2">
      <c r="A131" s="432"/>
      <c r="B131" s="431"/>
      <c r="C131" s="431"/>
      <c r="D131" s="431"/>
      <c r="E131" s="431"/>
      <c r="F131" s="480" t="s">
        <v>105</v>
      </c>
      <c r="G131" s="435" t="s">
        <v>119</v>
      </c>
      <c r="H131" s="476"/>
      <c r="I131" s="476"/>
      <c r="J131" s="476">
        <f t="shared" si="31"/>
        <v>0</v>
      </c>
      <c r="K131" s="473"/>
      <c r="L131" s="476"/>
      <c r="M131" s="477"/>
      <c r="N131" s="476"/>
      <c r="O131" s="478">
        <f t="shared" si="32"/>
        <v>0</v>
      </c>
      <c r="P131" s="478">
        <f t="shared" si="17"/>
        <v>0</v>
      </c>
      <c r="Q131" s="475"/>
      <c r="R131" s="283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20.25" x14ac:dyDescent="0.2">
      <c r="A132" s="420"/>
      <c r="B132" s="421"/>
      <c r="C132" s="421"/>
      <c r="D132" s="421"/>
      <c r="E132" s="421" t="s">
        <v>44</v>
      </c>
      <c r="F132" s="421"/>
      <c r="G132" s="433" t="s">
        <v>120</v>
      </c>
      <c r="H132" s="472">
        <f>H133+H134+H135+H136+H137+H138</f>
        <v>0</v>
      </c>
      <c r="I132" s="472">
        <f>I133+I134+I135+I136+I137+I138</f>
        <v>0</v>
      </c>
      <c r="J132" s="476">
        <f t="shared" si="31"/>
        <v>0</v>
      </c>
      <c r="K132" s="473"/>
      <c r="L132" s="472">
        <f>L133+L134+L135+L136+L137+L138</f>
        <v>0</v>
      </c>
      <c r="M132" s="453">
        <f>M133+M134+M135+M136+M137+M138</f>
        <v>0</v>
      </c>
      <c r="N132" s="472">
        <f>N133+N134+N135+N136+N137+N138</f>
        <v>0</v>
      </c>
      <c r="O132" s="474">
        <f>O133+O134+O135+O136+O137+O138</f>
        <v>0</v>
      </c>
      <c r="P132" s="474">
        <f t="shared" ref="P132:P195" si="33">L132-O132</f>
        <v>0</v>
      </c>
      <c r="Q132" s="475"/>
      <c r="R132" s="283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20.25" hidden="1" x14ac:dyDescent="0.2">
      <c r="A133" s="432"/>
      <c r="B133" s="431"/>
      <c r="C133" s="431"/>
      <c r="D133" s="431"/>
      <c r="E133" s="431"/>
      <c r="F133" s="431" t="s">
        <v>33</v>
      </c>
      <c r="G133" s="435" t="s">
        <v>121</v>
      </c>
      <c r="H133" s="476"/>
      <c r="I133" s="476"/>
      <c r="J133" s="476">
        <f t="shared" si="31"/>
        <v>0</v>
      </c>
      <c r="K133" s="473"/>
      <c r="L133" s="476"/>
      <c r="M133" s="477"/>
      <c r="N133" s="476"/>
      <c r="O133" s="478">
        <f t="shared" si="32"/>
        <v>0</v>
      </c>
      <c r="P133" s="478">
        <f t="shared" si="33"/>
        <v>0</v>
      </c>
      <c r="Q133" s="475"/>
      <c r="R133" s="283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20.25" hidden="1" x14ac:dyDescent="0.2">
      <c r="A134" s="432"/>
      <c r="B134" s="431"/>
      <c r="C134" s="431"/>
      <c r="D134" s="431"/>
      <c r="E134" s="431"/>
      <c r="F134" s="431" t="s">
        <v>31</v>
      </c>
      <c r="G134" s="435" t="s">
        <v>122</v>
      </c>
      <c r="H134" s="476"/>
      <c r="I134" s="476"/>
      <c r="J134" s="476">
        <f t="shared" si="31"/>
        <v>0</v>
      </c>
      <c r="K134" s="473"/>
      <c r="L134" s="476"/>
      <c r="M134" s="477"/>
      <c r="N134" s="476"/>
      <c r="O134" s="478">
        <f t="shared" si="32"/>
        <v>0</v>
      </c>
      <c r="P134" s="478">
        <f t="shared" si="33"/>
        <v>0</v>
      </c>
      <c r="Q134" s="475"/>
      <c r="R134" s="283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20.25" hidden="1" x14ac:dyDescent="0.2">
      <c r="A135" s="432"/>
      <c r="B135" s="431"/>
      <c r="C135" s="431"/>
      <c r="D135" s="431"/>
      <c r="E135" s="431"/>
      <c r="F135" s="431" t="s">
        <v>44</v>
      </c>
      <c r="G135" s="435" t="s">
        <v>123</v>
      </c>
      <c r="H135" s="476"/>
      <c r="I135" s="476"/>
      <c r="J135" s="476">
        <f t="shared" si="31"/>
        <v>0</v>
      </c>
      <c r="K135" s="473"/>
      <c r="L135" s="476"/>
      <c r="M135" s="477"/>
      <c r="N135" s="476"/>
      <c r="O135" s="478">
        <f t="shared" si="32"/>
        <v>0</v>
      </c>
      <c r="P135" s="478">
        <f t="shared" si="33"/>
        <v>0</v>
      </c>
      <c r="Q135" s="475"/>
      <c r="R135" s="283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40.5" hidden="1" x14ac:dyDescent="0.2">
      <c r="A136" s="432"/>
      <c r="B136" s="431"/>
      <c r="C136" s="431"/>
      <c r="D136" s="431"/>
      <c r="E136" s="431"/>
      <c r="F136" s="431" t="s">
        <v>23</v>
      </c>
      <c r="G136" s="435" t="s">
        <v>124</v>
      </c>
      <c r="H136" s="476"/>
      <c r="I136" s="476"/>
      <c r="J136" s="476">
        <f t="shared" si="31"/>
        <v>0</v>
      </c>
      <c r="K136" s="473"/>
      <c r="L136" s="476"/>
      <c r="M136" s="477"/>
      <c r="N136" s="476"/>
      <c r="O136" s="478">
        <f t="shared" si="32"/>
        <v>0</v>
      </c>
      <c r="P136" s="478">
        <f t="shared" si="33"/>
        <v>0</v>
      </c>
      <c r="Q136" s="475"/>
      <c r="R136" s="283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20.25" hidden="1" x14ac:dyDescent="0.2">
      <c r="A137" s="432"/>
      <c r="B137" s="431"/>
      <c r="C137" s="431"/>
      <c r="D137" s="431"/>
      <c r="E137" s="431"/>
      <c r="F137" s="431" t="s">
        <v>34</v>
      </c>
      <c r="G137" s="435" t="s">
        <v>125</v>
      </c>
      <c r="H137" s="476"/>
      <c r="I137" s="476"/>
      <c r="J137" s="476">
        <f t="shared" si="31"/>
        <v>0</v>
      </c>
      <c r="K137" s="473"/>
      <c r="L137" s="476"/>
      <c r="M137" s="477"/>
      <c r="N137" s="476"/>
      <c r="O137" s="478">
        <f t="shared" si="32"/>
        <v>0</v>
      </c>
      <c r="P137" s="478">
        <f t="shared" si="33"/>
        <v>0</v>
      </c>
      <c r="Q137" s="475"/>
      <c r="R137" s="283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20.25" x14ac:dyDescent="0.2">
      <c r="A138" s="432"/>
      <c r="B138" s="431"/>
      <c r="C138" s="431"/>
      <c r="D138" s="431"/>
      <c r="E138" s="431"/>
      <c r="F138" s="431" t="s">
        <v>126</v>
      </c>
      <c r="G138" s="435" t="s">
        <v>127</v>
      </c>
      <c r="H138" s="476"/>
      <c r="I138" s="476"/>
      <c r="J138" s="476">
        <f t="shared" si="31"/>
        <v>0</v>
      </c>
      <c r="K138" s="473"/>
      <c r="L138" s="476"/>
      <c r="M138" s="477"/>
      <c r="N138" s="476"/>
      <c r="O138" s="478">
        <f t="shared" si="32"/>
        <v>0</v>
      </c>
      <c r="P138" s="478">
        <f t="shared" si="33"/>
        <v>0</v>
      </c>
      <c r="Q138" s="475"/>
      <c r="R138" s="283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20.25" x14ac:dyDescent="0.2">
      <c r="A139" s="420"/>
      <c r="B139" s="421"/>
      <c r="C139" s="421"/>
      <c r="D139" s="421" t="s">
        <v>90</v>
      </c>
      <c r="E139" s="421"/>
      <c r="F139" s="421"/>
      <c r="G139" s="471" t="s">
        <v>67</v>
      </c>
      <c r="H139" s="472">
        <f>H140+H147+H151+H152</f>
        <v>0</v>
      </c>
      <c r="I139" s="472">
        <f>I140+I147+I151+I152</f>
        <v>0</v>
      </c>
      <c r="J139" s="476">
        <f t="shared" si="31"/>
        <v>0</v>
      </c>
      <c r="K139" s="473"/>
      <c r="L139" s="472">
        <f>L140+L147+L151+L152</f>
        <v>0</v>
      </c>
      <c r="M139" s="453">
        <f>M140+M147+M151+M152</f>
        <v>0</v>
      </c>
      <c r="N139" s="472">
        <f>N140+N147+N151+N152</f>
        <v>0</v>
      </c>
      <c r="O139" s="474">
        <f>O140+O147+O151+O152</f>
        <v>0</v>
      </c>
      <c r="P139" s="474">
        <f t="shared" si="33"/>
        <v>0</v>
      </c>
      <c r="Q139" s="475"/>
      <c r="R139" s="283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20.25" x14ac:dyDescent="0.2">
      <c r="A140" s="420"/>
      <c r="B140" s="421"/>
      <c r="C140" s="421"/>
      <c r="D140" s="421"/>
      <c r="E140" s="421" t="s">
        <v>33</v>
      </c>
      <c r="F140" s="421"/>
      <c r="G140" s="433" t="s">
        <v>307</v>
      </c>
      <c r="H140" s="472">
        <f>SUM(H141:H146)</f>
        <v>0</v>
      </c>
      <c r="I140" s="472">
        <f>SUM(I141:I146)</f>
        <v>0</v>
      </c>
      <c r="J140" s="476">
        <f t="shared" si="31"/>
        <v>0</v>
      </c>
      <c r="K140" s="473"/>
      <c r="L140" s="472">
        <f>SUM(L141:L146)</f>
        <v>0</v>
      </c>
      <c r="M140" s="453">
        <f>SUM(M141:M146)</f>
        <v>0</v>
      </c>
      <c r="N140" s="472">
        <f>SUM(N141:N146)</f>
        <v>0</v>
      </c>
      <c r="O140" s="474">
        <f>SUM(O141:O146)</f>
        <v>0</v>
      </c>
      <c r="P140" s="474">
        <f t="shared" si="33"/>
        <v>0</v>
      </c>
      <c r="Q140" s="475"/>
      <c r="R140" s="283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20.25" hidden="1" x14ac:dyDescent="0.2">
      <c r="A141" s="432"/>
      <c r="B141" s="431"/>
      <c r="C141" s="431"/>
      <c r="D141" s="431"/>
      <c r="E141" s="431"/>
      <c r="F141" s="431" t="s">
        <v>33</v>
      </c>
      <c r="G141" s="435" t="s">
        <v>305</v>
      </c>
      <c r="H141" s="476"/>
      <c r="I141" s="476"/>
      <c r="J141" s="476">
        <f t="shared" si="31"/>
        <v>0</v>
      </c>
      <c r="K141" s="473"/>
      <c r="L141" s="476"/>
      <c r="M141" s="477"/>
      <c r="N141" s="476"/>
      <c r="O141" s="478">
        <f t="shared" ref="O141:O146" si="34">M141+N141</f>
        <v>0</v>
      </c>
      <c r="P141" s="478">
        <f t="shared" si="33"/>
        <v>0</v>
      </c>
      <c r="Q141" s="475"/>
      <c r="R141" s="283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20.25" hidden="1" x14ac:dyDescent="0.2">
      <c r="A142" s="432"/>
      <c r="B142" s="431"/>
      <c r="C142" s="431"/>
      <c r="D142" s="431"/>
      <c r="E142" s="431"/>
      <c r="F142" s="431" t="s">
        <v>31</v>
      </c>
      <c r="G142" s="435" t="s">
        <v>306</v>
      </c>
      <c r="H142" s="476"/>
      <c r="I142" s="476"/>
      <c r="J142" s="476">
        <f t="shared" si="31"/>
        <v>0</v>
      </c>
      <c r="K142" s="473"/>
      <c r="L142" s="476"/>
      <c r="M142" s="477"/>
      <c r="N142" s="476"/>
      <c r="O142" s="478">
        <f t="shared" si="34"/>
        <v>0</v>
      </c>
      <c r="P142" s="478">
        <f t="shared" si="33"/>
        <v>0</v>
      </c>
      <c r="Q142" s="475"/>
      <c r="R142" s="283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20.25" hidden="1" x14ac:dyDescent="0.2">
      <c r="A143" s="432"/>
      <c r="B143" s="431"/>
      <c r="C143" s="431"/>
      <c r="D143" s="431"/>
      <c r="E143" s="431"/>
      <c r="F143" s="431" t="s">
        <v>44</v>
      </c>
      <c r="G143" s="435" t="s">
        <v>308</v>
      </c>
      <c r="H143" s="476"/>
      <c r="I143" s="476"/>
      <c r="J143" s="476">
        <f t="shared" si="31"/>
        <v>0</v>
      </c>
      <c r="K143" s="473"/>
      <c r="L143" s="476"/>
      <c r="M143" s="477"/>
      <c r="N143" s="476"/>
      <c r="O143" s="478">
        <f t="shared" si="34"/>
        <v>0</v>
      </c>
      <c r="P143" s="478">
        <f t="shared" si="33"/>
        <v>0</v>
      </c>
      <c r="Q143" s="475"/>
      <c r="R143" s="283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20.25" hidden="1" x14ac:dyDescent="0.2">
      <c r="A144" s="432"/>
      <c r="B144" s="431"/>
      <c r="C144" s="431"/>
      <c r="D144" s="431"/>
      <c r="E144" s="431"/>
      <c r="F144" s="431" t="s">
        <v>23</v>
      </c>
      <c r="G144" s="435" t="s">
        <v>309</v>
      </c>
      <c r="H144" s="476"/>
      <c r="I144" s="476"/>
      <c r="J144" s="476">
        <f t="shared" si="31"/>
        <v>0</v>
      </c>
      <c r="K144" s="473"/>
      <c r="L144" s="476"/>
      <c r="M144" s="477"/>
      <c r="N144" s="476"/>
      <c r="O144" s="478">
        <f t="shared" si="34"/>
        <v>0</v>
      </c>
      <c r="P144" s="478">
        <f t="shared" si="33"/>
        <v>0</v>
      </c>
      <c r="Q144" s="475"/>
      <c r="R144" s="283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40.5" x14ac:dyDescent="0.2">
      <c r="A145" s="432"/>
      <c r="B145" s="431"/>
      <c r="C145" s="431"/>
      <c r="D145" s="431"/>
      <c r="E145" s="431"/>
      <c r="F145" s="431" t="s">
        <v>39</v>
      </c>
      <c r="G145" s="435" t="s">
        <v>310</v>
      </c>
      <c r="H145" s="476"/>
      <c r="I145" s="476"/>
      <c r="J145" s="476">
        <f t="shared" si="31"/>
        <v>0</v>
      </c>
      <c r="K145" s="473"/>
      <c r="L145" s="476"/>
      <c r="M145" s="477"/>
      <c r="N145" s="476"/>
      <c r="O145" s="478">
        <f t="shared" si="34"/>
        <v>0</v>
      </c>
      <c r="P145" s="478">
        <f t="shared" si="33"/>
        <v>0</v>
      </c>
      <c r="Q145" s="475"/>
      <c r="R145" s="283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40.5" hidden="1" x14ac:dyDescent="0.2">
      <c r="A146" s="432"/>
      <c r="B146" s="431"/>
      <c r="C146" s="431"/>
      <c r="D146" s="431"/>
      <c r="E146" s="431"/>
      <c r="F146" s="431" t="s">
        <v>91</v>
      </c>
      <c r="G146" s="435" t="s">
        <v>311</v>
      </c>
      <c r="H146" s="476"/>
      <c r="I146" s="476"/>
      <c r="J146" s="476">
        <f t="shared" si="31"/>
        <v>0</v>
      </c>
      <c r="K146" s="473"/>
      <c r="L146" s="476"/>
      <c r="M146" s="477"/>
      <c r="N146" s="476"/>
      <c r="O146" s="478">
        <f t="shared" si="34"/>
        <v>0</v>
      </c>
      <c r="P146" s="478">
        <f t="shared" si="33"/>
        <v>0</v>
      </c>
      <c r="Q146" s="475"/>
      <c r="R146" s="283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20.25" hidden="1" x14ac:dyDescent="0.2">
      <c r="A147" s="420"/>
      <c r="B147" s="421"/>
      <c r="C147" s="421"/>
      <c r="D147" s="421"/>
      <c r="E147" s="421" t="s">
        <v>116</v>
      </c>
      <c r="F147" s="421"/>
      <c r="G147" s="471" t="s">
        <v>152</v>
      </c>
      <c r="H147" s="472">
        <f>H148+H149+H150</f>
        <v>0</v>
      </c>
      <c r="I147" s="472">
        <f>I148+I149+I150</f>
        <v>0</v>
      </c>
      <c r="J147" s="476">
        <f t="shared" si="31"/>
        <v>0</v>
      </c>
      <c r="K147" s="473"/>
      <c r="L147" s="472">
        <f>L148+L149+L150</f>
        <v>0</v>
      </c>
      <c r="M147" s="453">
        <f>M148+M149+M150</f>
        <v>0</v>
      </c>
      <c r="N147" s="472">
        <f>N148+N149+N150</f>
        <v>0</v>
      </c>
      <c r="O147" s="474">
        <f>O148+O149+O150</f>
        <v>0</v>
      </c>
      <c r="P147" s="474">
        <f t="shared" si="33"/>
        <v>0</v>
      </c>
      <c r="Q147" s="475"/>
      <c r="R147" s="283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20.25" hidden="1" x14ac:dyDescent="0.2">
      <c r="A148" s="432"/>
      <c r="B148" s="431"/>
      <c r="C148" s="431"/>
      <c r="D148" s="431"/>
      <c r="E148" s="431"/>
      <c r="F148" s="431" t="s">
        <v>33</v>
      </c>
      <c r="G148" s="435" t="s">
        <v>312</v>
      </c>
      <c r="H148" s="476"/>
      <c r="I148" s="476"/>
      <c r="J148" s="476">
        <f t="shared" si="31"/>
        <v>0</v>
      </c>
      <c r="K148" s="473"/>
      <c r="L148" s="476"/>
      <c r="M148" s="477"/>
      <c r="N148" s="476"/>
      <c r="O148" s="478">
        <f t="shared" ref="O148:O151" si="35">M148+N148</f>
        <v>0</v>
      </c>
      <c r="P148" s="478">
        <f t="shared" si="33"/>
        <v>0</v>
      </c>
      <c r="Q148" s="475"/>
      <c r="R148" s="283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20.25" hidden="1" x14ac:dyDescent="0.2">
      <c r="A149" s="432"/>
      <c r="B149" s="431"/>
      <c r="C149" s="431"/>
      <c r="D149" s="431"/>
      <c r="E149" s="431"/>
      <c r="F149" s="431" t="s">
        <v>44</v>
      </c>
      <c r="G149" s="435" t="s">
        <v>313</v>
      </c>
      <c r="H149" s="476"/>
      <c r="I149" s="476"/>
      <c r="J149" s="476">
        <f t="shared" si="31"/>
        <v>0</v>
      </c>
      <c r="K149" s="473"/>
      <c r="L149" s="476"/>
      <c r="M149" s="477"/>
      <c r="N149" s="476"/>
      <c r="O149" s="478">
        <f t="shared" si="35"/>
        <v>0</v>
      </c>
      <c r="P149" s="478">
        <f t="shared" si="33"/>
        <v>0</v>
      </c>
      <c r="Q149" s="475"/>
      <c r="R149" s="283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20.25" hidden="1" x14ac:dyDescent="0.2">
      <c r="A150" s="432"/>
      <c r="B150" s="431"/>
      <c r="C150" s="431"/>
      <c r="D150" s="431"/>
      <c r="E150" s="431"/>
      <c r="F150" s="431" t="s">
        <v>91</v>
      </c>
      <c r="G150" s="435" t="s">
        <v>153</v>
      </c>
      <c r="H150" s="476"/>
      <c r="I150" s="476"/>
      <c r="J150" s="476">
        <f t="shared" si="31"/>
        <v>0</v>
      </c>
      <c r="K150" s="473"/>
      <c r="L150" s="476"/>
      <c r="M150" s="477"/>
      <c r="N150" s="476"/>
      <c r="O150" s="478">
        <f t="shared" si="35"/>
        <v>0</v>
      </c>
      <c r="P150" s="478">
        <f t="shared" si="33"/>
        <v>0</v>
      </c>
      <c r="Q150" s="475"/>
      <c r="R150" s="283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20.25" hidden="1" x14ac:dyDescent="0.2">
      <c r="A151" s="432"/>
      <c r="B151" s="431"/>
      <c r="C151" s="431"/>
      <c r="D151" s="431"/>
      <c r="E151" s="431">
        <v>13</v>
      </c>
      <c r="F151" s="431"/>
      <c r="G151" s="435" t="s">
        <v>314</v>
      </c>
      <c r="H151" s="476"/>
      <c r="I151" s="476"/>
      <c r="J151" s="476">
        <f t="shared" si="31"/>
        <v>0</v>
      </c>
      <c r="K151" s="473"/>
      <c r="L151" s="476"/>
      <c r="M151" s="477"/>
      <c r="N151" s="476"/>
      <c r="O151" s="478">
        <f t="shared" si="35"/>
        <v>0</v>
      </c>
      <c r="P151" s="478">
        <f t="shared" si="33"/>
        <v>0</v>
      </c>
      <c r="Q151" s="475"/>
      <c r="R151" s="283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20.25" x14ac:dyDescent="0.2">
      <c r="A152" s="420"/>
      <c r="B152" s="421"/>
      <c r="C152" s="421"/>
      <c r="D152" s="421"/>
      <c r="E152" s="421" t="s">
        <v>91</v>
      </c>
      <c r="F152" s="421"/>
      <c r="G152" s="471" t="s">
        <v>319</v>
      </c>
      <c r="H152" s="472">
        <f>H153+H154+H155+H156</f>
        <v>0</v>
      </c>
      <c r="I152" s="472">
        <f>I153+I154+I155+I156</f>
        <v>0</v>
      </c>
      <c r="J152" s="476">
        <f t="shared" si="31"/>
        <v>0</v>
      </c>
      <c r="K152" s="473"/>
      <c r="L152" s="472">
        <f>L153+L154+L155+L156</f>
        <v>0</v>
      </c>
      <c r="M152" s="453">
        <f>M153+M154+M155+M156</f>
        <v>0</v>
      </c>
      <c r="N152" s="472">
        <f>N153+N154+N155+N156</f>
        <v>0</v>
      </c>
      <c r="O152" s="474">
        <f>O153+O154+O155+O156</f>
        <v>0</v>
      </c>
      <c r="P152" s="474">
        <f t="shared" si="33"/>
        <v>0</v>
      </c>
      <c r="Q152" s="475"/>
      <c r="R152" s="283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20.25" hidden="1" x14ac:dyDescent="0.2">
      <c r="A153" s="432"/>
      <c r="B153" s="431"/>
      <c r="C153" s="431"/>
      <c r="D153" s="431"/>
      <c r="E153" s="431"/>
      <c r="F153" s="431" t="s">
        <v>31</v>
      </c>
      <c r="G153" s="435" t="s">
        <v>295</v>
      </c>
      <c r="H153" s="476"/>
      <c r="I153" s="476"/>
      <c r="J153" s="476">
        <f t="shared" si="31"/>
        <v>0</v>
      </c>
      <c r="K153" s="473"/>
      <c r="L153" s="476"/>
      <c r="M153" s="477"/>
      <c r="N153" s="476"/>
      <c r="O153" s="478">
        <f t="shared" ref="O153:O159" si="36">M153+N153</f>
        <v>0</v>
      </c>
      <c r="P153" s="478">
        <f t="shared" si="33"/>
        <v>0</v>
      </c>
      <c r="Q153" s="475"/>
      <c r="R153" s="283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20.25" hidden="1" x14ac:dyDescent="0.2">
      <c r="A154" s="432"/>
      <c r="B154" s="431"/>
      <c r="C154" s="431"/>
      <c r="D154" s="431"/>
      <c r="E154" s="431"/>
      <c r="F154" s="431" t="s">
        <v>23</v>
      </c>
      <c r="G154" s="435" t="s">
        <v>315</v>
      </c>
      <c r="H154" s="476"/>
      <c r="I154" s="476"/>
      <c r="J154" s="476">
        <f t="shared" si="31"/>
        <v>0</v>
      </c>
      <c r="K154" s="473"/>
      <c r="L154" s="476"/>
      <c r="M154" s="477"/>
      <c r="N154" s="476"/>
      <c r="O154" s="478">
        <f t="shared" si="36"/>
        <v>0</v>
      </c>
      <c r="P154" s="478">
        <f t="shared" si="33"/>
        <v>0</v>
      </c>
      <c r="Q154" s="475"/>
      <c r="R154" s="283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40.5" x14ac:dyDescent="0.2">
      <c r="A155" s="432"/>
      <c r="B155" s="431"/>
      <c r="C155" s="431"/>
      <c r="D155" s="431"/>
      <c r="E155" s="431"/>
      <c r="F155" s="431" t="s">
        <v>34</v>
      </c>
      <c r="G155" s="435" t="s">
        <v>294</v>
      </c>
      <c r="H155" s="476"/>
      <c r="I155" s="476"/>
      <c r="J155" s="476">
        <f t="shared" si="31"/>
        <v>0</v>
      </c>
      <c r="K155" s="473"/>
      <c r="L155" s="476"/>
      <c r="M155" s="477"/>
      <c r="N155" s="476"/>
      <c r="O155" s="478">
        <f t="shared" si="36"/>
        <v>0</v>
      </c>
      <c r="P155" s="478">
        <f t="shared" si="33"/>
        <v>0</v>
      </c>
      <c r="Q155" s="475"/>
      <c r="R155" s="283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20.25" hidden="1" x14ac:dyDescent="0.2">
      <c r="A156" s="432"/>
      <c r="B156" s="431"/>
      <c r="C156" s="431"/>
      <c r="D156" s="431"/>
      <c r="E156" s="431"/>
      <c r="F156" s="431" t="s">
        <v>91</v>
      </c>
      <c r="G156" s="435" t="s">
        <v>316</v>
      </c>
      <c r="H156" s="476"/>
      <c r="I156" s="476"/>
      <c r="J156" s="476">
        <f t="shared" si="31"/>
        <v>0</v>
      </c>
      <c r="K156" s="473"/>
      <c r="L156" s="476"/>
      <c r="M156" s="477"/>
      <c r="N156" s="476"/>
      <c r="O156" s="478">
        <f t="shared" si="36"/>
        <v>0</v>
      </c>
      <c r="P156" s="478">
        <f t="shared" si="33"/>
        <v>0</v>
      </c>
      <c r="Q156" s="475"/>
      <c r="R156" s="283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20.25" x14ac:dyDescent="0.2">
      <c r="A157" s="420"/>
      <c r="B157" s="421"/>
      <c r="C157" s="421"/>
      <c r="D157" s="421">
        <v>59</v>
      </c>
      <c r="E157" s="421"/>
      <c r="F157" s="421"/>
      <c r="G157" s="471" t="s">
        <v>318</v>
      </c>
      <c r="H157" s="472">
        <f>+H158</f>
        <v>198000</v>
      </c>
      <c r="I157" s="472">
        <f>+I158</f>
        <v>195508</v>
      </c>
      <c r="J157" s="472">
        <f t="shared" ref="J157" si="37">+J158</f>
        <v>2492</v>
      </c>
      <c r="K157" s="473">
        <f>ROUND(I157/H157*100,2)</f>
        <v>98.74</v>
      </c>
      <c r="L157" s="472">
        <f>+L158</f>
        <v>198000</v>
      </c>
      <c r="M157" s="472">
        <f>+M158</f>
        <v>195508</v>
      </c>
      <c r="N157" s="472">
        <f>+N158</f>
        <v>0</v>
      </c>
      <c r="O157" s="472">
        <f t="shared" ref="O157" si="38">+O158</f>
        <v>195508</v>
      </c>
      <c r="P157" s="474">
        <f t="shared" si="33"/>
        <v>2492</v>
      </c>
      <c r="Q157" s="475">
        <f t="shared" ref="Q157:Q178" si="39">ROUND(O157/L157*100,2)</f>
        <v>98.74</v>
      </c>
      <c r="R157" s="283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20.25" x14ac:dyDescent="0.2">
      <c r="A158" s="432"/>
      <c r="B158" s="431"/>
      <c r="C158" s="431"/>
      <c r="D158" s="431"/>
      <c r="E158" s="431">
        <v>25</v>
      </c>
      <c r="F158" s="431"/>
      <c r="G158" s="435" t="s">
        <v>317</v>
      </c>
      <c r="H158" s="476">
        <v>198000</v>
      </c>
      <c r="I158" s="476">
        <f>O158</f>
        <v>195508</v>
      </c>
      <c r="J158" s="476">
        <f t="shared" ref="J158:J176" si="40">H158-I158</f>
        <v>2492</v>
      </c>
      <c r="K158" s="473">
        <f>ROUND(I158/H158*100,2)</f>
        <v>98.74</v>
      </c>
      <c r="L158" s="476">
        <v>198000</v>
      </c>
      <c r="M158" s="477">
        <v>195508</v>
      </c>
      <c r="N158" s="476">
        <v>0</v>
      </c>
      <c r="O158" s="478">
        <f t="shared" si="36"/>
        <v>195508</v>
      </c>
      <c r="P158" s="478">
        <f t="shared" si="33"/>
        <v>2492</v>
      </c>
      <c r="Q158" s="475">
        <f t="shared" si="39"/>
        <v>98.74</v>
      </c>
      <c r="R158" s="283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40.5" x14ac:dyDescent="0.2">
      <c r="A159" s="481" t="s">
        <v>128</v>
      </c>
      <c r="B159" s="482"/>
      <c r="C159" s="482"/>
      <c r="D159" s="483">
        <v>85</v>
      </c>
      <c r="E159" s="482"/>
      <c r="F159" s="482"/>
      <c r="G159" s="484" t="s">
        <v>129</v>
      </c>
      <c r="H159" s="485"/>
      <c r="I159" s="485"/>
      <c r="J159" s="485">
        <f t="shared" si="40"/>
        <v>0</v>
      </c>
      <c r="K159" s="486"/>
      <c r="L159" s="485"/>
      <c r="M159" s="487"/>
      <c r="N159" s="485"/>
      <c r="O159" s="488">
        <f t="shared" si="36"/>
        <v>0</v>
      </c>
      <c r="P159" s="488">
        <f t="shared" si="33"/>
        <v>0</v>
      </c>
      <c r="Q159" s="489"/>
      <c r="R159" s="283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20.25" x14ac:dyDescent="0.2">
      <c r="A160" s="420" t="s">
        <v>111</v>
      </c>
      <c r="B160" s="421" t="s">
        <v>33</v>
      </c>
      <c r="C160" s="421"/>
      <c r="D160" s="421"/>
      <c r="E160" s="421"/>
      <c r="F160" s="421"/>
      <c r="G160" s="433" t="s">
        <v>130</v>
      </c>
      <c r="H160" s="472">
        <f>H157</f>
        <v>198000</v>
      </c>
      <c r="I160" s="472">
        <f>I157</f>
        <v>195508</v>
      </c>
      <c r="J160" s="476">
        <f t="shared" si="40"/>
        <v>2492</v>
      </c>
      <c r="K160" s="473">
        <f t="shared" ref="K160:K175" si="41">ROUND(I160/H160*100,2)</f>
        <v>98.74</v>
      </c>
      <c r="L160" s="472">
        <f>L157</f>
        <v>198000</v>
      </c>
      <c r="M160" s="472">
        <f>M157</f>
        <v>195508</v>
      </c>
      <c r="N160" s="472">
        <f>N157</f>
        <v>0</v>
      </c>
      <c r="O160" s="472">
        <f>O157</f>
        <v>195508</v>
      </c>
      <c r="P160" s="474">
        <f t="shared" si="33"/>
        <v>2492</v>
      </c>
      <c r="Q160" s="475">
        <f t="shared" si="39"/>
        <v>98.74</v>
      </c>
      <c r="R160" s="283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40.5" x14ac:dyDescent="0.2">
      <c r="A161" s="420"/>
      <c r="B161" s="421" t="s">
        <v>31</v>
      </c>
      <c r="C161" s="421"/>
      <c r="D161" s="421"/>
      <c r="E161" s="421"/>
      <c r="F161" s="421"/>
      <c r="G161" s="433" t="s">
        <v>131</v>
      </c>
      <c r="H161" s="472">
        <f>H162+H163</f>
        <v>0</v>
      </c>
      <c r="I161" s="472">
        <f>I162+I163</f>
        <v>0</v>
      </c>
      <c r="J161" s="476">
        <f t="shared" si="40"/>
        <v>0</v>
      </c>
      <c r="K161" s="473" t="e">
        <f t="shared" si="41"/>
        <v>#DIV/0!</v>
      </c>
      <c r="L161" s="472">
        <f>L162+L163</f>
        <v>0</v>
      </c>
      <c r="M161" s="472">
        <f>M162+M163</f>
        <v>0</v>
      </c>
      <c r="N161" s="472">
        <f>N162+N163</f>
        <v>0</v>
      </c>
      <c r="O161" s="472">
        <f>O162+O163</f>
        <v>0</v>
      </c>
      <c r="P161" s="474">
        <f t="shared" si="33"/>
        <v>0</v>
      </c>
      <c r="Q161" s="475" t="e">
        <f t="shared" si="39"/>
        <v>#DIV/0!</v>
      </c>
      <c r="R161" s="283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20.25" x14ac:dyDescent="0.2">
      <c r="A162" s="420"/>
      <c r="B162" s="421"/>
      <c r="C162" s="421" t="s">
        <v>33</v>
      </c>
      <c r="D162" s="421"/>
      <c r="E162" s="421"/>
      <c r="F162" s="421"/>
      <c r="G162" s="433" t="s">
        <v>132</v>
      </c>
      <c r="H162" s="472">
        <f>H155</f>
        <v>0</v>
      </c>
      <c r="I162" s="472">
        <f>I155</f>
        <v>0</v>
      </c>
      <c r="J162" s="476">
        <f t="shared" si="40"/>
        <v>0</v>
      </c>
      <c r="K162" s="473" t="e">
        <f t="shared" si="41"/>
        <v>#DIV/0!</v>
      </c>
      <c r="L162" s="472">
        <f>L155</f>
        <v>0</v>
      </c>
      <c r="M162" s="472">
        <f>M155</f>
        <v>0</v>
      </c>
      <c r="N162" s="472">
        <f>N155</f>
        <v>0</v>
      </c>
      <c r="O162" s="472">
        <f>O155</f>
        <v>0</v>
      </c>
      <c r="P162" s="474">
        <f t="shared" si="33"/>
        <v>0</v>
      </c>
      <c r="Q162" s="475" t="e">
        <f t="shared" si="39"/>
        <v>#DIV/0!</v>
      </c>
      <c r="R162" s="283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20.25" x14ac:dyDescent="0.2">
      <c r="A163" s="420"/>
      <c r="B163" s="421"/>
      <c r="C163" s="421" t="s">
        <v>31</v>
      </c>
      <c r="D163" s="421"/>
      <c r="E163" s="421"/>
      <c r="F163" s="421"/>
      <c r="G163" s="433" t="s">
        <v>133</v>
      </c>
      <c r="H163" s="472">
        <f>H110-H155-H157</f>
        <v>0</v>
      </c>
      <c r="I163" s="472">
        <f>I110-I155-I157</f>
        <v>0</v>
      </c>
      <c r="J163" s="476">
        <f t="shared" si="40"/>
        <v>0</v>
      </c>
      <c r="K163" s="473" t="e">
        <f t="shared" si="41"/>
        <v>#DIV/0!</v>
      </c>
      <c r="L163" s="472">
        <f>L110-L155-L157</f>
        <v>0</v>
      </c>
      <c r="M163" s="472">
        <f>M110-M155-M157</f>
        <v>0</v>
      </c>
      <c r="N163" s="472">
        <f>N110-N155-N157</f>
        <v>0</v>
      </c>
      <c r="O163" s="472">
        <f>O110-O155-O157</f>
        <v>0</v>
      </c>
      <c r="P163" s="474">
        <f t="shared" si="33"/>
        <v>0</v>
      </c>
      <c r="Q163" s="475" t="e">
        <f t="shared" si="39"/>
        <v>#DIV/0!</v>
      </c>
      <c r="R163" s="283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20.25" x14ac:dyDescent="0.2">
      <c r="A164" s="420" t="s">
        <v>134</v>
      </c>
      <c r="B164" s="421" t="s">
        <v>23</v>
      </c>
      <c r="C164" s="421"/>
      <c r="D164" s="421"/>
      <c r="E164" s="421"/>
      <c r="F164" s="421"/>
      <c r="G164" s="433" t="s">
        <v>135</v>
      </c>
      <c r="H164" s="472">
        <f>+H165+H174</f>
        <v>31047000</v>
      </c>
      <c r="I164" s="472">
        <f>+I165+I174</f>
        <v>23549435.380000003</v>
      </c>
      <c r="J164" s="476">
        <f t="shared" si="40"/>
        <v>7497564.6199999973</v>
      </c>
      <c r="K164" s="473">
        <f t="shared" si="41"/>
        <v>75.849999999999994</v>
      </c>
      <c r="L164" s="472">
        <f>+L165+L174</f>
        <v>31047000</v>
      </c>
      <c r="M164" s="472">
        <f>+M165+M174</f>
        <v>20779906.960000001</v>
      </c>
      <c r="N164" s="472">
        <f>+N165+N174</f>
        <v>2769528.42</v>
      </c>
      <c r="O164" s="472">
        <f>+O165+O174</f>
        <v>23549435.380000003</v>
      </c>
      <c r="P164" s="474">
        <f t="shared" si="33"/>
        <v>7497564.6199999973</v>
      </c>
      <c r="Q164" s="475">
        <f t="shared" si="39"/>
        <v>75.849999999999994</v>
      </c>
      <c r="R164" s="283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20.25" x14ac:dyDescent="0.2">
      <c r="A165" s="420"/>
      <c r="B165" s="421"/>
      <c r="C165" s="421"/>
      <c r="D165" s="421" t="s">
        <v>33</v>
      </c>
      <c r="E165" s="421"/>
      <c r="F165" s="421"/>
      <c r="G165" s="433" t="s">
        <v>63</v>
      </c>
      <c r="H165" s="472">
        <f>+H166+H167+H168+H169+H170+H171+H172+H173</f>
        <v>31047000</v>
      </c>
      <c r="I165" s="472">
        <f>+I166+I167+I168+I169+I170+I171+I172+I173</f>
        <v>23549435.380000003</v>
      </c>
      <c r="J165" s="472">
        <f>+J166+J167+J168+J169+J170+J171+J172+J173</f>
        <v>7497564.6200000001</v>
      </c>
      <c r="K165" s="473">
        <f t="shared" si="41"/>
        <v>75.849999999999994</v>
      </c>
      <c r="L165" s="472">
        <f>+L166+L167+L168+L169+L170+L171+L172+L173</f>
        <v>31047000</v>
      </c>
      <c r="M165" s="472">
        <f>+M166+M167+M168+M169+M170+M171+M172+M173</f>
        <v>20779906.960000001</v>
      </c>
      <c r="N165" s="472">
        <f>+N166+N167+N168+N169+N170+N171+N172+N173</f>
        <v>2769528.42</v>
      </c>
      <c r="O165" s="472">
        <f>+O166+O167+O168+O169+O170+O171+O172+O173</f>
        <v>23549435.380000003</v>
      </c>
      <c r="P165" s="474">
        <f t="shared" si="33"/>
        <v>7497564.6199999973</v>
      </c>
      <c r="Q165" s="475">
        <f t="shared" si="39"/>
        <v>75.849999999999994</v>
      </c>
      <c r="R165" s="283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20.25" x14ac:dyDescent="0.2">
      <c r="A166" s="420"/>
      <c r="B166" s="421"/>
      <c r="C166" s="421"/>
      <c r="D166" s="421" t="s">
        <v>89</v>
      </c>
      <c r="E166" s="421"/>
      <c r="F166" s="421"/>
      <c r="G166" s="433" t="s">
        <v>136</v>
      </c>
      <c r="H166" s="472">
        <f>+H179+H264+H112</f>
        <v>4866600</v>
      </c>
      <c r="I166" s="472">
        <f>+I179+I264+I112</f>
        <v>3971158</v>
      </c>
      <c r="J166" s="476">
        <f t="shared" si="40"/>
        <v>895442</v>
      </c>
      <c r="K166" s="473">
        <f t="shared" si="41"/>
        <v>81.599999999999994</v>
      </c>
      <c r="L166" s="472">
        <f>+L179+L264+L112</f>
        <v>4866600</v>
      </c>
      <c r="M166" s="472">
        <f>+M179+M264+M112</f>
        <v>3701498</v>
      </c>
      <c r="N166" s="472">
        <f>+N179+N264+N112</f>
        <v>269660</v>
      </c>
      <c r="O166" s="472">
        <f>+O179+O264+O112</f>
        <v>3971158</v>
      </c>
      <c r="P166" s="474">
        <f t="shared" si="33"/>
        <v>895442</v>
      </c>
      <c r="Q166" s="475">
        <f t="shared" si="39"/>
        <v>81.599999999999994</v>
      </c>
      <c r="R166" s="283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20.25" x14ac:dyDescent="0.2">
      <c r="A167" s="420"/>
      <c r="B167" s="421"/>
      <c r="C167" s="421"/>
      <c r="D167" s="421" t="s">
        <v>90</v>
      </c>
      <c r="E167" s="421"/>
      <c r="F167" s="421"/>
      <c r="G167" s="433" t="s">
        <v>137</v>
      </c>
      <c r="H167" s="472">
        <f>+H206+H296+H139</f>
        <v>457400</v>
      </c>
      <c r="I167" s="472">
        <f>+I206+I296+I139</f>
        <v>385279.2</v>
      </c>
      <c r="J167" s="476">
        <f t="shared" si="40"/>
        <v>72120.799999999988</v>
      </c>
      <c r="K167" s="473">
        <f t="shared" si="41"/>
        <v>84.23</v>
      </c>
      <c r="L167" s="472">
        <f>+L206+L296+L139</f>
        <v>457400</v>
      </c>
      <c r="M167" s="472">
        <f>+M206+M296+M139</f>
        <v>335222.27999999997</v>
      </c>
      <c r="N167" s="472">
        <f>+N206+N296+N139</f>
        <v>50056.92</v>
      </c>
      <c r="O167" s="472">
        <f>+O206+O296+O139</f>
        <v>385279.2</v>
      </c>
      <c r="P167" s="474">
        <f t="shared" si="33"/>
        <v>72120.799999999988</v>
      </c>
      <c r="Q167" s="475">
        <f t="shared" si="39"/>
        <v>84.23</v>
      </c>
      <c r="R167" s="283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20.25" x14ac:dyDescent="0.2">
      <c r="A168" s="420"/>
      <c r="B168" s="421"/>
      <c r="C168" s="421"/>
      <c r="D168" s="421" t="s">
        <v>91</v>
      </c>
      <c r="E168" s="421"/>
      <c r="F168" s="421"/>
      <c r="G168" s="433" t="s">
        <v>138</v>
      </c>
      <c r="H168" s="472">
        <f>+H329</f>
        <v>0</v>
      </c>
      <c r="I168" s="472">
        <f>+I329</f>
        <v>0</v>
      </c>
      <c r="J168" s="476">
        <f t="shared" si="40"/>
        <v>0</v>
      </c>
      <c r="K168" s="473" t="e">
        <f t="shared" si="41"/>
        <v>#DIV/0!</v>
      </c>
      <c r="L168" s="472">
        <f>+L329</f>
        <v>0</v>
      </c>
      <c r="M168" s="472">
        <f>+M329</f>
        <v>0</v>
      </c>
      <c r="N168" s="472">
        <f>+N329</f>
        <v>0</v>
      </c>
      <c r="O168" s="472">
        <f>+O329</f>
        <v>0</v>
      </c>
      <c r="P168" s="474">
        <f t="shared" si="33"/>
        <v>0</v>
      </c>
      <c r="Q168" s="475" t="e">
        <f t="shared" si="39"/>
        <v>#DIV/0!</v>
      </c>
      <c r="R168" s="283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20.25" x14ac:dyDescent="0.2">
      <c r="A169" s="420"/>
      <c r="B169" s="421"/>
      <c r="C169" s="421"/>
      <c r="D169" s="421" t="s">
        <v>92</v>
      </c>
      <c r="E169" s="421"/>
      <c r="F169" s="421"/>
      <c r="G169" s="433" t="s">
        <v>139</v>
      </c>
      <c r="H169" s="472">
        <f>+H235</f>
        <v>0</v>
      </c>
      <c r="I169" s="472">
        <f>+I235</f>
        <v>0</v>
      </c>
      <c r="J169" s="476">
        <f t="shared" si="40"/>
        <v>0</v>
      </c>
      <c r="K169" s="473" t="e">
        <f t="shared" si="41"/>
        <v>#DIV/0!</v>
      </c>
      <c r="L169" s="472">
        <f>+L235</f>
        <v>0</v>
      </c>
      <c r="M169" s="472">
        <f>+M235</f>
        <v>0</v>
      </c>
      <c r="N169" s="472">
        <f>+N235</f>
        <v>0</v>
      </c>
      <c r="O169" s="472">
        <f>+O235</f>
        <v>0</v>
      </c>
      <c r="P169" s="474">
        <f t="shared" si="33"/>
        <v>0</v>
      </c>
      <c r="Q169" s="475" t="e">
        <f t="shared" si="39"/>
        <v>#DIV/0!</v>
      </c>
      <c r="R169" s="283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40.5" x14ac:dyDescent="0.2">
      <c r="A170" s="420"/>
      <c r="B170" s="421"/>
      <c r="C170" s="421"/>
      <c r="D170" s="421">
        <v>51</v>
      </c>
      <c r="E170" s="421"/>
      <c r="F170" s="421"/>
      <c r="G170" s="433" t="s">
        <v>140</v>
      </c>
      <c r="H170" s="472">
        <f>+H237+H332</f>
        <v>3443000</v>
      </c>
      <c r="I170" s="472">
        <f>+I237+I332</f>
        <v>2902825</v>
      </c>
      <c r="J170" s="476">
        <f t="shared" si="40"/>
        <v>540175</v>
      </c>
      <c r="K170" s="473">
        <f t="shared" si="41"/>
        <v>84.31</v>
      </c>
      <c r="L170" s="472">
        <f>+L237+L332</f>
        <v>3443000</v>
      </c>
      <c r="M170" s="472">
        <f>+M237+M332</f>
        <v>2569787</v>
      </c>
      <c r="N170" s="472">
        <f>+N237+N332</f>
        <v>333038</v>
      </c>
      <c r="O170" s="472">
        <f>+O237+O332</f>
        <v>2902825</v>
      </c>
      <c r="P170" s="474">
        <f t="shared" si="33"/>
        <v>540175</v>
      </c>
      <c r="Q170" s="475">
        <f t="shared" si="39"/>
        <v>84.31</v>
      </c>
      <c r="R170" s="283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60.75" x14ac:dyDescent="0.2">
      <c r="A171" s="420"/>
      <c r="B171" s="421"/>
      <c r="C171" s="421"/>
      <c r="D171" s="421">
        <v>56</v>
      </c>
      <c r="E171" s="421"/>
      <c r="F171" s="421"/>
      <c r="G171" s="433" t="s">
        <v>141</v>
      </c>
      <c r="H171" s="472">
        <f>H240+H404</f>
        <v>8277000</v>
      </c>
      <c r="I171" s="472">
        <f>I240+I404</f>
        <v>4397546.76</v>
      </c>
      <c r="J171" s="476">
        <f t="shared" si="40"/>
        <v>3879453.24</v>
      </c>
      <c r="K171" s="473">
        <f t="shared" si="41"/>
        <v>53.13</v>
      </c>
      <c r="L171" s="472">
        <f>L240+L404</f>
        <v>8277000</v>
      </c>
      <c r="M171" s="472">
        <f>M240+M404</f>
        <v>3587400.26</v>
      </c>
      <c r="N171" s="472">
        <f>N240+N404</f>
        <v>810146.5</v>
      </c>
      <c r="O171" s="472">
        <f>O240+O404</f>
        <v>4397546.76</v>
      </c>
      <c r="P171" s="474">
        <f t="shared" si="33"/>
        <v>3879453.24</v>
      </c>
      <c r="Q171" s="475">
        <f t="shared" si="39"/>
        <v>53.13</v>
      </c>
      <c r="R171" s="283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20.25" x14ac:dyDescent="0.2">
      <c r="A172" s="420"/>
      <c r="B172" s="421"/>
      <c r="C172" s="421"/>
      <c r="D172" s="421">
        <v>57</v>
      </c>
      <c r="E172" s="421"/>
      <c r="F172" s="421"/>
      <c r="G172" s="433" t="s">
        <v>142</v>
      </c>
      <c r="H172" s="472">
        <f>+H244+H337</f>
        <v>13805000</v>
      </c>
      <c r="I172" s="472">
        <f>+I244+I337</f>
        <v>11697118.42</v>
      </c>
      <c r="J172" s="476">
        <f t="shared" si="40"/>
        <v>2107881.58</v>
      </c>
      <c r="K172" s="473">
        <f t="shared" si="41"/>
        <v>84.73</v>
      </c>
      <c r="L172" s="472">
        <f>+L244+L337</f>
        <v>13805000</v>
      </c>
      <c r="M172" s="472">
        <f>+M244+M337</f>
        <v>10390491.42</v>
      </c>
      <c r="N172" s="472">
        <f>+N244+N337</f>
        <v>1306627</v>
      </c>
      <c r="O172" s="472">
        <f>+O244+O337</f>
        <v>11697118.42</v>
      </c>
      <c r="P172" s="474">
        <f t="shared" si="33"/>
        <v>2107881.58</v>
      </c>
      <c r="Q172" s="475">
        <f t="shared" si="39"/>
        <v>84.73</v>
      </c>
      <c r="R172" s="283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20.25" x14ac:dyDescent="0.2">
      <c r="A173" s="420"/>
      <c r="B173" s="421"/>
      <c r="C173" s="421"/>
      <c r="D173" s="421">
        <v>59</v>
      </c>
      <c r="E173" s="421"/>
      <c r="F173" s="421"/>
      <c r="G173" s="433" t="s">
        <v>81</v>
      </c>
      <c r="H173" s="472">
        <f>+H362+H157</f>
        <v>198000</v>
      </c>
      <c r="I173" s="472">
        <f>+I362+I157</f>
        <v>195508</v>
      </c>
      <c r="J173" s="476">
        <f t="shared" si="40"/>
        <v>2492</v>
      </c>
      <c r="K173" s="473">
        <f t="shared" si="41"/>
        <v>98.74</v>
      </c>
      <c r="L173" s="472">
        <f>+L362+L157</f>
        <v>198000</v>
      </c>
      <c r="M173" s="472">
        <f>+M362+M157</f>
        <v>195508</v>
      </c>
      <c r="N173" s="472">
        <f>+N362+N157</f>
        <v>0</v>
      </c>
      <c r="O173" s="472">
        <f>+O362+O157</f>
        <v>195508</v>
      </c>
      <c r="P173" s="474">
        <f t="shared" si="33"/>
        <v>2492</v>
      </c>
      <c r="Q173" s="475">
        <f t="shared" si="39"/>
        <v>98.74</v>
      </c>
      <c r="R173" s="283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20.25" x14ac:dyDescent="0.2">
      <c r="A174" s="420"/>
      <c r="B174" s="421"/>
      <c r="C174" s="421"/>
      <c r="D174" s="421" t="s">
        <v>106</v>
      </c>
      <c r="E174" s="421"/>
      <c r="F174" s="421"/>
      <c r="G174" s="433" t="s">
        <v>84</v>
      </c>
      <c r="H174" s="472">
        <f>+H175</f>
        <v>0</v>
      </c>
      <c r="I174" s="472">
        <f>+I175</f>
        <v>0</v>
      </c>
      <c r="J174" s="476">
        <f t="shared" si="40"/>
        <v>0</v>
      </c>
      <c r="K174" s="473" t="e">
        <f t="shared" si="41"/>
        <v>#DIV/0!</v>
      </c>
      <c r="L174" s="472">
        <f>+L175</f>
        <v>0</v>
      </c>
      <c r="M174" s="472">
        <f>+M175</f>
        <v>0</v>
      </c>
      <c r="N174" s="472">
        <f>+N175</f>
        <v>0</v>
      </c>
      <c r="O174" s="472">
        <f>+O175</f>
        <v>0</v>
      </c>
      <c r="P174" s="474">
        <f t="shared" si="33"/>
        <v>0</v>
      </c>
      <c r="Q174" s="475" t="e">
        <f t="shared" si="39"/>
        <v>#DIV/0!</v>
      </c>
      <c r="R174" s="283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20.25" x14ac:dyDescent="0.2">
      <c r="A175" s="420"/>
      <c r="B175" s="421"/>
      <c r="C175" s="421"/>
      <c r="D175" s="421">
        <v>71</v>
      </c>
      <c r="E175" s="421"/>
      <c r="F175" s="421"/>
      <c r="G175" s="433" t="s">
        <v>143</v>
      </c>
      <c r="H175" s="472">
        <f>+H249+H366</f>
        <v>0</v>
      </c>
      <c r="I175" s="472">
        <f>+I249+I366</f>
        <v>0</v>
      </c>
      <c r="J175" s="476">
        <f t="shared" si="40"/>
        <v>0</v>
      </c>
      <c r="K175" s="473" t="e">
        <f t="shared" si="41"/>
        <v>#DIV/0!</v>
      </c>
      <c r="L175" s="472">
        <f>+L249+L366</f>
        <v>0</v>
      </c>
      <c r="M175" s="472">
        <f>+M249+M366</f>
        <v>0</v>
      </c>
      <c r="N175" s="472">
        <f>+N249+N366</f>
        <v>0</v>
      </c>
      <c r="O175" s="472">
        <f>+O249+O366</f>
        <v>0</v>
      </c>
      <c r="P175" s="474">
        <f t="shared" si="33"/>
        <v>0</v>
      </c>
      <c r="Q175" s="475" t="e">
        <f t="shared" si="39"/>
        <v>#DIV/0!</v>
      </c>
      <c r="R175" s="283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20.25" hidden="1" x14ac:dyDescent="0.2">
      <c r="A176" s="420"/>
      <c r="B176" s="421"/>
      <c r="C176" s="421"/>
      <c r="D176" s="421">
        <v>79</v>
      </c>
      <c r="E176" s="421"/>
      <c r="F176" s="421"/>
      <c r="G176" s="433" t="s">
        <v>107</v>
      </c>
      <c r="H176" s="472"/>
      <c r="I176" s="472"/>
      <c r="J176" s="476">
        <f t="shared" si="40"/>
        <v>0</v>
      </c>
      <c r="K176" s="473"/>
      <c r="L176" s="472"/>
      <c r="M176" s="472"/>
      <c r="N176" s="472"/>
      <c r="O176" s="472"/>
      <c r="P176" s="474">
        <f t="shared" si="33"/>
        <v>0</v>
      </c>
      <c r="Q176" s="475"/>
      <c r="R176" s="283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20.25" x14ac:dyDescent="0.25">
      <c r="A177" s="597" t="s">
        <v>144</v>
      </c>
      <c r="B177" s="598"/>
      <c r="C177" s="598"/>
      <c r="D177" s="598"/>
      <c r="E177" s="598"/>
      <c r="F177" s="598"/>
      <c r="G177" s="490" t="s">
        <v>145</v>
      </c>
      <c r="H177" s="491">
        <f>H178+H249+H257</f>
        <v>54400</v>
      </c>
      <c r="I177" s="491">
        <f>I178+I249+I257</f>
        <v>40230.21</v>
      </c>
      <c r="J177" s="491">
        <f>J178+J249+J257</f>
        <v>14169.79</v>
      </c>
      <c r="K177" s="492">
        <f>ROUND(I177/H177*100,2)</f>
        <v>73.95</v>
      </c>
      <c r="L177" s="491">
        <f>L178+L249+L257</f>
        <v>54400</v>
      </c>
      <c r="M177" s="493">
        <f>M178+M249+M257</f>
        <v>40353.1</v>
      </c>
      <c r="N177" s="491">
        <f>N178+N249+N257</f>
        <v>-122.89000000000001</v>
      </c>
      <c r="O177" s="494">
        <f>O178+O249+O257</f>
        <v>40230.21</v>
      </c>
      <c r="P177" s="495">
        <f t="shared" si="33"/>
        <v>14169.79</v>
      </c>
      <c r="Q177" s="496">
        <f t="shared" si="39"/>
        <v>73.95</v>
      </c>
      <c r="R177" s="2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20.25" x14ac:dyDescent="0.2">
      <c r="A178" s="420"/>
      <c r="B178" s="421"/>
      <c r="C178" s="421"/>
      <c r="D178" s="421" t="s">
        <v>33</v>
      </c>
      <c r="E178" s="421"/>
      <c r="F178" s="421"/>
      <c r="G178" s="471" t="s">
        <v>63</v>
      </c>
      <c r="H178" s="472">
        <f>H179+H206+H235+H237+H244+H240</f>
        <v>54400</v>
      </c>
      <c r="I178" s="472">
        <f>I179+I206+I235+I237+I244+I240</f>
        <v>40535.21</v>
      </c>
      <c r="J178" s="472">
        <f>J179+J206+J235+J237+J244+J240</f>
        <v>13864.79</v>
      </c>
      <c r="K178" s="473">
        <f>ROUND(I178/H178*100,2)</f>
        <v>74.510000000000005</v>
      </c>
      <c r="L178" s="472">
        <f t="shared" ref="L178:O178" si="42">L179+L206+L235+L237+L244+L240</f>
        <v>54400</v>
      </c>
      <c r="M178" s="472">
        <f t="shared" si="42"/>
        <v>40353.1</v>
      </c>
      <c r="N178" s="472">
        <f t="shared" si="42"/>
        <v>182.10999999999999</v>
      </c>
      <c r="O178" s="497">
        <f t="shared" si="42"/>
        <v>40535.21</v>
      </c>
      <c r="P178" s="474">
        <f t="shared" si="33"/>
        <v>13864.79</v>
      </c>
      <c r="Q178" s="475">
        <f t="shared" si="39"/>
        <v>74.510000000000005</v>
      </c>
      <c r="R178" s="283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20.25" x14ac:dyDescent="0.2">
      <c r="A179" s="420"/>
      <c r="B179" s="421"/>
      <c r="C179" s="421"/>
      <c r="D179" s="421" t="s">
        <v>89</v>
      </c>
      <c r="E179" s="421"/>
      <c r="F179" s="421"/>
      <c r="G179" s="471" t="s">
        <v>373</v>
      </c>
      <c r="H179" s="472">
        <f>H180+H199+H197</f>
        <v>0</v>
      </c>
      <c r="I179" s="472">
        <f>I180+I199+I197</f>
        <v>0</v>
      </c>
      <c r="J179" s="472">
        <f>J180+J199+J197</f>
        <v>0</v>
      </c>
      <c r="K179" s="473"/>
      <c r="L179" s="472">
        <f>L180+L199+L197</f>
        <v>0</v>
      </c>
      <c r="M179" s="498">
        <f>M180+M199+M197</f>
        <v>0</v>
      </c>
      <c r="N179" s="472">
        <f>N180+N199+N197</f>
        <v>0</v>
      </c>
      <c r="O179" s="498">
        <f>O180+O199+O197</f>
        <v>0</v>
      </c>
      <c r="P179" s="498">
        <f t="shared" si="33"/>
        <v>0</v>
      </c>
      <c r="Q179" s="475"/>
      <c r="R179" s="283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20.25" x14ac:dyDescent="0.2">
      <c r="A180" s="420"/>
      <c r="B180" s="421"/>
      <c r="C180" s="421"/>
      <c r="D180" s="421"/>
      <c r="E180" s="421" t="s">
        <v>33</v>
      </c>
      <c r="F180" s="421"/>
      <c r="G180" s="433" t="s">
        <v>113</v>
      </c>
      <c r="H180" s="472">
        <f>SUM(H181:H196)</f>
        <v>0</v>
      </c>
      <c r="I180" s="472">
        <f>SUM(I181:I196)</f>
        <v>0</v>
      </c>
      <c r="J180" s="472">
        <f>SUM(J181:J196)</f>
        <v>0</v>
      </c>
      <c r="K180" s="473"/>
      <c r="L180" s="472">
        <f>SUM(L181:L196)</f>
        <v>0</v>
      </c>
      <c r="M180" s="453">
        <f>SUM(M181:M196)</f>
        <v>0</v>
      </c>
      <c r="N180" s="472">
        <f>SUM(N181:N196)</f>
        <v>0</v>
      </c>
      <c r="O180" s="474">
        <f>SUM(O181:O196)</f>
        <v>0</v>
      </c>
      <c r="P180" s="474">
        <f t="shared" si="33"/>
        <v>0</v>
      </c>
      <c r="Q180" s="475"/>
      <c r="R180" s="283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20.25" x14ac:dyDescent="0.2">
      <c r="A181" s="432"/>
      <c r="B181" s="431"/>
      <c r="C181" s="431"/>
      <c r="D181" s="431"/>
      <c r="E181" s="431"/>
      <c r="F181" s="431" t="s">
        <v>33</v>
      </c>
      <c r="G181" s="435" t="s">
        <v>352</v>
      </c>
      <c r="H181" s="476"/>
      <c r="I181" s="476"/>
      <c r="J181" s="476">
        <f t="shared" ref="J181:J205" si="43">H181-I181</f>
        <v>0</v>
      </c>
      <c r="K181" s="473"/>
      <c r="L181" s="476"/>
      <c r="M181" s="477"/>
      <c r="N181" s="476"/>
      <c r="O181" s="478">
        <f t="shared" ref="O181:O205" si="44">M181+N181</f>
        <v>0</v>
      </c>
      <c r="P181" s="478">
        <f t="shared" si="33"/>
        <v>0</v>
      </c>
      <c r="Q181" s="475"/>
      <c r="R181" s="283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20.25" x14ac:dyDescent="0.2">
      <c r="A182" s="432"/>
      <c r="B182" s="431"/>
      <c r="C182" s="431"/>
      <c r="D182" s="431"/>
      <c r="E182" s="431"/>
      <c r="F182" s="431" t="s">
        <v>116</v>
      </c>
      <c r="G182" s="435" t="s">
        <v>353</v>
      </c>
      <c r="H182" s="476"/>
      <c r="I182" s="476"/>
      <c r="J182" s="476">
        <f t="shared" si="43"/>
        <v>0</v>
      </c>
      <c r="K182" s="473"/>
      <c r="L182" s="476"/>
      <c r="M182" s="477"/>
      <c r="N182" s="476"/>
      <c r="O182" s="478">
        <f t="shared" si="44"/>
        <v>0</v>
      </c>
      <c r="P182" s="478">
        <f t="shared" si="33"/>
        <v>0</v>
      </c>
      <c r="Q182" s="475"/>
      <c r="R182" s="283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20.25" hidden="1" x14ac:dyDescent="0.2">
      <c r="A183" s="432"/>
      <c r="B183" s="431"/>
      <c r="C183" s="431"/>
      <c r="D183" s="431"/>
      <c r="E183" s="431"/>
      <c r="F183" s="431" t="s">
        <v>44</v>
      </c>
      <c r="G183" s="435" t="s">
        <v>284</v>
      </c>
      <c r="H183" s="476"/>
      <c r="I183" s="476"/>
      <c r="J183" s="476">
        <f t="shared" si="43"/>
        <v>0</v>
      </c>
      <c r="K183" s="473"/>
      <c r="L183" s="476"/>
      <c r="M183" s="477"/>
      <c r="N183" s="476"/>
      <c r="O183" s="478">
        <f t="shared" si="44"/>
        <v>0</v>
      </c>
      <c r="P183" s="478">
        <f t="shared" si="33"/>
        <v>0</v>
      </c>
      <c r="Q183" s="475"/>
      <c r="R183" s="283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20.25" hidden="1" x14ac:dyDescent="0.2">
      <c r="A184" s="432"/>
      <c r="B184" s="431"/>
      <c r="C184" s="431"/>
      <c r="D184" s="431"/>
      <c r="E184" s="431"/>
      <c r="F184" s="431" t="s">
        <v>23</v>
      </c>
      <c r="G184" s="435" t="s">
        <v>285</v>
      </c>
      <c r="H184" s="476"/>
      <c r="I184" s="476"/>
      <c r="J184" s="476">
        <f t="shared" si="43"/>
        <v>0</v>
      </c>
      <c r="K184" s="473"/>
      <c r="L184" s="476"/>
      <c r="M184" s="477"/>
      <c r="N184" s="476"/>
      <c r="O184" s="478">
        <f t="shared" si="44"/>
        <v>0</v>
      </c>
      <c r="P184" s="478">
        <f t="shared" si="33"/>
        <v>0</v>
      </c>
      <c r="Q184" s="475"/>
      <c r="R184" s="283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20.25" x14ac:dyDescent="0.2">
      <c r="A185" s="432"/>
      <c r="B185" s="431"/>
      <c r="C185" s="431"/>
      <c r="D185" s="431"/>
      <c r="E185" s="431"/>
      <c r="F185" s="431" t="s">
        <v>34</v>
      </c>
      <c r="G185" s="435" t="s">
        <v>286</v>
      </c>
      <c r="H185" s="476"/>
      <c r="I185" s="476"/>
      <c r="J185" s="476">
        <f t="shared" si="43"/>
        <v>0</v>
      </c>
      <c r="K185" s="473"/>
      <c r="L185" s="476"/>
      <c r="M185" s="477"/>
      <c r="N185" s="476"/>
      <c r="O185" s="478">
        <f t="shared" si="44"/>
        <v>0</v>
      </c>
      <c r="P185" s="478">
        <f t="shared" si="33"/>
        <v>0</v>
      </c>
      <c r="Q185" s="475"/>
      <c r="R185" s="283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20.25" hidden="1" x14ac:dyDescent="0.2">
      <c r="A186" s="432"/>
      <c r="B186" s="431"/>
      <c r="C186" s="431"/>
      <c r="D186" s="431"/>
      <c r="E186" s="431"/>
      <c r="F186" s="431" t="s">
        <v>126</v>
      </c>
      <c r="G186" s="435" t="s">
        <v>287</v>
      </c>
      <c r="H186" s="476"/>
      <c r="I186" s="476"/>
      <c r="J186" s="476">
        <f t="shared" si="43"/>
        <v>0</v>
      </c>
      <c r="K186" s="473"/>
      <c r="L186" s="476"/>
      <c r="M186" s="477"/>
      <c r="N186" s="476"/>
      <c r="O186" s="478">
        <f t="shared" si="44"/>
        <v>0</v>
      </c>
      <c r="P186" s="478">
        <f t="shared" si="33"/>
        <v>0</v>
      </c>
      <c r="Q186" s="475"/>
      <c r="R186" s="283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20.25" hidden="1" x14ac:dyDescent="0.2">
      <c r="A187" s="432"/>
      <c r="B187" s="431"/>
      <c r="C187" s="431"/>
      <c r="D187" s="431"/>
      <c r="E187" s="431"/>
      <c r="F187" s="431" t="s">
        <v>117</v>
      </c>
      <c r="G187" s="435" t="s">
        <v>288</v>
      </c>
      <c r="H187" s="476"/>
      <c r="I187" s="476"/>
      <c r="J187" s="476">
        <f t="shared" si="43"/>
        <v>0</v>
      </c>
      <c r="K187" s="473"/>
      <c r="L187" s="476"/>
      <c r="M187" s="477"/>
      <c r="N187" s="476"/>
      <c r="O187" s="478">
        <f t="shared" si="44"/>
        <v>0</v>
      </c>
      <c r="P187" s="478">
        <f t="shared" si="33"/>
        <v>0</v>
      </c>
      <c r="Q187" s="475"/>
      <c r="R187" s="283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20.25" hidden="1" x14ac:dyDescent="0.2">
      <c r="A188" s="432"/>
      <c r="B188" s="431"/>
      <c r="C188" s="431"/>
      <c r="D188" s="431"/>
      <c r="E188" s="431"/>
      <c r="F188" s="431" t="s">
        <v>39</v>
      </c>
      <c r="G188" s="435" t="s">
        <v>301</v>
      </c>
      <c r="H188" s="476"/>
      <c r="I188" s="476"/>
      <c r="J188" s="476">
        <f t="shared" si="43"/>
        <v>0</v>
      </c>
      <c r="K188" s="473"/>
      <c r="L188" s="476"/>
      <c r="M188" s="477"/>
      <c r="N188" s="476"/>
      <c r="O188" s="478">
        <f t="shared" si="44"/>
        <v>0</v>
      </c>
      <c r="P188" s="478">
        <f t="shared" si="33"/>
        <v>0</v>
      </c>
      <c r="Q188" s="475"/>
      <c r="R188" s="283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20.25" hidden="1" x14ac:dyDescent="0.2">
      <c r="A189" s="432"/>
      <c r="B189" s="431"/>
      <c r="C189" s="431"/>
      <c r="D189" s="431"/>
      <c r="E189" s="431"/>
      <c r="F189" s="431">
        <v>10</v>
      </c>
      <c r="G189" s="435" t="s">
        <v>354</v>
      </c>
      <c r="H189" s="476"/>
      <c r="I189" s="476"/>
      <c r="J189" s="476">
        <f t="shared" si="43"/>
        <v>0</v>
      </c>
      <c r="K189" s="473"/>
      <c r="L189" s="476"/>
      <c r="M189" s="477"/>
      <c r="N189" s="476"/>
      <c r="O189" s="478">
        <f t="shared" si="44"/>
        <v>0</v>
      </c>
      <c r="P189" s="478">
        <f t="shared" si="33"/>
        <v>0</v>
      </c>
      <c r="Q189" s="475"/>
      <c r="R189" s="283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20.25" hidden="1" x14ac:dyDescent="0.2">
      <c r="A190" s="432"/>
      <c r="B190" s="431"/>
      <c r="C190" s="431"/>
      <c r="D190" s="431"/>
      <c r="E190" s="431"/>
      <c r="F190" s="431">
        <v>11</v>
      </c>
      <c r="G190" s="435" t="s">
        <v>291</v>
      </c>
      <c r="H190" s="476"/>
      <c r="I190" s="476"/>
      <c r="J190" s="476">
        <f t="shared" si="43"/>
        <v>0</v>
      </c>
      <c r="K190" s="473"/>
      <c r="L190" s="476"/>
      <c r="M190" s="477"/>
      <c r="N190" s="476"/>
      <c r="O190" s="478">
        <f t="shared" si="44"/>
        <v>0</v>
      </c>
      <c r="P190" s="478">
        <f t="shared" si="33"/>
        <v>0</v>
      </c>
      <c r="Q190" s="475"/>
      <c r="R190" s="283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40.5" hidden="1" x14ac:dyDescent="0.2">
      <c r="A191" s="432"/>
      <c r="B191" s="431"/>
      <c r="C191" s="431"/>
      <c r="D191" s="431"/>
      <c r="E191" s="431"/>
      <c r="F191" s="431">
        <v>12</v>
      </c>
      <c r="G191" s="435" t="s">
        <v>302</v>
      </c>
      <c r="H191" s="476"/>
      <c r="I191" s="476"/>
      <c r="J191" s="476">
        <f t="shared" si="43"/>
        <v>0</v>
      </c>
      <c r="K191" s="473"/>
      <c r="L191" s="476"/>
      <c r="M191" s="477"/>
      <c r="N191" s="476"/>
      <c r="O191" s="478">
        <f t="shared" si="44"/>
        <v>0</v>
      </c>
      <c r="P191" s="478">
        <f t="shared" si="33"/>
        <v>0</v>
      </c>
      <c r="Q191" s="475"/>
      <c r="R191" s="283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20.25" x14ac:dyDescent="0.2">
      <c r="A192" s="432"/>
      <c r="B192" s="431"/>
      <c r="C192" s="431"/>
      <c r="D192" s="431"/>
      <c r="E192" s="431"/>
      <c r="F192" s="431">
        <v>13</v>
      </c>
      <c r="G192" s="435" t="s">
        <v>303</v>
      </c>
      <c r="H192" s="476"/>
      <c r="I192" s="476"/>
      <c r="J192" s="476">
        <f t="shared" si="43"/>
        <v>0</v>
      </c>
      <c r="K192" s="473"/>
      <c r="L192" s="476"/>
      <c r="M192" s="477"/>
      <c r="N192" s="476"/>
      <c r="O192" s="478">
        <f t="shared" si="44"/>
        <v>0</v>
      </c>
      <c r="P192" s="478">
        <f t="shared" si="33"/>
        <v>0</v>
      </c>
      <c r="Q192" s="475"/>
      <c r="R192" s="283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20.25" hidden="1" x14ac:dyDescent="0.2">
      <c r="A193" s="432"/>
      <c r="B193" s="431"/>
      <c r="C193" s="431"/>
      <c r="D193" s="431"/>
      <c r="E193" s="431"/>
      <c r="F193" s="431">
        <v>14</v>
      </c>
      <c r="G193" s="435" t="s">
        <v>277</v>
      </c>
      <c r="H193" s="476"/>
      <c r="I193" s="476"/>
      <c r="J193" s="476">
        <f t="shared" si="43"/>
        <v>0</v>
      </c>
      <c r="K193" s="473"/>
      <c r="L193" s="476"/>
      <c r="M193" s="477"/>
      <c r="N193" s="476"/>
      <c r="O193" s="478">
        <f t="shared" si="44"/>
        <v>0</v>
      </c>
      <c r="P193" s="478">
        <f t="shared" si="33"/>
        <v>0</v>
      </c>
      <c r="Q193" s="475"/>
      <c r="R193" s="283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40.5" hidden="1" x14ac:dyDescent="0.2">
      <c r="A194" s="432"/>
      <c r="B194" s="431"/>
      <c r="C194" s="431"/>
      <c r="D194" s="431"/>
      <c r="E194" s="431"/>
      <c r="F194" s="431">
        <v>15</v>
      </c>
      <c r="G194" s="435" t="s">
        <v>304</v>
      </c>
      <c r="H194" s="476"/>
      <c r="I194" s="476"/>
      <c r="J194" s="476">
        <f t="shared" si="43"/>
        <v>0</v>
      </c>
      <c r="K194" s="473"/>
      <c r="L194" s="476"/>
      <c r="M194" s="477"/>
      <c r="N194" s="476"/>
      <c r="O194" s="478">
        <f t="shared" si="44"/>
        <v>0</v>
      </c>
      <c r="P194" s="478">
        <f t="shared" si="33"/>
        <v>0</v>
      </c>
      <c r="Q194" s="475"/>
      <c r="R194" s="283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20.25" x14ac:dyDescent="0.2">
      <c r="A195" s="432"/>
      <c r="B195" s="431"/>
      <c r="C195" s="431"/>
      <c r="D195" s="431"/>
      <c r="E195" s="431"/>
      <c r="F195" s="431">
        <v>17</v>
      </c>
      <c r="G195" s="435" t="s">
        <v>279</v>
      </c>
      <c r="H195" s="476"/>
      <c r="I195" s="476"/>
      <c r="J195" s="476">
        <f t="shared" si="43"/>
        <v>0</v>
      </c>
      <c r="K195" s="473"/>
      <c r="L195" s="476"/>
      <c r="M195" s="477"/>
      <c r="N195" s="476"/>
      <c r="O195" s="478">
        <f t="shared" si="44"/>
        <v>0</v>
      </c>
      <c r="P195" s="478">
        <f t="shared" si="33"/>
        <v>0</v>
      </c>
      <c r="Q195" s="475"/>
      <c r="R195" s="283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20.25" x14ac:dyDescent="0.2">
      <c r="A196" s="432"/>
      <c r="B196" s="431"/>
      <c r="C196" s="431"/>
      <c r="D196" s="431"/>
      <c r="E196" s="431"/>
      <c r="F196" s="431" t="s">
        <v>91</v>
      </c>
      <c r="G196" s="435" t="s">
        <v>278</v>
      </c>
      <c r="H196" s="476"/>
      <c r="I196" s="476"/>
      <c r="J196" s="476">
        <f t="shared" si="43"/>
        <v>0</v>
      </c>
      <c r="K196" s="473"/>
      <c r="L196" s="476"/>
      <c r="M196" s="477"/>
      <c r="N196" s="476"/>
      <c r="O196" s="478">
        <f t="shared" si="44"/>
        <v>0</v>
      </c>
      <c r="P196" s="478">
        <f t="shared" ref="P196:P259" si="45">L196-O196</f>
        <v>0</v>
      </c>
      <c r="Q196" s="475"/>
      <c r="R196" s="283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20.25" x14ac:dyDescent="0.2">
      <c r="A197" s="432"/>
      <c r="B197" s="431"/>
      <c r="C197" s="431"/>
      <c r="D197" s="431"/>
      <c r="E197" s="431" t="s">
        <v>31</v>
      </c>
      <c r="F197" s="431"/>
      <c r="G197" s="433" t="s">
        <v>118</v>
      </c>
      <c r="H197" s="476">
        <f>H198</f>
        <v>0</v>
      </c>
      <c r="I197" s="476">
        <f>I198</f>
        <v>0</v>
      </c>
      <c r="J197" s="476">
        <f t="shared" si="43"/>
        <v>0</v>
      </c>
      <c r="K197" s="473"/>
      <c r="L197" s="476">
        <f>L198</f>
        <v>0</v>
      </c>
      <c r="M197" s="477">
        <f>M198</f>
        <v>0</v>
      </c>
      <c r="N197" s="476">
        <f>N198</f>
        <v>0</v>
      </c>
      <c r="O197" s="478">
        <f>O198</f>
        <v>0</v>
      </c>
      <c r="P197" s="478">
        <f t="shared" si="45"/>
        <v>0</v>
      </c>
      <c r="Q197" s="475"/>
      <c r="R197" s="283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20.25" x14ac:dyDescent="0.2">
      <c r="A198" s="432"/>
      <c r="B198" s="431"/>
      <c r="C198" s="431"/>
      <c r="D198" s="431"/>
      <c r="E198" s="431"/>
      <c r="F198" s="431" t="s">
        <v>34</v>
      </c>
      <c r="G198" s="435" t="s">
        <v>119</v>
      </c>
      <c r="H198" s="476"/>
      <c r="I198" s="476"/>
      <c r="J198" s="476">
        <f t="shared" si="43"/>
        <v>0</v>
      </c>
      <c r="K198" s="473"/>
      <c r="L198" s="476"/>
      <c r="M198" s="477"/>
      <c r="N198" s="476"/>
      <c r="O198" s="478">
        <f t="shared" si="44"/>
        <v>0</v>
      </c>
      <c r="P198" s="478">
        <f t="shared" si="45"/>
        <v>0</v>
      </c>
      <c r="Q198" s="475"/>
      <c r="R198" s="283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20.25" x14ac:dyDescent="0.2">
      <c r="A199" s="420"/>
      <c r="B199" s="421"/>
      <c r="C199" s="421"/>
      <c r="D199" s="421"/>
      <c r="E199" s="421" t="s">
        <v>44</v>
      </c>
      <c r="F199" s="421"/>
      <c r="G199" s="433" t="s">
        <v>355</v>
      </c>
      <c r="H199" s="472">
        <f>H200+H201+H202+H203+H204+H205</f>
        <v>0</v>
      </c>
      <c r="I199" s="472">
        <f>I200+I201+I202+I203+I204+I205</f>
        <v>0</v>
      </c>
      <c r="J199" s="476">
        <f t="shared" si="43"/>
        <v>0</v>
      </c>
      <c r="K199" s="473"/>
      <c r="L199" s="472">
        <f>L200+L201+L202+L203+L204+L205</f>
        <v>0</v>
      </c>
      <c r="M199" s="453">
        <f>M200+M201+M202+M203+M204+M205</f>
        <v>0</v>
      </c>
      <c r="N199" s="472">
        <f>N200+N201+N202+N203+N204+N205</f>
        <v>0</v>
      </c>
      <c r="O199" s="474">
        <f>O200+O201+O202+O203+O204+O205</f>
        <v>0</v>
      </c>
      <c r="P199" s="474">
        <f t="shared" si="45"/>
        <v>0</v>
      </c>
      <c r="Q199" s="475"/>
      <c r="R199" s="283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20.25" hidden="1" x14ac:dyDescent="0.2">
      <c r="A200" s="432"/>
      <c r="B200" s="431"/>
      <c r="C200" s="431"/>
      <c r="D200" s="431"/>
      <c r="E200" s="431"/>
      <c r="F200" s="431" t="s">
        <v>33</v>
      </c>
      <c r="G200" s="435" t="s">
        <v>121</v>
      </c>
      <c r="H200" s="476"/>
      <c r="I200" s="476"/>
      <c r="J200" s="476">
        <f t="shared" si="43"/>
        <v>0</v>
      </c>
      <c r="K200" s="473"/>
      <c r="L200" s="476"/>
      <c r="M200" s="477"/>
      <c r="N200" s="476"/>
      <c r="O200" s="478">
        <f t="shared" si="44"/>
        <v>0</v>
      </c>
      <c r="P200" s="478">
        <f t="shared" si="45"/>
        <v>0</v>
      </c>
      <c r="Q200" s="475"/>
      <c r="R200" s="283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20.25" hidden="1" x14ac:dyDescent="0.2">
      <c r="A201" s="432"/>
      <c r="B201" s="431"/>
      <c r="C201" s="431"/>
      <c r="D201" s="431"/>
      <c r="E201" s="431"/>
      <c r="F201" s="431" t="s">
        <v>31</v>
      </c>
      <c r="G201" s="435" t="s">
        <v>356</v>
      </c>
      <c r="H201" s="476"/>
      <c r="I201" s="476"/>
      <c r="J201" s="476">
        <f t="shared" si="43"/>
        <v>0</v>
      </c>
      <c r="K201" s="473"/>
      <c r="L201" s="476"/>
      <c r="M201" s="477"/>
      <c r="N201" s="476"/>
      <c r="O201" s="478">
        <f t="shared" si="44"/>
        <v>0</v>
      </c>
      <c r="P201" s="478">
        <f t="shared" si="45"/>
        <v>0</v>
      </c>
      <c r="Q201" s="475"/>
      <c r="R201" s="283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20.25" hidden="1" x14ac:dyDescent="0.2">
      <c r="A202" s="432"/>
      <c r="B202" s="431"/>
      <c r="C202" s="431"/>
      <c r="D202" s="431"/>
      <c r="E202" s="431"/>
      <c r="F202" s="431" t="s">
        <v>44</v>
      </c>
      <c r="G202" s="435" t="s">
        <v>357</v>
      </c>
      <c r="H202" s="476"/>
      <c r="I202" s="476"/>
      <c r="J202" s="476">
        <f t="shared" si="43"/>
        <v>0</v>
      </c>
      <c r="K202" s="473"/>
      <c r="L202" s="476"/>
      <c r="M202" s="477"/>
      <c r="N202" s="476"/>
      <c r="O202" s="478">
        <f t="shared" si="44"/>
        <v>0</v>
      </c>
      <c r="P202" s="478">
        <f t="shared" si="45"/>
        <v>0</v>
      </c>
      <c r="Q202" s="475"/>
      <c r="R202" s="283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40.5" hidden="1" x14ac:dyDescent="0.2">
      <c r="A203" s="432"/>
      <c r="B203" s="431"/>
      <c r="C203" s="431"/>
      <c r="D203" s="431"/>
      <c r="E203" s="431"/>
      <c r="F203" s="431" t="s">
        <v>23</v>
      </c>
      <c r="G203" s="435" t="s">
        <v>124</v>
      </c>
      <c r="H203" s="476"/>
      <c r="I203" s="476"/>
      <c r="J203" s="476">
        <f t="shared" si="43"/>
        <v>0</v>
      </c>
      <c r="K203" s="473"/>
      <c r="L203" s="476"/>
      <c r="M203" s="477"/>
      <c r="N203" s="476"/>
      <c r="O203" s="478">
        <f t="shared" si="44"/>
        <v>0</v>
      </c>
      <c r="P203" s="478">
        <f t="shared" si="45"/>
        <v>0</v>
      </c>
      <c r="Q203" s="475"/>
      <c r="R203" s="283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20.25" hidden="1" x14ac:dyDescent="0.2">
      <c r="A204" s="432"/>
      <c r="B204" s="431"/>
      <c r="C204" s="431"/>
      <c r="D204" s="431"/>
      <c r="E204" s="431"/>
      <c r="F204" s="431" t="s">
        <v>34</v>
      </c>
      <c r="G204" s="435" t="s">
        <v>125</v>
      </c>
      <c r="H204" s="476"/>
      <c r="I204" s="476"/>
      <c r="J204" s="476">
        <f t="shared" si="43"/>
        <v>0</v>
      </c>
      <c r="K204" s="473"/>
      <c r="L204" s="476"/>
      <c r="M204" s="477"/>
      <c r="N204" s="476"/>
      <c r="O204" s="478">
        <f t="shared" si="44"/>
        <v>0</v>
      </c>
      <c r="P204" s="478">
        <f t="shared" si="45"/>
        <v>0</v>
      </c>
      <c r="Q204" s="475"/>
      <c r="R204" s="283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20.25" x14ac:dyDescent="0.2">
      <c r="A205" s="432"/>
      <c r="B205" s="431"/>
      <c r="C205" s="431"/>
      <c r="D205" s="431"/>
      <c r="E205" s="431"/>
      <c r="F205" s="431" t="s">
        <v>126</v>
      </c>
      <c r="G205" s="435" t="s">
        <v>127</v>
      </c>
      <c r="H205" s="476"/>
      <c r="I205" s="476"/>
      <c r="J205" s="476">
        <f t="shared" si="43"/>
        <v>0</v>
      </c>
      <c r="K205" s="473"/>
      <c r="L205" s="476"/>
      <c r="M205" s="477"/>
      <c r="N205" s="476"/>
      <c r="O205" s="478">
        <f t="shared" si="44"/>
        <v>0</v>
      </c>
      <c r="P205" s="478">
        <f t="shared" si="45"/>
        <v>0</v>
      </c>
      <c r="Q205" s="475"/>
      <c r="R205" s="283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20.25" x14ac:dyDescent="0.2">
      <c r="A206" s="420"/>
      <c r="B206" s="421"/>
      <c r="C206" s="421"/>
      <c r="D206" s="421" t="s">
        <v>90</v>
      </c>
      <c r="E206" s="421"/>
      <c r="F206" s="421"/>
      <c r="G206" s="471" t="s">
        <v>67</v>
      </c>
      <c r="H206" s="472">
        <f>H207+H218+H219+H223+H226+H227+H228+H229</f>
        <v>49400</v>
      </c>
      <c r="I206" s="472">
        <f>I207+I218+I219+I223+I226+I227+I228+I229</f>
        <v>40535.21</v>
      </c>
      <c r="J206" s="472">
        <f>J207+J218+J219+J223+J226+J227+J228+J229</f>
        <v>8864.7900000000009</v>
      </c>
      <c r="K206" s="473">
        <f>ROUND(I206/H206*100,2)</f>
        <v>82.06</v>
      </c>
      <c r="L206" s="472">
        <f>L207+L218+L219+L223+L226+L227+L228+L229</f>
        <v>49400</v>
      </c>
      <c r="M206" s="472">
        <f>M207+M218+M219+M223+M226+M227+M228+M229</f>
        <v>40353.1</v>
      </c>
      <c r="N206" s="472">
        <f>N207+N218+N219+N223+N226+N227+N228+N229</f>
        <v>182.10999999999999</v>
      </c>
      <c r="O206" s="499">
        <f t="shared" ref="O206" si="46">O207+O218+O219+O223+O226+O227+O228+O229</f>
        <v>40535.21</v>
      </c>
      <c r="P206" s="474">
        <f t="shared" si="45"/>
        <v>8864.7900000000009</v>
      </c>
      <c r="Q206" s="475">
        <f t="shared" ref="Q206:Q246" si="47">ROUND(O206/L206*100,2)</f>
        <v>82.06</v>
      </c>
      <c r="R206" s="283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20.25" x14ac:dyDescent="0.2">
      <c r="A207" s="420"/>
      <c r="B207" s="421"/>
      <c r="C207" s="421"/>
      <c r="D207" s="421"/>
      <c r="E207" s="421" t="s">
        <v>33</v>
      </c>
      <c r="F207" s="421"/>
      <c r="G207" s="433" t="s">
        <v>146</v>
      </c>
      <c r="H207" s="472">
        <f>SUM(H208:H217)</f>
        <v>49400</v>
      </c>
      <c r="I207" s="472">
        <f>SUM(I208:I217)</f>
        <v>40535.21</v>
      </c>
      <c r="J207" s="472">
        <f>SUM(J208:J217)</f>
        <v>8864.7900000000009</v>
      </c>
      <c r="K207" s="473">
        <f>ROUND(I207/H207*100,2)</f>
        <v>82.06</v>
      </c>
      <c r="L207" s="472">
        <f>SUM(L208:L217)</f>
        <v>49400</v>
      </c>
      <c r="M207" s="453">
        <f>SUM(M208:M217)</f>
        <v>40353.1</v>
      </c>
      <c r="N207" s="472">
        <f>SUM(N208:N217)</f>
        <v>182.10999999999999</v>
      </c>
      <c r="O207" s="474">
        <f>SUM(O208:O217)</f>
        <v>40535.21</v>
      </c>
      <c r="P207" s="474">
        <f t="shared" si="45"/>
        <v>8864.7900000000009</v>
      </c>
      <c r="Q207" s="475">
        <f t="shared" si="47"/>
        <v>82.06</v>
      </c>
      <c r="R207" s="283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20.25" x14ac:dyDescent="0.2">
      <c r="A208" s="432"/>
      <c r="B208" s="431"/>
      <c r="C208" s="431"/>
      <c r="D208" s="431"/>
      <c r="E208" s="431"/>
      <c r="F208" s="431" t="s">
        <v>33</v>
      </c>
      <c r="G208" s="435" t="s">
        <v>171</v>
      </c>
      <c r="H208" s="476"/>
      <c r="I208" s="476"/>
      <c r="J208" s="476">
        <f t="shared" ref="J208:J260" si="48">H208-I208</f>
        <v>0</v>
      </c>
      <c r="K208" s="473"/>
      <c r="L208" s="476"/>
      <c r="M208" s="477"/>
      <c r="N208" s="476"/>
      <c r="O208" s="478">
        <f t="shared" ref="O208:O218" si="49">M208+N208</f>
        <v>0</v>
      </c>
      <c r="P208" s="478">
        <f t="shared" si="45"/>
        <v>0</v>
      </c>
      <c r="Q208" s="475"/>
      <c r="R208" s="283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20.25" x14ac:dyDescent="0.2">
      <c r="A209" s="432"/>
      <c r="B209" s="431"/>
      <c r="C209" s="431"/>
      <c r="D209" s="431"/>
      <c r="E209" s="431"/>
      <c r="F209" s="431" t="s">
        <v>31</v>
      </c>
      <c r="G209" s="435" t="s">
        <v>306</v>
      </c>
      <c r="H209" s="476"/>
      <c r="I209" s="476"/>
      <c r="J209" s="476">
        <f t="shared" si="48"/>
        <v>0</v>
      </c>
      <c r="K209" s="473"/>
      <c r="L209" s="476"/>
      <c r="M209" s="477"/>
      <c r="N209" s="476"/>
      <c r="O209" s="478">
        <f t="shared" si="49"/>
        <v>0</v>
      </c>
      <c r="P209" s="478">
        <f t="shared" si="45"/>
        <v>0</v>
      </c>
      <c r="Q209" s="475"/>
      <c r="R209" s="283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20.25" x14ac:dyDescent="0.2">
      <c r="A210" s="432"/>
      <c r="B210" s="431"/>
      <c r="C210" s="431"/>
      <c r="D210" s="431"/>
      <c r="E210" s="431"/>
      <c r="F210" s="431" t="s">
        <v>44</v>
      </c>
      <c r="G210" s="435" t="s">
        <v>147</v>
      </c>
      <c r="H210" s="476">
        <v>4000</v>
      </c>
      <c r="I210" s="476">
        <f>O210</f>
        <v>3281.94</v>
      </c>
      <c r="J210" s="476">
        <f t="shared" si="48"/>
        <v>718.06</v>
      </c>
      <c r="K210" s="473">
        <f t="shared" ref="K210:K217" si="50">ROUND(I210/H210*100,2)</f>
        <v>82.05</v>
      </c>
      <c r="L210" s="476">
        <v>4000</v>
      </c>
      <c r="M210" s="477">
        <v>3177.06</v>
      </c>
      <c r="N210" s="476">
        <v>104.88</v>
      </c>
      <c r="O210" s="478">
        <f t="shared" si="49"/>
        <v>3281.94</v>
      </c>
      <c r="P210" s="478">
        <f t="shared" si="45"/>
        <v>718.06</v>
      </c>
      <c r="Q210" s="475">
        <f t="shared" si="47"/>
        <v>82.05</v>
      </c>
      <c r="R210" s="283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20.25" x14ac:dyDescent="0.2">
      <c r="A211" s="432"/>
      <c r="B211" s="431"/>
      <c r="C211" s="431"/>
      <c r="D211" s="431"/>
      <c r="E211" s="431"/>
      <c r="F211" s="431" t="s">
        <v>23</v>
      </c>
      <c r="G211" s="435" t="s">
        <v>148</v>
      </c>
      <c r="H211" s="476">
        <v>1000</v>
      </c>
      <c r="I211" s="476">
        <f>O211</f>
        <v>122.48</v>
      </c>
      <c r="J211" s="476">
        <f t="shared" si="48"/>
        <v>877.52</v>
      </c>
      <c r="K211" s="473"/>
      <c r="L211" s="476">
        <v>1000</v>
      </c>
      <c r="M211" s="477">
        <v>76.040000000000006</v>
      </c>
      <c r="N211" s="476">
        <v>46.44</v>
      </c>
      <c r="O211" s="478">
        <f t="shared" si="49"/>
        <v>122.48</v>
      </c>
      <c r="P211" s="478">
        <f t="shared" si="45"/>
        <v>877.52</v>
      </c>
      <c r="Q211" s="475"/>
      <c r="R211" s="283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20.25" x14ac:dyDescent="0.2">
      <c r="A212" s="432"/>
      <c r="B212" s="431"/>
      <c r="C212" s="431"/>
      <c r="D212" s="431"/>
      <c r="E212" s="431"/>
      <c r="F212" s="431" t="s">
        <v>116</v>
      </c>
      <c r="G212" s="435" t="s">
        <v>358</v>
      </c>
      <c r="H212" s="476"/>
      <c r="I212" s="476"/>
      <c r="J212" s="476">
        <f t="shared" si="48"/>
        <v>0</v>
      </c>
      <c r="K212" s="473"/>
      <c r="L212" s="476"/>
      <c r="M212" s="477"/>
      <c r="N212" s="476"/>
      <c r="O212" s="478">
        <f t="shared" si="49"/>
        <v>0</v>
      </c>
      <c r="P212" s="478">
        <f t="shared" si="45"/>
        <v>0</v>
      </c>
      <c r="Q212" s="475"/>
      <c r="R212" s="283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20.25" x14ac:dyDescent="0.2">
      <c r="A213" s="432"/>
      <c r="B213" s="431"/>
      <c r="C213" s="431"/>
      <c r="D213" s="431"/>
      <c r="E213" s="431"/>
      <c r="F213" s="431" t="s">
        <v>34</v>
      </c>
      <c r="G213" s="435" t="s">
        <v>359</v>
      </c>
      <c r="H213" s="476"/>
      <c r="I213" s="476"/>
      <c r="J213" s="476">
        <f t="shared" si="48"/>
        <v>0</v>
      </c>
      <c r="K213" s="473"/>
      <c r="L213" s="476"/>
      <c r="M213" s="477"/>
      <c r="N213" s="476"/>
      <c r="O213" s="478">
        <f t="shared" si="49"/>
        <v>0</v>
      </c>
      <c r="P213" s="478">
        <f t="shared" si="45"/>
        <v>0</v>
      </c>
      <c r="Q213" s="475"/>
      <c r="R213" s="283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20.25" hidden="1" x14ac:dyDescent="0.2">
      <c r="A214" s="432"/>
      <c r="B214" s="431"/>
      <c r="C214" s="431"/>
      <c r="D214" s="431"/>
      <c r="E214" s="431"/>
      <c r="F214" s="431" t="s">
        <v>126</v>
      </c>
      <c r="G214" s="435" t="s">
        <v>360</v>
      </c>
      <c r="H214" s="476"/>
      <c r="I214" s="476"/>
      <c r="J214" s="476">
        <f t="shared" si="48"/>
        <v>0</v>
      </c>
      <c r="K214" s="473"/>
      <c r="L214" s="476"/>
      <c r="M214" s="477"/>
      <c r="N214" s="476"/>
      <c r="O214" s="478">
        <f t="shared" si="49"/>
        <v>0</v>
      </c>
      <c r="P214" s="478">
        <f t="shared" si="45"/>
        <v>0</v>
      </c>
      <c r="Q214" s="475"/>
      <c r="R214" s="283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20.25" x14ac:dyDescent="0.2">
      <c r="A215" s="432"/>
      <c r="B215" s="431"/>
      <c r="C215" s="431"/>
      <c r="D215" s="431"/>
      <c r="E215" s="431"/>
      <c r="F215" s="431" t="s">
        <v>117</v>
      </c>
      <c r="G215" s="435" t="s">
        <v>361</v>
      </c>
      <c r="H215" s="476">
        <v>400</v>
      </c>
      <c r="I215" s="476">
        <f>O215</f>
        <v>130.79</v>
      </c>
      <c r="J215" s="476">
        <f t="shared" si="48"/>
        <v>269.21000000000004</v>
      </c>
      <c r="K215" s="473">
        <f t="shared" si="50"/>
        <v>32.700000000000003</v>
      </c>
      <c r="L215" s="476">
        <v>400</v>
      </c>
      <c r="M215" s="477">
        <v>100</v>
      </c>
      <c r="N215" s="476">
        <v>30.79</v>
      </c>
      <c r="O215" s="478">
        <f t="shared" si="49"/>
        <v>130.79</v>
      </c>
      <c r="P215" s="478">
        <f t="shared" si="45"/>
        <v>269.21000000000004</v>
      </c>
      <c r="Q215" s="475">
        <f t="shared" si="47"/>
        <v>32.700000000000003</v>
      </c>
      <c r="R215" s="283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20.25" x14ac:dyDescent="0.2">
      <c r="A216" s="432"/>
      <c r="B216" s="431"/>
      <c r="C216" s="431"/>
      <c r="D216" s="431"/>
      <c r="E216" s="431"/>
      <c r="F216" s="431" t="s">
        <v>39</v>
      </c>
      <c r="G216" s="435" t="s">
        <v>149</v>
      </c>
      <c r="H216" s="476">
        <v>4000</v>
      </c>
      <c r="I216" s="476"/>
      <c r="J216" s="476">
        <f t="shared" si="48"/>
        <v>4000</v>
      </c>
      <c r="K216" s="473">
        <f t="shared" si="50"/>
        <v>0</v>
      </c>
      <c r="L216" s="476">
        <v>4000</v>
      </c>
      <c r="M216" s="477"/>
      <c r="N216" s="476">
        <v>0</v>
      </c>
      <c r="O216" s="478">
        <f t="shared" si="49"/>
        <v>0</v>
      </c>
      <c r="P216" s="478">
        <f t="shared" si="45"/>
        <v>4000</v>
      </c>
      <c r="Q216" s="475">
        <f t="shared" si="47"/>
        <v>0</v>
      </c>
      <c r="R216" s="283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40.5" x14ac:dyDescent="0.2">
      <c r="A217" s="432"/>
      <c r="B217" s="431"/>
      <c r="C217" s="431"/>
      <c r="D217" s="431"/>
      <c r="E217" s="431"/>
      <c r="F217" s="431" t="s">
        <v>91</v>
      </c>
      <c r="G217" s="435" t="s">
        <v>150</v>
      </c>
      <c r="H217" s="476">
        <v>40000</v>
      </c>
      <c r="I217" s="476">
        <f>O217</f>
        <v>37000</v>
      </c>
      <c r="J217" s="476">
        <f t="shared" si="48"/>
        <v>3000</v>
      </c>
      <c r="K217" s="473">
        <f t="shared" si="50"/>
        <v>92.5</v>
      </c>
      <c r="L217" s="476">
        <v>40000</v>
      </c>
      <c r="M217" s="477">
        <v>37000</v>
      </c>
      <c r="N217" s="476">
        <v>0</v>
      </c>
      <c r="O217" s="478">
        <f t="shared" si="49"/>
        <v>37000</v>
      </c>
      <c r="P217" s="478">
        <f t="shared" si="45"/>
        <v>3000</v>
      </c>
      <c r="Q217" s="475">
        <f t="shared" si="47"/>
        <v>92.5</v>
      </c>
      <c r="R217" s="283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20.25" x14ac:dyDescent="0.2">
      <c r="A218" s="432"/>
      <c r="B218" s="431"/>
      <c r="C218" s="431"/>
      <c r="D218" s="431"/>
      <c r="E218" s="431" t="s">
        <v>31</v>
      </c>
      <c r="F218" s="431"/>
      <c r="G218" s="435" t="s">
        <v>151</v>
      </c>
      <c r="H218" s="476"/>
      <c r="I218" s="476"/>
      <c r="J218" s="476">
        <f t="shared" si="48"/>
        <v>0</v>
      </c>
      <c r="K218" s="473"/>
      <c r="L218" s="476"/>
      <c r="M218" s="477"/>
      <c r="N218" s="476"/>
      <c r="O218" s="478">
        <f t="shared" si="49"/>
        <v>0</v>
      </c>
      <c r="P218" s="478">
        <f t="shared" si="45"/>
        <v>0</v>
      </c>
      <c r="Q218" s="475"/>
      <c r="R218" s="283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20.25" hidden="1" x14ac:dyDescent="0.2">
      <c r="A219" s="420"/>
      <c r="B219" s="421"/>
      <c r="C219" s="421"/>
      <c r="D219" s="421"/>
      <c r="E219" s="421" t="s">
        <v>116</v>
      </c>
      <c r="F219" s="421"/>
      <c r="G219" s="471" t="s">
        <v>152</v>
      </c>
      <c r="H219" s="472">
        <f>SUM(H220:H222)</f>
        <v>0</v>
      </c>
      <c r="I219" s="472">
        <f>SUM(I220:I222)</f>
        <v>0</v>
      </c>
      <c r="J219" s="476">
        <f t="shared" si="48"/>
        <v>0</v>
      </c>
      <c r="K219" s="473"/>
      <c r="L219" s="472">
        <f>SUM(L220:L222)</f>
        <v>0</v>
      </c>
      <c r="M219" s="453">
        <f>SUM(M220:M222)</f>
        <v>0</v>
      </c>
      <c r="N219" s="472">
        <f>SUM(N220:N222)</f>
        <v>0</v>
      </c>
      <c r="O219" s="474">
        <f>SUM(O220:O222)</f>
        <v>0</v>
      </c>
      <c r="P219" s="474">
        <f t="shared" si="45"/>
        <v>0</v>
      </c>
      <c r="Q219" s="475"/>
      <c r="R219" s="283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20.25" hidden="1" x14ac:dyDescent="0.2">
      <c r="A220" s="432"/>
      <c r="B220" s="431"/>
      <c r="C220" s="431"/>
      <c r="D220" s="431"/>
      <c r="E220" s="431"/>
      <c r="F220" s="431" t="s">
        <v>33</v>
      </c>
      <c r="G220" s="435" t="s">
        <v>312</v>
      </c>
      <c r="H220" s="476"/>
      <c r="I220" s="476"/>
      <c r="J220" s="476">
        <f t="shared" si="48"/>
        <v>0</v>
      </c>
      <c r="K220" s="473"/>
      <c r="L220" s="476"/>
      <c r="M220" s="477"/>
      <c r="N220" s="476"/>
      <c r="O220" s="478">
        <f t="shared" ref="O220:O222" si="51">M220+N220</f>
        <v>0</v>
      </c>
      <c r="P220" s="478">
        <f t="shared" si="45"/>
        <v>0</v>
      </c>
      <c r="Q220" s="475"/>
      <c r="R220" s="283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20.25" hidden="1" x14ac:dyDescent="0.2">
      <c r="A221" s="432"/>
      <c r="B221" s="431"/>
      <c r="C221" s="431"/>
      <c r="D221" s="431"/>
      <c r="E221" s="431"/>
      <c r="F221" s="431" t="s">
        <v>44</v>
      </c>
      <c r="G221" s="435" t="s">
        <v>362</v>
      </c>
      <c r="H221" s="476"/>
      <c r="I221" s="476"/>
      <c r="J221" s="476">
        <f t="shared" si="48"/>
        <v>0</v>
      </c>
      <c r="K221" s="473"/>
      <c r="L221" s="476"/>
      <c r="M221" s="477"/>
      <c r="N221" s="476"/>
      <c r="O221" s="478">
        <f t="shared" si="51"/>
        <v>0</v>
      </c>
      <c r="P221" s="478">
        <f t="shared" si="45"/>
        <v>0</v>
      </c>
      <c r="Q221" s="475"/>
      <c r="R221" s="283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20.25" hidden="1" x14ac:dyDescent="0.2">
      <c r="A222" s="432"/>
      <c r="B222" s="431"/>
      <c r="C222" s="431"/>
      <c r="D222" s="431"/>
      <c r="E222" s="431"/>
      <c r="F222" s="431" t="s">
        <v>91</v>
      </c>
      <c r="G222" s="435" t="s">
        <v>153</v>
      </c>
      <c r="H222" s="476"/>
      <c r="I222" s="476"/>
      <c r="J222" s="476">
        <f t="shared" si="48"/>
        <v>0</v>
      </c>
      <c r="K222" s="473"/>
      <c r="L222" s="476"/>
      <c r="M222" s="477"/>
      <c r="N222" s="476"/>
      <c r="O222" s="478">
        <f t="shared" si="51"/>
        <v>0</v>
      </c>
      <c r="P222" s="478">
        <f t="shared" si="45"/>
        <v>0</v>
      </c>
      <c r="Q222" s="475"/>
      <c r="R222" s="283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20.25" x14ac:dyDescent="0.2">
      <c r="A223" s="420"/>
      <c r="B223" s="421"/>
      <c r="C223" s="421"/>
      <c r="D223" s="421"/>
      <c r="E223" s="421" t="s">
        <v>34</v>
      </c>
      <c r="F223" s="421"/>
      <c r="G223" s="471" t="s">
        <v>363</v>
      </c>
      <c r="H223" s="472">
        <f>H224+H225</f>
        <v>0</v>
      </c>
      <c r="I223" s="472">
        <f>I224+I225</f>
        <v>0</v>
      </c>
      <c r="J223" s="476">
        <f t="shared" si="48"/>
        <v>0</v>
      </c>
      <c r="K223" s="473"/>
      <c r="L223" s="472">
        <f>L224+L225</f>
        <v>0</v>
      </c>
      <c r="M223" s="453">
        <f>M224+M225</f>
        <v>0</v>
      </c>
      <c r="N223" s="472">
        <f>N224+N225</f>
        <v>0</v>
      </c>
      <c r="O223" s="474">
        <f>O224+O225</f>
        <v>0</v>
      </c>
      <c r="P223" s="474">
        <f t="shared" si="45"/>
        <v>0</v>
      </c>
      <c r="Q223" s="475"/>
      <c r="R223" s="283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20.25" x14ac:dyDescent="0.2">
      <c r="A224" s="432"/>
      <c r="B224" s="431"/>
      <c r="C224" s="431"/>
      <c r="D224" s="431"/>
      <c r="E224" s="431"/>
      <c r="F224" s="431" t="s">
        <v>33</v>
      </c>
      <c r="G224" s="435" t="s">
        <v>179</v>
      </c>
      <c r="H224" s="476"/>
      <c r="I224" s="476"/>
      <c r="J224" s="476">
        <f t="shared" si="48"/>
        <v>0</v>
      </c>
      <c r="K224" s="473"/>
      <c r="L224" s="476"/>
      <c r="M224" s="477"/>
      <c r="N224" s="476"/>
      <c r="O224" s="478">
        <f t="shared" ref="O224:O228" si="52">M224+N224</f>
        <v>0</v>
      </c>
      <c r="P224" s="478">
        <f t="shared" si="45"/>
        <v>0</v>
      </c>
      <c r="Q224" s="475"/>
      <c r="R224" s="283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20.25" x14ac:dyDescent="0.2">
      <c r="A225" s="432"/>
      <c r="B225" s="431"/>
      <c r="C225" s="431"/>
      <c r="D225" s="431"/>
      <c r="E225" s="431"/>
      <c r="F225" s="431" t="s">
        <v>31</v>
      </c>
      <c r="G225" s="435" t="s">
        <v>274</v>
      </c>
      <c r="H225" s="476"/>
      <c r="I225" s="476"/>
      <c r="J225" s="476">
        <f t="shared" si="48"/>
        <v>0</v>
      </c>
      <c r="K225" s="473"/>
      <c r="L225" s="476"/>
      <c r="M225" s="477"/>
      <c r="N225" s="476"/>
      <c r="O225" s="478">
        <f t="shared" si="52"/>
        <v>0</v>
      </c>
      <c r="P225" s="478">
        <f t="shared" si="45"/>
        <v>0</v>
      </c>
      <c r="Q225" s="475"/>
      <c r="R225" s="283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20.25" x14ac:dyDescent="0.2">
      <c r="A226" s="432"/>
      <c r="B226" s="431"/>
      <c r="C226" s="431"/>
      <c r="D226" s="431"/>
      <c r="E226" s="431">
        <v>11</v>
      </c>
      <c r="F226" s="431"/>
      <c r="G226" s="435" t="s">
        <v>364</v>
      </c>
      <c r="H226" s="476"/>
      <c r="I226" s="476"/>
      <c r="J226" s="476">
        <f t="shared" si="48"/>
        <v>0</v>
      </c>
      <c r="K226" s="473"/>
      <c r="L226" s="476"/>
      <c r="M226" s="477"/>
      <c r="N226" s="476"/>
      <c r="O226" s="478">
        <f t="shared" si="52"/>
        <v>0</v>
      </c>
      <c r="P226" s="478">
        <f t="shared" si="45"/>
        <v>0</v>
      </c>
      <c r="Q226" s="475"/>
      <c r="R226" s="283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20.25" x14ac:dyDescent="0.2">
      <c r="A227" s="432"/>
      <c r="B227" s="431"/>
      <c r="C227" s="431"/>
      <c r="D227" s="431"/>
      <c r="E227" s="431">
        <v>13</v>
      </c>
      <c r="F227" s="431"/>
      <c r="G227" s="435" t="s">
        <v>181</v>
      </c>
      <c r="H227" s="476"/>
      <c r="I227" s="476"/>
      <c r="J227" s="476">
        <f t="shared" si="48"/>
        <v>0</v>
      </c>
      <c r="K227" s="473"/>
      <c r="L227" s="476"/>
      <c r="M227" s="477"/>
      <c r="N227" s="476"/>
      <c r="O227" s="478">
        <f t="shared" si="52"/>
        <v>0</v>
      </c>
      <c r="P227" s="478">
        <f t="shared" si="45"/>
        <v>0</v>
      </c>
      <c r="Q227" s="475"/>
      <c r="R227" s="283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20.25" x14ac:dyDescent="0.2">
      <c r="A228" s="432"/>
      <c r="B228" s="431"/>
      <c r="C228" s="431"/>
      <c r="D228" s="431"/>
      <c r="E228" s="431">
        <v>14</v>
      </c>
      <c r="F228" s="431"/>
      <c r="G228" s="435" t="s">
        <v>365</v>
      </c>
      <c r="H228" s="476"/>
      <c r="I228" s="476"/>
      <c r="J228" s="476">
        <f t="shared" si="48"/>
        <v>0</v>
      </c>
      <c r="K228" s="473"/>
      <c r="L228" s="476"/>
      <c r="M228" s="477"/>
      <c r="N228" s="476"/>
      <c r="O228" s="478">
        <f t="shared" si="52"/>
        <v>0</v>
      </c>
      <c r="P228" s="478">
        <f t="shared" si="45"/>
        <v>0</v>
      </c>
      <c r="Q228" s="475"/>
      <c r="R228" s="283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20.25" x14ac:dyDescent="0.2">
      <c r="A229" s="420"/>
      <c r="B229" s="421"/>
      <c r="C229" s="421"/>
      <c r="D229" s="421"/>
      <c r="E229" s="421" t="s">
        <v>91</v>
      </c>
      <c r="F229" s="421"/>
      <c r="G229" s="471" t="s">
        <v>154</v>
      </c>
      <c r="H229" s="472">
        <f>H230+H231+H232+H233+H234</f>
        <v>0</v>
      </c>
      <c r="I229" s="472">
        <f>I230+I231+I232+I233+I234</f>
        <v>0</v>
      </c>
      <c r="J229" s="476">
        <f t="shared" si="48"/>
        <v>0</v>
      </c>
      <c r="K229" s="473"/>
      <c r="L229" s="472">
        <f>L230+L231+L232+L233+L234</f>
        <v>0</v>
      </c>
      <c r="M229" s="472">
        <f>M230+M231+M232+M233+M234</f>
        <v>0</v>
      </c>
      <c r="N229" s="472">
        <f>N230+N231+N232+N233+N234</f>
        <v>0</v>
      </c>
      <c r="O229" s="472">
        <f>O230+O231+O232+O233+O234</f>
        <v>0</v>
      </c>
      <c r="P229" s="474">
        <f t="shared" si="45"/>
        <v>0</v>
      </c>
      <c r="Q229" s="475"/>
      <c r="R229" s="283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20.25" hidden="1" x14ac:dyDescent="0.2">
      <c r="A230" s="432"/>
      <c r="B230" s="431"/>
      <c r="C230" s="431"/>
      <c r="D230" s="431"/>
      <c r="E230" s="431"/>
      <c r="F230" s="431" t="s">
        <v>31</v>
      </c>
      <c r="G230" s="435" t="s">
        <v>295</v>
      </c>
      <c r="H230" s="476"/>
      <c r="I230" s="476"/>
      <c r="J230" s="476">
        <f t="shared" si="48"/>
        <v>0</v>
      </c>
      <c r="K230" s="473"/>
      <c r="L230" s="476"/>
      <c r="M230" s="477"/>
      <c r="N230" s="476"/>
      <c r="O230" s="478">
        <f t="shared" ref="O230:O234" si="53">M230+N230</f>
        <v>0</v>
      </c>
      <c r="P230" s="478">
        <f t="shared" si="45"/>
        <v>0</v>
      </c>
      <c r="Q230" s="475"/>
      <c r="R230" s="283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20.25" x14ac:dyDescent="0.2">
      <c r="A231" s="432"/>
      <c r="B231" s="431"/>
      <c r="C231" s="431"/>
      <c r="D231" s="431"/>
      <c r="E231" s="431"/>
      <c r="F231" s="431" t="s">
        <v>44</v>
      </c>
      <c r="G231" s="435" t="s">
        <v>330</v>
      </c>
      <c r="H231" s="476"/>
      <c r="I231" s="476"/>
      <c r="J231" s="476"/>
      <c r="K231" s="473"/>
      <c r="L231" s="476"/>
      <c r="M231" s="477"/>
      <c r="N231" s="476"/>
      <c r="O231" s="478"/>
      <c r="P231" s="478"/>
      <c r="Q231" s="475"/>
      <c r="R231" s="283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20.25" x14ac:dyDescent="0.2">
      <c r="A232" s="432"/>
      <c r="B232" s="431"/>
      <c r="C232" s="431"/>
      <c r="D232" s="431"/>
      <c r="E232" s="431"/>
      <c r="F232" s="431" t="s">
        <v>23</v>
      </c>
      <c r="G232" s="435" t="s">
        <v>155</v>
      </c>
      <c r="H232" s="476"/>
      <c r="I232" s="476"/>
      <c r="J232" s="476">
        <f t="shared" si="48"/>
        <v>0</v>
      </c>
      <c r="K232" s="473"/>
      <c r="L232" s="476"/>
      <c r="M232" s="477"/>
      <c r="N232" s="476"/>
      <c r="O232" s="478">
        <f t="shared" si="53"/>
        <v>0</v>
      </c>
      <c r="P232" s="478">
        <f t="shared" si="45"/>
        <v>0</v>
      </c>
      <c r="Q232" s="475"/>
      <c r="R232" s="283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40.5" x14ac:dyDescent="0.2">
      <c r="A233" s="432"/>
      <c r="B233" s="431"/>
      <c r="C233" s="431"/>
      <c r="D233" s="431"/>
      <c r="E233" s="431"/>
      <c r="F233" s="431" t="s">
        <v>34</v>
      </c>
      <c r="G233" s="435" t="s">
        <v>294</v>
      </c>
      <c r="H233" s="476"/>
      <c r="I233" s="476"/>
      <c r="J233" s="476">
        <f t="shared" si="48"/>
        <v>0</v>
      </c>
      <c r="K233" s="473"/>
      <c r="L233" s="476"/>
      <c r="M233" s="477"/>
      <c r="N233" s="476"/>
      <c r="O233" s="478">
        <f t="shared" si="53"/>
        <v>0</v>
      </c>
      <c r="P233" s="478">
        <f t="shared" si="45"/>
        <v>0</v>
      </c>
      <c r="Q233" s="475"/>
      <c r="R233" s="283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20.25" x14ac:dyDescent="0.2">
      <c r="A234" s="432"/>
      <c r="B234" s="431"/>
      <c r="C234" s="431"/>
      <c r="D234" s="431"/>
      <c r="E234" s="431"/>
      <c r="F234" s="431" t="s">
        <v>91</v>
      </c>
      <c r="G234" s="435" t="s">
        <v>156</v>
      </c>
      <c r="H234" s="476"/>
      <c r="I234" s="476"/>
      <c r="J234" s="476">
        <f t="shared" si="48"/>
        <v>0</v>
      </c>
      <c r="K234" s="473"/>
      <c r="L234" s="476"/>
      <c r="M234" s="477"/>
      <c r="N234" s="476"/>
      <c r="O234" s="478">
        <f t="shared" si="53"/>
        <v>0</v>
      </c>
      <c r="P234" s="478">
        <f t="shared" si="45"/>
        <v>0</v>
      </c>
      <c r="Q234" s="475"/>
      <c r="R234" s="283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20.25" x14ac:dyDescent="0.2">
      <c r="A235" s="420"/>
      <c r="B235" s="421"/>
      <c r="C235" s="421"/>
      <c r="D235" s="421" t="s">
        <v>92</v>
      </c>
      <c r="E235" s="421"/>
      <c r="F235" s="421"/>
      <c r="G235" s="471" t="s">
        <v>71</v>
      </c>
      <c r="H235" s="472">
        <f>H236</f>
        <v>0</v>
      </c>
      <c r="I235" s="472">
        <f>I236</f>
        <v>0</v>
      </c>
      <c r="J235" s="476">
        <f t="shared" si="48"/>
        <v>0</v>
      </c>
      <c r="K235" s="473" t="e">
        <f>ROUND(I235/H235*100,2)</f>
        <v>#DIV/0!</v>
      </c>
      <c r="L235" s="472">
        <f>L236</f>
        <v>0</v>
      </c>
      <c r="M235" s="453">
        <f>M236</f>
        <v>0</v>
      </c>
      <c r="N235" s="472">
        <f>N236</f>
        <v>0</v>
      </c>
      <c r="O235" s="474">
        <f>O236</f>
        <v>0</v>
      </c>
      <c r="P235" s="474">
        <f t="shared" si="45"/>
        <v>0</v>
      </c>
      <c r="Q235" s="475" t="e">
        <f t="shared" si="47"/>
        <v>#DIV/0!</v>
      </c>
      <c r="R235" s="283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40.5" x14ac:dyDescent="0.2">
      <c r="A236" s="432"/>
      <c r="B236" s="431"/>
      <c r="C236" s="431"/>
      <c r="D236" s="431"/>
      <c r="E236" s="431" t="s">
        <v>39</v>
      </c>
      <c r="F236" s="431"/>
      <c r="G236" s="435" t="s">
        <v>293</v>
      </c>
      <c r="H236" s="476"/>
      <c r="I236" s="476"/>
      <c r="J236" s="476">
        <f t="shared" si="48"/>
        <v>0</v>
      </c>
      <c r="K236" s="473" t="e">
        <f>ROUND(I236/H236*100,2)</f>
        <v>#DIV/0!</v>
      </c>
      <c r="L236" s="476"/>
      <c r="M236" s="477"/>
      <c r="N236" s="476">
        <v>0</v>
      </c>
      <c r="O236" s="478">
        <f t="shared" ref="O236" si="54">M236+N236</f>
        <v>0</v>
      </c>
      <c r="P236" s="478">
        <f t="shared" si="45"/>
        <v>0</v>
      </c>
      <c r="Q236" s="475" t="e">
        <f t="shared" si="47"/>
        <v>#DIV/0!</v>
      </c>
      <c r="R236" s="283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40.5" x14ac:dyDescent="0.2">
      <c r="A237" s="420"/>
      <c r="B237" s="421"/>
      <c r="C237" s="421"/>
      <c r="D237" s="421">
        <v>51</v>
      </c>
      <c r="E237" s="421"/>
      <c r="F237" s="421"/>
      <c r="G237" s="471" t="s">
        <v>367</v>
      </c>
      <c r="H237" s="472">
        <f>H238</f>
        <v>0</v>
      </c>
      <c r="I237" s="472">
        <f>I238</f>
        <v>0</v>
      </c>
      <c r="J237" s="476">
        <f t="shared" si="48"/>
        <v>0</v>
      </c>
      <c r="K237" s="473"/>
      <c r="L237" s="472">
        <f t="shared" ref="L237:O238" si="55">L238</f>
        <v>0</v>
      </c>
      <c r="M237" s="453">
        <f t="shared" si="55"/>
        <v>0</v>
      </c>
      <c r="N237" s="472">
        <f t="shared" si="55"/>
        <v>0</v>
      </c>
      <c r="O237" s="474">
        <f t="shared" si="55"/>
        <v>0</v>
      </c>
      <c r="P237" s="474">
        <f t="shared" si="45"/>
        <v>0</v>
      </c>
      <c r="Q237" s="475"/>
      <c r="R237" s="283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20.25" x14ac:dyDescent="0.2">
      <c r="A238" s="420"/>
      <c r="B238" s="421"/>
      <c r="C238" s="421"/>
      <c r="D238" s="421"/>
      <c r="E238" s="421" t="s">
        <v>33</v>
      </c>
      <c r="F238" s="421"/>
      <c r="G238" s="433" t="s">
        <v>366</v>
      </c>
      <c r="H238" s="472">
        <f>H239</f>
        <v>0</v>
      </c>
      <c r="I238" s="472">
        <f>I239</f>
        <v>0</v>
      </c>
      <c r="J238" s="476">
        <f t="shared" si="48"/>
        <v>0</v>
      </c>
      <c r="K238" s="473"/>
      <c r="L238" s="472">
        <f t="shared" si="55"/>
        <v>0</v>
      </c>
      <c r="M238" s="453">
        <f t="shared" si="55"/>
        <v>0</v>
      </c>
      <c r="N238" s="472">
        <f t="shared" si="55"/>
        <v>0</v>
      </c>
      <c r="O238" s="474">
        <f t="shared" si="55"/>
        <v>0</v>
      </c>
      <c r="P238" s="474">
        <f t="shared" si="45"/>
        <v>0</v>
      </c>
      <c r="Q238" s="475"/>
      <c r="R238" s="283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20.25" x14ac:dyDescent="0.2">
      <c r="A239" s="432"/>
      <c r="B239" s="431"/>
      <c r="C239" s="431"/>
      <c r="D239" s="431"/>
      <c r="E239" s="431"/>
      <c r="F239" s="431" t="s">
        <v>33</v>
      </c>
      <c r="G239" s="435" t="s">
        <v>94</v>
      </c>
      <c r="H239" s="476"/>
      <c r="I239" s="476"/>
      <c r="J239" s="476">
        <f t="shared" si="48"/>
        <v>0</v>
      </c>
      <c r="K239" s="473"/>
      <c r="L239" s="476"/>
      <c r="M239" s="477"/>
      <c r="N239" s="476"/>
      <c r="O239" s="478">
        <f t="shared" ref="O239:O243" si="56">M239+N239</f>
        <v>0</v>
      </c>
      <c r="P239" s="478">
        <f t="shared" si="45"/>
        <v>0</v>
      </c>
      <c r="Q239" s="475"/>
      <c r="R239" s="283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60.75" x14ac:dyDescent="0.2">
      <c r="A240" s="432"/>
      <c r="B240" s="431"/>
      <c r="C240" s="431"/>
      <c r="D240" s="421">
        <v>56</v>
      </c>
      <c r="E240" s="421"/>
      <c r="F240" s="421"/>
      <c r="G240" s="433" t="s">
        <v>336</v>
      </c>
      <c r="H240" s="476">
        <f>H241</f>
        <v>0</v>
      </c>
      <c r="I240" s="476">
        <f>I241</f>
        <v>0</v>
      </c>
      <c r="J240" s="476">
        <f t="shared" si="48"/>
        <v>0</v>
      </c>
      <c r="K240" s="473"/>
      <c r="L240" s="476">
        <f t="shared" ref="L240:N240" si="57">L241</f>
        <v>0</v>
      </c>
      <c r="M240" s="477">
        <f t="shared" si="57"/>
        <v>0</v>
      </c>
      <c r="N240" s="476">
        <f t="shared" si="57"/>
        <v>0</v>
      </c>
      <c r="O240" s="478">
        <f t="shared" si="56"/>
        <v>0</v>
      </c>
      <c r="P240" s="478">
        <f t="shared" si="45"/>
        <v>0</v>
      </c>
      <c r="Q240" s="475" t="e">
        <f t="shared" si="47"/>
        <v>#DIV/0!</v>
      </c>
      <c r="R240" s="283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60.75" x14ac:dyDescent="0.2">
      <c r="A241" s="432"/>
      <c r="B241" s="431"/>
      <c r="C241" s="431"/>
      <c r="D241" s="431"/>
      <c r="E241" s="431">
        <v>49</v>
      </c>
      <c r="F241" s="431"/>
      <c r="G241" s="435" t="s">
        <v>268</v>
      </c>
      <c r="H241" s="476">
        <f>H242+H243</f>
        <v>0</v>
      </c>
      <c r="I241" s="476">
        <f>I242+I243</f>
        <v>0</v>
      </c>
      <c r="J241" s="476">
        <f t="shared" si="48"/>
        <v>0</v>
      </c>
      <c r="K241" s="473"/>
      <c r="L241" s="476">
        <f t="shared" ref="L241:N241" si="58">L242+L243</f>
        <v>0</v>
      </c>
      <c r="M241" s="477">
        <f t="shared" si="58"/>
        <v>0</v>
      </c>
      <c r="N241" s="476">
        <f t="shared" si="58"/>
        <v>0</v>
      </c>
      <c r="O241" s="478">
        <f t="shared" si="56"/>
        <v>0</v>
      </c>
      <c r="P241" s="478">
        <f t="shared" si="45"/>
        <v>0</v>
      </c>
      <c r="Q241" s="475" t="e">
        <f t="shared" si="47"/>
        <v>#DIV/0!</v>
      </c>
      <c r="R241" s="283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20.25" x14ac:dyDescent="0.2">
      <c r="A242" s="432"/>
      <c r="B242" s="431"/>
      <c r="C242" s="431"/>
      <c r="D242" s="431"/>
      <c r="E242" s="431"/>
      <c r="F242" s="431" t="s">
        <v>55</v>
      </c>
      <c r="G242" s="435" t="s">
        <v>157</v>
      </c>
      <c r="H242" s="476"/>
      <c r="I242" s="476"/>
      <c r="J242" s="476">
        <f t="shared" si="48"/>
        <v>0</v>
      </c>
      <c r="K242" s="473"/>
      <c r="L242" s="476"/>
      <c r="M242" s="477"/>
      <c r="N242" s="476"/>
      <c r="O242" s="478">
        <f t="shared" si="56"/>
        <v>0</v>
      </c>
      <c r="P242" s="478">
        <f t="shared" si="45"/>
        <v>0</v>
      </c>
      <c r="Q242" s="475" t="e">
        <f t="shared" si="47"/>
        <v>#DIV/0!</v>
      </c>
      <c r="R242" s="283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20.25" x14ac:dyDescent="0.2">
      <c r="A243" s="432"/>
      <c r="B243" s="431"/>
      <c r="C243" s="431"/>
      <c r="D243" s="431"/>
      <c r="E243" s="431"/>
      <c r="F243" s="431" t="s">
        <v>56</v>
      </c>
      <c r="G243" s="435" t="s">
        <v>158</v>
      </c>
      <c r="H243" s="476"/>
      <c r="I243" s="476"/>
      <c r="J243" s="476">
        <f t="shared" si="48"/>
        <v>0</v>
      </c>
      <c r="K243" s="473"/>
      <c r="L243" s="476"/>
      <c r="M243" s="477"/>
      <c r="N243" s="476"/>
      <c r="O243" s="478">
        <f t="shared" si="56"/>
        <v>0</v>
      </c>
      <c r="P243" s="478">
        <f t="shared" si="45"/>
        <v>0</v>
      </c>
      <c r="Q243" s="475" t="e">
        <f t="shared" si="47"/>
        <v>#DIV/0!</v>
      </c>
      <c r="R243" s="283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20.25" x14ac:dyDescent="0.2">
      <c r="A244" s="420"/>
      <c r="B244" s="421"/>
      <c r="C244" s="421"/>
      <c r="D244" s="421">
        <v>57</v>
      </c>
      <c r="E244" s="421"/>
      <c r="F244" s="421"/>
      <c r="G244" s="471" t="s">
        <v>79</v>
      </c>
      <c r="H244" s="472">
        <f>H246</f>
        <v>5000</v>
      </c>
      <c r="I244" s="472">
        <f>I246</f>
        <v>0</v>
      </c>
      <c r="J244" s="476">
        <f t="shared" si="48"/>
        <v>5000</v>
      </c>
      <c r="K244" s="473">
        <f>ROUND(I244/H244*100,2)</f>
        <v>0</v>
      </c>
      <c r="L244" s="472">
        <f>L246</f>
        <v>5000</v>
      </c>
      <c r="M244" s="453">
        <f>M246</f>
        <v>0</v>
      </c>
      <c r="N244" s="472">
        <f>N246</f>
        <v>0</v>
      </c>
      <c r="O244" s="474">
        <f>O246</f>
        <v>0</v>
      </c>
      <c r="P244" s="474">
        <f t="shared" si="45"/>
        <v>5000</v>
      </c>
      <c r="Q244" s="475">
        <f t="shared" si="47"/>
        <v>0</v>
      </c>
      <c r="R244" s="283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20.25" x14ac:dyDescent="0.2">
      <c r="A245" s="420"/>
      <c r="B245" s="421"/>
      <c r="C245" s="421"/>
      <c r="D245" s="421"/>
      <c r="E245" s="421"/>
      <c r="F245" s="421"/>
      <c r="G245" s="433" t="s">
        <v>100</v>
      </c>
      <c r="H245" s="500"/>
      <c r="I245" s="500"/>
      <c r="J245" s="476">
        <f t="shared" si="48"/>
        <v>0</v>
      </c>
      <c r="K245" s="473"/>
      <c r="L245" s="500"/>
      <c r="M245" s="501"/>
      <c r="N245" s="500"/>
      <c r="O245" s="478"/>
      <c r="P245" s="478">
        <f t="shared" si="45"/>
        <v>0</v>
      </c>
      <c r="Q245" s="475"/>
      <c r="R245" s="283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20.25" x14ac:dyDescent="0.2">
      <c r="A246" s="420"/>
      <c r="B246" s="421"/>
      <c r="C246" s="421"/>
      <c r="D246" s="421"/>
      <c r="E246" s="421" t="s">
        <v>31</v>
      </c>
      <c r="F246" s="421"/>
      <c r="G246" s="433" t="s">
        <v>101</v>
      </c>
      <c r="H246" s="472">
        <f>H248+H247</f>
        <v>5000</v>
      </c>
      <c r="I246" s="472">
        <f>I248+I247</f>
        <v>0</v>
      </c>
      <c r="J246" s="476">
        <f t="shared" si="48"/>
        <v>5000</v>
      </c>
      <c r="K246" s="473">
        <f>ROUND(I246/H246*100,2)</f>
        <v>0</v>
      </c>
      <c r="L246" s="472">
        <f>L248+L247</f>
        <v>5000</v>
      </c>
      <c r="M246" s="453">
        <f>M248+M247</f>
        <v>0</v>
      </c>
      <c r="N246" s="472">
        <f>N248+N247</f>
        <v>0</v>
      </c>
      <c r="O246" s="474">
        <f>O248+O247</f>
        <v>0</v>
      </c>
      <c r="P246" s="474">
        <f t="shared" si="45"/>
        <v>5000</v>
      </c>
      <c r="Q246" s="475">
        <f t="shared" si="47"/>
        <v>0</v>
      </c>
      <c r="R246" s="283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20.25" hidden="1" x14ac:dyDescent="0.2">
      <c r="A247" s="432"/>
      <c r="B247" s="431"/>
      <c r="C247" s="431"/>
      <c r="D247" s="431"/>
      <c r="E247" s="431"/>
      <c r="F247" s="431" t="s">
        <v>33</v>
      </c>
      <c r="G247" s="435" t="s">
        <v>292</v>
      </c>
      <c r="H247" s="476"/>
      <c r="I247" s="476"/>
      <c r="J247" s="476">
        <f t="shared" si="48"/>
        <v>0</v>
      </c>
      <c r="K247" s="473"/>
      <c r="L247" s="476"/>
      <c r="M247" s="477"/>
      <c r="N247" s="476"/>
      <c r="O247" s="478">
        <f t="shared" ref="O247:O248" si="59">M247+N247</f>
        <v>0</v>
      </c>
      <c r="P247" s="478">
        <f t="shared" si="45"/>
        <v>0</v>
      </c>
      <c r="Q247" s="475"/>
      <c r="R247" s="283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20.25" x14ac:dyDescent="0.2">
      <c r="A248" s="432"/>
      <c r="B248" s="431"/>
      <c r="C248" s="431"/>
      <c r="D248" s="431"/>
      <c r="E248" s="431"/>
      <c r="F248" s="431" t="s">
        <v>31</v>
      </c>
      <c r="G248" s="435" t="s">
        <v>103</v>
      </c>
      <c r="H248" s="476">
        <v>5000</v>
      </c>
      <c r="I248" s="476"/>
      <c r="J248" s="476">
        <f t="shared" si="48"/>
        <v>5000</v>
      </c>
      <c r="K248" s="473">
        <f>ROUND(I248/H248*100,2)</f>
        <v>0</v>
      </c>
      <c r="L248" s="476">
        <v>5000</v>
      </c>
      <c r="M248" s="477"/>
      <c r="N248" s="476"/>
      <c r="O248" s="478">
        <f t="shared" si="59"/>
        <v>0</v>
      </c>
      <c r="P248" s="478">
        <f t="shared" si="45"/>
        <v>5000</v>
      </c>
      <c r="Q248" s="475">
        <f t="shared" ref="Q248:Q303" si="60">ROUND(O248/L248*100,2)</f>
        <v>0</v>
      </c>
      <c r="R248" s="283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20.25" x14ac:dyDescent="0.2">
      <c r="A249" s="420"/>
      <c r="B249" s="421"/>
      <c r="C249" s="421"/>
      <c r="D249" s="421" t="s">
        <v>106</v>
      </c>
      <c r="E249" s="421"/>
      <c r="F249" s="421"/>
      <c r="G249" s="471" t="s">
        <v>84</v>
      </c>
      <c r="H249" s="472">
        <f>H250</f>
        <v>0</v>
      </c>
      <c r="I249" s="472">
        <f>I250</f>
        <v>0</v>
      </c>
      <c r="J249" s="476">
        <f t="shared" si="48"/>
        <v>0</v>
      </c>
      <c r="K249" s="473"/>
      <c r="L249" s="472">
        <f>L250</f>
        <v>0</v>
      </c>
      <c r="M249" s="453">
        <f>M250</f>
        <v>0</v>
      </c>
      <c r="N249" s="472">
        <f>N250</f>
        <v>0</v>
      </c>
      <c r="O249" s="474">
        <f>O250</f>
        <v>0</v>
      </c>
      <c r="P249" s="474">
        <f t="shared" si="45"/>
        <v>0</v>
      </c>
      <c r="Q249" s="475"/>
      <c r="R249" s="283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20.25" x14ac:dyDescent="0.2">
      <c r="A250" s="420"/>
      <c r="B250" s="421"/>
      <c r="C250" s="421"/>
      <c r="D250" s="421">
        <v>71</v>
      </c>
      <c r="E250" s="421"/>
      <c r="F250" s="421"/>
      <c r="G250" s="471" t="s">
        <v>159</v>
      </c>
      <c r="H250" s="472">
        <f>H251+H256</f>
        <v>0</v>
      </c>
      <c r="I250" s="472">
        <f>I251+I256</f>
        <v>0</v>
      </c>
      <c r="J250" s="476">
        <f t="shared" si="48"/>
        <v>0</v>
      </c>
      <c r="K250" s="473"/>
      <c r="L250" s="472">
        <f>L251+L256</f>
        <v>0</v>
      </c>
      <c r="M250" s="453">
        <f>M251+M256</f>
        <v>0</v>
      </c>
      <c r="N250" s="472">
        <f>N251+N256</f>
        <v>0</v>
      </c>
      <c r="O250" s="474">
        <f>O251+O256</f>
        <v>0</v>
      </c>
      <c r="P250" s="474">
        <f t="shared" si="45"/>
        <v>0</v>
      </c>
      <c r="Q250" s="475"/>
      <c r="R250" s="283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20.25" x14ac:dyDescent="0.2">
      <c r="A251" s="420"/>
      <c r="B251" s="421"/>
      <c r="C251" s="421"/>
      <c r="D251" s="421"/>
      <c r="E251" s="421" t="s">
        <v>33</v>
      </c>
      <c r="F251" s="421"/>
      <c r="G251" s="433" t="s">
        <v>160</v>
      </c>
      <c r="H251" s="472">
        <f>H252+H253+H254+H255</f>
        <v>0</v>
      </c>
      <c r="I251" s="472">
        <f>I252+I253+I254+I255</f>
        <v>0</v>
      </c>
      <c r="J251" s="476">
        <f t="shared" si="48"/>
        <v>0</v>
      </c>
      <c r="K251" s="473"/>
      <c r="L251" s="472">
        <f>L252+L253+L254+L255</f>
        <v>0</v>
      </c>
      <c r="M251" s="453">
        <f>M252+M253+M254+M255</f>
        <v>0</v>
      </c>
      <c r="N251" s="472">
        <f>N252+N253+N254+N255</f>
        <v>0</v>
      </c>
      <c r="O251" s="474">
        <f>O252+O253+O254+O255</f>
        <v>0</v>
      </c>
      <c r="P251" s="474">
        <f t="shared" si="45"/>
        <v>0</v>
      </c>
      <c r="Q251" s="475"/>
      <c r="R251" s="283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20.25" hidden="1" x14ac:dyDescent="0.2">
      <c r="A252" s="432"/>
      <c r="B252" s="431"/>
      <c r="C252" s="431"/>
      <c r="D252" s="431"/>
      <c r="E252" s="431"/>
      <c r="F252" s="431" t="s">
        <v>33</v>
      </c>
      <c r="G252" s="435" t="s">
        <v>372</v>
      </c>
      <c r="H252" s="476"/>
      <c r="I252" s="476"/>
      <c r="J252" s="476">
        <f t="shared" si="48"/>
        <v>0</v>
      </c>
      <c r="K252" s="473"/>
      <c r="L252" s="476"/>
      <c r="M252" s="477"/>
      <c r="N252" s="476"/>
      <c r="O252" s="478">
        <f t="shared" ref="O252:O257" si="61">M252+N252</f>
        <v>0</v>
      </c>
      <c r="P252" s="478">
        <f t="shared" si="45"/>
        <v>0</v>
      </c>
      <c r="Q252" s="475"/>
      <c r="R252" s="283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20.25" x14ac:dyDescent="0.2">
      <c r="A253" s="432"/>
      <c r="B253" s="431"/>
      <c r="C253" s="431"/>
      <c r="D253" s="431"/>
      <c r="E253" s="431"/>
      <c r="F253" s="431" t="s">
        <v>31</v>
      </c>
      <c r="G253" s="435" t="s">
        <v>161</v>
      </c>
      <c r="H253" s="476"/>
      <c r="I253" s="476"/>
      <c r="J253" s="476">
        <f t="shared" si="48"/>
        <v>0</v>
      </c>
      <c r="K253" s="473"/>
      <c r="L253" s="476"/>
      <c r="M253" s="477"/>
      <c r="N253" s="476"/>
      <c r="O253" s="478">
        <f t="shared" si="61"/>
        <v>0</v>
      </c>
      <c r="P253" s="478">
        <f t="shared" si="45"/>
        <v>0</v>
      </c>
      <c r="Q253" s="475"/>
      <c r="R253" s="283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40.5" x14ac:dyDescent="0.2">
      <c r="A254" s="432"/>
      <c r="B254" s="431"/>
      <c r="C254" s="431"/>
      <c r="D254" s="431"/>
      <c r="E254" s="431"/>
      <c r="F254" s="431" t="s">
        <v>44</v>
      </c>
      <c r="G254" s="435" t="s">
        <v>162</v>
      </c>
      <c r="H254" s="476"/>
      <c r="I254" s="476"/>
      <c r="J254" s="476">
        <f t="shared" si="48"/>
        <v>0</v>
      </c>
      <c r="K254" s="473"/>
      <c r="L254" s="476"/>
      <c r="M254" s="477"/>
      <c r="N254" s="476"/>
      <c r="O254" s="478">
        <f t="shared" si="61"/>
        <v>0</v>
      </c>
      <c r="P254" s="478">
        <f t="shared" si="45"/>
        <v>0</v>
      </c>
      <c r="Q254" s="475"/>
      <c r="R254" s="283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20.25" hidden="1" x14ac:dyDescent="0.2">
      <c r="A255" s="502"/>
      <c r="B255" s="503"/>
      <c r="C255" s="503"/>
      <c r="D255" s="503"/>
      <c r="E255" s="503"/>
      <c r="F255" s="503" t="s">
        <v>91</v>
      </c>
      <c r="G255" s="504" t="s">
        <v>370</v>
      </c>
      <c r="H255" s="476"/>
      <c r="I255" s="476"/>
      <c r="J255" s="476">
        <f t="shared" si="48"/>
        <v>0</v>
      </c>
      <c r="K255" s="473"/>
      <c r="L255" s="476"/>
      <c r="M255" s="477"/>
      <c r="N255" s="476"/>
      <c r="O255" s="478">
        <f t="shared" si="61"/>
        <v>0</v>
      </c>
      <c r="P255" s="478">
        <f t="shared" si="45"/>
        <v>0</v>
      </c>
      <c r="Q255" s="475"/>
      <c r="R255" s="505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20.25" x14ac:dyDescent="0.2">
      <c r="A256" s="502"/>
      <c r="B256" s="503"/>
      <c r="C256" s="503"/>
      <c r="D256" s="503"/>
      <c r="E256" s="503" t="s">
        <v>44</v>
      </c>
      <c r="F256" s="503"/>
      <c r="G256" s="504" t="s">
        <v>371</v>
      </c>
      <c r="H256" s="476"/>
      <c r="I256" s="476"/>
      <c r="J256" s="476">
        <f t="shared" si="48"/>
        <v>0</v>
      </c>
      <c r="K256" s="473"/>
      <c r="L256" s="476"/>
      <c r="M256" s="477"/>
      <c r="N256" s="476"/>
      <c r="O256" s="478">
        <f t="shared" si="61"/>
        <v>0</v>
      </c>
      <c r="P256" s="478">
        <f t="shared" si="45"/>
        <v>0</v>
      </c>
      <c r="Q256" s="475"/>
      <c r="R256" s="505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20.25" x14ac:dyDescent="0.2">
      <c r="A257" s="481"/>
      <c r="B257" s="482"/>
      <c r="C257" s="482"/>
      <c r="D257" s="482">
        <v>85</v>
      </c>
      <c r="E257" s="482"/>
      <c r="F257" s="482"/>
      <c r="G257" s="506" t="s">
        <v>87</v>
      </c>
      <c r="H257" s="485"/>
      <c r="I257" s="485">
        <v>-305</v>
      </c>
      <c r="J257" s="485">
        <f t="shared" si="48"/>
        <v>305</v>
      </c>
      <c r="K257" s="486"/>
      <c r="L257" s="485"/>
      <c r="M257" s="487"/>
      <c r="N257" s="485">
        <v>-305</v>
      </c>
      <c r="O257" s="488">
        <f t="shared" si="61"/>
        <v>-305</v>
      </c>
      <c r="P257" s="488">
        <f t="shared" si="45"/>
        <v>305</v>
      </c>
      <c r="Q257" s="489"/>
      <c r="R257" s="283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20.25" x14ac:dyDescent="0.2">
      <c r="A258" s="432"/>
      <c r="B258" s="431"/>
      <c r="C258" s="431"/>
      <c r="D258" s="431"/>
      <c r="E258" s="431"/>
      <c r="F258" s="431"/>
      <c r="G258" s="435" t="s">
        <v>163</v>
      </c>
      <c r="H258" s="476"/>
      <c r="I258" s="476"/>
      <c r="J258" s="476">
        <f t="shared" si="48"/>
        <v>0</v>
      </c>
      <c r="K258" s="473"/>
      <c r="L258" s="476"/>
      <c r="M258" s="477"/>
      <c r="N258" s="476"/>
      <c r="O258" s="478"/>
      <c r="P258" s="507">
        <f t="shared" si="45"/>
        <v>0</v>
      </c>
      <c r="Q258" s="475"/>
      <c r="R258" s="283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20.25" x14ac:dyDescent="0.2">
      <c r="A259" s="420" t="s">
        <v>144</v>
      </c>
      <c r="B259" s="421" t="s">
        <v>126</v>
      </c>
      <c r="C259" s="421"/>
      <c r="D259" s="421"/>
      <c r="E259" s="421"/>
      <c r="F259" s="421"/>
      <c r="G259" s="471" t="s">
        <v>164</v>
      </c>
      <c r="H259" s="472">
        <f>H260</f>
        <v>0</v>
      </c>
      <c r="I259" s="472">
        <f>I260</f>
        <v>0</v>
      </c>
      <c r="J259" s="476">
        <f t="shared" si="48"/>
        <v>0</v>
      </c>
      <c r="K259" s="473" t="e">
        <f>ROUND(I259/H259*100,2)</f>
        <v>#DIV/0!</v>
      </c>
      <c r="L259" s="472">
        <f>L260</f>
        <v>0</v>
      </c>
      <c r="M259" s="472">
        <f>M260</f>
        <v>0</v>
      </c>
      <c r="N259" s="472">
        <f>N260</f>
        <v>0</v>
      </c>
      <c r="O259" s="472">
        <f>O260</f>
        <v>0</v>
      </c>
      <c r="P259" s="474">
        <f t="shared" si="45"/>
        <v>0</v>
      </c>
      <c r="Q259" s="475" t="e">
        <f t="shared" si="60"/>
        <v>#DIV/0!</v>
      </c>
      <c r="R259" s="283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40.5" x14ac:dyDescent="0.2">
      <c r="A260" s="420"/>
      <c r="B260" s="421"/>
      <c r="C260" s="421" t="s">
        <v>33</v>
      </c>
      <c r="D260" s="421"/>
      <c r="E260" s="421"/>
      <c r="F260" s="421"/>
      <c r="G260" s="471" t="s">
        <v>165</v>
      </c>
      <c r="H260" s="472">
        <f>H237</f>
        <v>0</v>
      </c>
      <c r="I260" s="472">
        <f>I237</f>
        <v>0</v>
      </c>
      <c r="J260" s="476">
        <f t="shared" si="48"/>
        <v>0</v>
      </c>
      <c r="K260" s="473" t="e">
        <f>ROUND(I260/H260*100,2)</f>
        <v>#DIV/0!</v>
      </c>
      <c r="L260" s="472">
        <f>L237</f>
        <v>0</v>
      </c>
      <c r="M260" s="472">
        <f>M237</f>
        <v>0</v>
      </c>
      <c r="N260" s="472">
        <f>N237</f>
        <v>0</v>
      </c>
      <c r="O260" s="472">
        <f>O237</f>
        <v>0</v>
      </c>
      <c r="P260" s="474">
        <f t="shared" ref="P260:P323" si="62">L260-O260</f>
        <v>0</v>
      </c>
      <c r="Q260" s="475" t="e">
        <f t="shared" si="60"/>
        <v>#DIV/0!</v>
      </c>
      <c r="R260" s="283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20.25" x14ac:dyDescent="0.2">
      <c r="A261" s="420"/>
      <c r="B261" s="421" t="s">
        <v>49</v>
      </c>
      <c r="C261" s="421"/>
      <c r="D261" s="421"/>
      <c r="E261" s="421"/>
      <c r="F261" s="421"/>
      <c r="G261" s="471" t="s">
        <v>166</v>
      </c>
      <c r="H261" s="472">
        <f>H177-H260</f>
        <v>54400</v>
      </c>
      <c r="I261" s="472">
        <f>I177-I260</f>
        <v>40230.21</v>
      </c>
      <c r="J261" s="472">
        <f>H261-I261</f>
        <v>14169.79</v>
      </c>
      <c r="K261" s="473">
        <f t="shared" ref="K261:K308" si="63">ROUND(I261/H261*100,2)</f>
        <v>73.95</v>
      </c>
      <c r="L261" s="472">
        <f>L177-L260</f>
        <v>54400</v>
      </c>
      <c r="M261" s="472">
        <f>M177-M260</f>
        <v>40353.1</v>
      </c>
      <c r="N261" s="472">
        <f>N177-N260</f>
        <v>-122.89000000000001</v>
      </c>
      <c r="O261" s="472">
        <f>O177-O260</f>
        <v>40230.21</v>
      </c>
      <c r="P261" s="474">
        <f t="shared" si="62"/>
        <v>14169.79</v>
      </c>
      <c r="Q261" s="475">
        <f t="shared" si="60"/>
        <v>73.95</v>
      </c>
      <c r="R261" s="283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20.25" x14ac:dyDescent="0.25">
      <c r="A262" s="597" t="s">
        <v>167</v>
      </c>
      <c r="B262" s="598"/>
      <c r="C262" s="598"/>
      <c r="D262" s="598"/>
      <c r="E262" s="598"/>
      <c r="F262" s="598"/>
      <c r="G262" s="490" t="s">
        <v>168</v>
      </c>
      <c r="H262" s="491">
        <f>H263+H365+H373+H377</f>
        <v>22517600</v>
      </c>
      <c r="I262" s="491">
        <f>I263+I365+I373+I377</f>
        <v>18738641.41</v>
      </c>
      <c r="J262" s="491">
        <f>J263+J365+J373+J377</f>
        <v>3778958.59</v>
      </c>
      <c r="K262" s="492">
        <f t="shared" si="63"/>
        <v>83.22</v>
      </c>
      <c r="L262" s="491">
        <f>L263+L365+L373+L377</f>
        <v>22517600</v>
      </c>
      <c r="M262" s="493">
        <f>M263+M365+M373+M377</f>
        <v>16834420.600000001</v>
      </c>
      <c r="N262" s="491">
        <f>N263+N365+N373+N377</f>
        <v>1904220.81</v>
      </c>
      <c r="O262" s="495">
        <f>O263+O365+O373+O377</f>
        <v>18738641.41</v>
      </c>
      <c r="P262" s="495">
        <f t="shared" si="62"/>
        <v>3778958.59</v>
      </c>
      <c r="Q262" s="496">
        <f t="shared" si="60"/>
        <v>83.22</v>
      </c>
      <c r="R262" s="2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20.25" x14ac:dyDescent="0.25">
      <c r="A263" s="420"/>
      <c r="B263" s="421"/>
      <c r="C263" s="421"/>
      <c r="D263" s="421" t="s">
        <v>33</v>
      </c>
      <c r="E263" s="421"/>
      <c r="F263" s="421"/>
      <c r="G263" s="471" t="s">
        <v>63</v>
      </c>
      <c r="H263" s="472">
        <f>H264+H296+H329+H332+H337+H362</f>
        <v>22517600</v>
      </c>
      <c r="I263" s="472">
        <f>I264+I296+I329+I332+I337+I362</f>
        <v>18915845.41</v>
      </c>
      <c r="J263" s="472">
        <f>J264+J296+J329+J332+J337+J362</f>
        <v>3601754.59</v>
      </c>
      <c r="K263" s="473">
        <f t="shared" si="63"/>
        <v>84</v>
      </c>
      <c r="L263" s="472">
        <f>L264+L296+L329+L332+L337+L362</f>
        <v>22517600</v>
      </c>
      <c r="M263" s="453">
        <f>M264+M296+M329+M332+M337+M362</f>
        <v>16956645.600000001</v>
      </c>
      <c r="N263" s="472">
        <f>N264+N296+N329+N332+N337+N362</f>
        <v>1959199.81</v>
      </c>
      <c r="O263" s="474">
        <f>O264+O296+O329+O332+O337+O362</f>
        <v>18915845.41</v>
      </c>
      <c r="P263" s="474">
        <f t="shared" si="62"/>
        <v>3601754.59</v>
      </c>
      <c r="Q263" s="475">
        <f t="shared" si="60"/>
        <v>84</v>
      </c>
      <c r="R263" s="283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20.25" x14ac:dyDescent="0.25">
      <c r="A264" s="420"/>
      <c r="B264" s="421"/>
      <c r="C264" s="421"/>
      <c r="D264" s="421" t="s">
        <v>89</v>
      </c>
      <c r="E264" s="421"/>
      <c r="F264" s="421"/>
      <c r="G264" s="471" t="s">
        <v>65</v>
      </c>
      <c r="H264" s="472">
        <f>H265+H282+H289</f>
        <v>4866600</v>
      </c>
      <c r="I264" s="472">
        <f>I265+I282+I289</f>
        <v>3971158</v>
      </c>
      <c r="J264" s="472">
        <f>J265+J282+J289</f>
        <v>895442</v>
      </c>
      <c r="K264" s="473">
        <f t="shared" si="63"/>
        <v>81.599999999999994</v>
      </c>
      <c r="L264" s="472">
        <f>L265+L282+L289</f>
        <v>4866600</v>
      </c>
      <c r="M264" s="453">
        <f>M265+M282+M289</f>
        <v>3701498</v>
      </c>
      <c r="N264" s="472">
        <f>N265+N282+N289</f>
        <v>269660</v>
      </c>
      <c r="O264" s="497">
        <f>O265+O282+O289</f>
        <v>3971158</v>
      </c>
      <c r="P264" s="474">
        <f t="shared" si="62"/>
        <v>895442</v>
      </c>
      <c r="Q264" s="475">
        <f t="shared" si="60"/>
        <v>81.599999999999994</v>
      </c>
      <c r="R264" s="283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20.25" x14ac:dyDescent="0.25">
      <c r="A265" s="420"/>
      <c r="B265" s="421"/>
      <c r="C265" s="421"/>
      <c r="D265" s="421"/>
      <c r="E265" s="421" t="s">
        <v>33</v>
      </c>
      <c r="F265" s="421"/>
      <c r="G265" s="433" t="s">
        <v>113</v>
      </c>
      <c r="H265" s="472">
        <f>SUM(H266:H281)</f>
        <v>4753600</v>
      </c>
      <c r="I265" s="472">
        <f>SUM(I266:I281)</f>
        <v>3877010</v>
      </c>
      <c r="J265" s="472">
        <f>SUM(J266:J281)</f>
        <v>876590</v>
      </c>
      <c r="K265" s="473">
        <f t="shared" si="63"/>
        <v>81.56</v>
      </c>
      <c r="L265" s="472">
        <f>SUM(L266:L281)</f>
        <v>4753600</v>
      </c>
      <c r="M265" s="453">
        <f>SUM(M266:M281)</f>
        <v>3613038</v>
      </c>
      <c r="N265" s="472">
        <f>SUM(N266:N281)</f>
        <v>263972</v>
      </c>
      <c r="O265" s="474">
        <f>SUM(O266:O281)</f>
        <v>3877010</v>
      </c>
      <c r="P265" s="474">
        <f t="shared" si="62"/>
        <v>876590</v>
      </c>
      <c r="Q265" s="475">
        <f t="shared" si="60"/>
        <v>81.56</v>
      </c>
      <c r="R265" s="283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20.25" x14ac:dyDescent="0.2">
      <c r="A266" s="432"/>
      <c r="B266" s="431"/>
      <c r="C266" s="431"/>
      <c r="D266" s="431"/>
      <c r="E266" s="431"/>
      <c r="F266" s="431" t="s">
        <v>33</v>
      </c>
      <c r="G266" s="435" t="s">
        <v>114</v>
      </c>
      <c r="H266" s="476">
        <v>4280000</v>
      </c>
      <c r="I266" s="476">
        <f>O266</f>
        <v>3487867</v>
      </c>
      <c r="J266" s="476">
        <f t="shared" ref="J266:J295" si="64">H266-I266</f>
        <v>792133</v>
      </c>
      <c r="K266" s="473">
        <f t="shared" si="63"/>
        <v>81.489999999999995</v>
      </c>
      <c r="L266" s="476">
        <v>4280000</v>
      </c>
      <c r="M266" s="477">
        <v>3239376</v>
      </c>
      <c r="N266" s="476">
        <v>248491</v>
      </c>
      <c r="O266" s="478">
        <f t="shared" ref="O266:O281" si="65">M266+N266</f>
        <v>3487867</v>
      </c>
      <c r="P266" s="478">
        <f t="shared" si="62"/>
        <v>792133</v>
      </c>
      <c r="Q266" s="475">
        <f t="shared" si="60"/>
        <v>81.489999999999995</v>
      </c>
      <c r="R266" s="283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20.25" hidden="1" x14ac:dyDescent="0.2">
      <c r="A267" s="432"/>
      <c r="B267" s="431"/>
      <c r="C267" s="431"/>
      <c r="D267" s="431"/>
      <c r="E267" s="431"/>
      <c r="F267" s="431" t="s">
        <v>44</v>
      </c>
      <c r="G267" s="435" t="s">
        <v>284</v>
      </c>
      <c r="H267" s="476"/>
      <c r="I267" s="476"/>
      <c r="J267" s="476">
        <f t="shared" si="64"/>
        <v>0</v>
      </c>
      <c r="K267" s="473" t="e">
        <f t="shared" si="63"/>
        <v>#DIV/0!</v>
      </c>
      <c r="L267" s="476"/>
      <c r="M267" s="477"/>
      <c r="N267" s="476"/>
      <c r="O267" s="478">
        <f t="shared" si="65"/>
        <v>0</v>
      </c>
      <c r="P267" s="478">
        <f t="shared" si="62"/>
        <v>0</v>
      </c>
      <c r="Q267" s="475" t="e">
        <f t="shared" si="60"/>
        <v>#DIV/0!</v>
      </c>
      <c r="R267" s="283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20.25" hidden="1" x14ac:dyDescent="0.3">
      <c r="A268" s="432"/>
      <c r="B268" s="431"/>
      <c r="C268" s="431"/>
      <c r="D268" s="431"/>
      <c r="E268" s="431"/>
      <c r="F268" s="431" t="s">
        <v>23</v>
      </c>
      <c r="G268" s="508" t="s">
        <v>285</v>
      </c>
      <c r="H268" s="476"/>
      <c r="I268" s="476"/>
      <c r="J268" s="476">
        <f t="shared" si="64"/>
        <v>0</v>
      </c>
      <c r="K268" s="473"/>
      <c r="L268" s="476"/>
      <c r="M268" s="477"/>
      <c r="N268" s="476"/>
      <c r="O268" s="478">
        <f t="shared" si="65"/>
        <v>0</v>
      </c>
      <c r="P268" s="478">
        <f t="shared" si="62"/>
        <v>0</v>
      </c>
      <c r="Q268" s="475"/>
      <c r="R268" s="283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20.25" x14ac:dyDescent="0.2">
      <c r="A269" s="432"/>
      <c r="B269" s="431"/>
      <c r="C269" s="431"/>
      <c r="D269" s="431"/>
      <c r="E269" s="431"/>
      <c r="F269" s="431" t="s">
        <v>116</v>
      </c>
      <c r="G269" s="435" t="s">
        <v>283</v>
      </c>
      <c r="H269" s="476">
        <v>215000</v>
      </c>
      <c r="I269" s="476">
        <f>O269</f>
        <v>186946</v>
      </c>
      <c r="J269" s="476">
        <f t="shared" si="64"/>
        <v>28054</v>
      </c>
      <c r="K269" s="473">
        <f t="shared" si="63"/>
        <v>86.95</v>
      </c>
      <c r="L269" s="476">
        <v>215000</v>
      </c>
      <c r="M269" s="477">
        <v>177664</v>
      </c>
      <c r="N269" s="476">
        <v>9282</v>
      </c>
      <c r="O269" s="478">
        <f t="shared" si="65"/>
        <v>186946</v>
      </c>
      <c r="P269" s="478">
        <f t="shared" si="62"/>
        <v>28054</v>
      </c>
      <c r="Q269" s="475">
        <f t="shared" si="60"/>
        <v>86.95</v>
      </c>
      <c r="R269" s="283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20.25" x14ac:dyDescent="0.3">
      <c r="A270" s="432"/>
      <c r="B270" s="431"/>
      <c r="C270" s="431"/>
      <c r="D270" s="431"/>
      <c r="E270" s="431"/>
      <c r="F270" s="431" t="s">
        <v>34</v>
      </c>
      <c r="G270" s="508" t="s">
        <v>286</v>
      </c>
      <c r="H270" s="476"/>
      <c r="I270" s="476"/>
      <c r="J270" s="476">
        <f t="shared" si="64"/>
        <v>0</v>
      </c>
      <c r="K270" s="473"/>
      <c r="L270" s="476"/>
      <c r="M270" s="477"/>
      <c r="N270" s="476"/>
      <c r="O270" s="478">
        <f t="shared" si="65"/>
        <v>0</v>
      </c>
      <c r="P270" s="478">
        <f t="shared" si="62"/>
        <v>0</v>
      </c>
      <c r="Q270" s="475"/>
      <c r="R270" s="283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20.25" hidden="1" x14ac:dyDescent="0.3">
      <c r="A271" s="432"/>
      <c r="B271" s="431"/>
      <c r="C271" s="431"/>
      <c r="D271" s="431"/>
      <c r="E271" s="431"/>
      <c r="F271" s="431" t="s">
        <v>126</v>
      </c>
      <c r="G271" s="508" t="s">
        <v>287</v>
      </c>
      <c r="H271" s="476"/>
      <c r="I271" s="476"/>
      <c r="J271" s="476">
        <f t="shared" si="64"/>
        <v>0</v>
      </c>
      <c r="K271" s="473"/>
      <c r="L271" s="476"/>
      <c r="M271" s="477"/>
      <c r="N271" s="476"/>
      <c r="O271" s="478">
        <f t="shared" si="65"/>
        <v>0</v>
      </c>
      <c r="P271" s="478">
        <f t="shared" si="62"/>
        <v>0</v>
      </c>
      <c r="Q271" s="475"/>
      <c r="R271" s="283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20.25" hidden="1" x14ac:dyDescent="0.3">
      <c r="A272" s="432"/>
      <c r="B272" s="431"/>
      <c r="C272" s="431"/>
      <c r="D272" s="431"/>
      <c r="E272" s="431"/>
      <c r="F272" s="431" t="s">
        <v>117</v>
      </c>
      <c r="G272" s="508" t="s">
        <v>288</v>
      </c>
      <c r="H272" s="476"/>
      <c r="I272" s="476"/>
      <c r="J272" s="476">
        <f t="shared" si="64"/>
        <v>0</v>
      </c>
      <c r="K272" s="473"/>
      <c r="L272" s="476"/>
      <c r="M272" s="477"/>
      <c r="N272" s="476"/>
      <c r="O272" s="478">
        <f t="shared" si="65"/>
        <v>0</v>
      </c>
      <c r="P272" s="478">
        <f t="shared" si="62"/>
        <v>0</v>
      </c>
      <c r="Q272" s="475"/>
      <c r="R272" s="283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20.25" hidden="1" x14ac:dyDescent="0.3">
      <c r="A273" s="432"/>
      <c r="B273" s="431"/>
      <c r="C273" s="431"/>
      <c r="D273" s="431"/>
      <c r="E273" s="431"/>
      <c r="F273" s="431" t="s">
        <v>39</v>
      </c>
      <c r="G273" s="508" t="s">
        <v>289</v>
      </c>
      <c r="H273" s="476"/>
      <c r="I273" s="476"/>
      <c r="J273" s="476">
        <f t="shared" si="64"/>
        <v>0</v>
      </c>
      <c r="K273" s="473"/>
      <c r="L273" s="476"/>
      <c r="M273" s="477"/>
      <c r="N273" s="476"/>
      <c r="O273" s="478">
        <f t="shared" si="65"/>
        <v>0</v>
      </c>
      <c r="P273" s="478">
        <f t="shared" si="62"/>
        <v>0</v>
      </c>
      <c r="Q273" s="475"/>
      <c r="R273" s="283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20.25" hidden="1" x14ac:dyDescent="0.3">
      <c r="A274" s="432"/>
      <c r="B274" s="431"/>
      <c r="C274" s="431"/>
      <c r="D274" s="431"/>
      <c r="E274" s="431"/>
      <c r="F274" s="431">
        <v>10</v>
      </c>
      <c r="G274" s="508" t="s">
        <v>290</v>
      </c>
      <c r="H274" s="476"/>
      <c r="I274" s="476"/>
      <c r="J274" s="476">
        <f t="shared" si="64"/>
        <v>0</v>
      </c>
      <c r="K274" s="473"/>
      <c r="L274" s="476"/>
      <c r="M274" s="477"/>
      <c r="N274" s="476"/>
      <c r="O274" s="478">
        <f t="shared" si="65"/>
        <v>0</v>
      </c>
      <c r="P274" s="478">
        <f t="shared" si="62"/>
        <v>0</v>
      </c>
      <c r="Q274" s="475"/>
      <c r="R274" s="283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20.25" hidden="1" x14ac:dyDescent="0.3">
      <c r="A275" s="432"/>
      <c r="B275" s="431"/>
      <c r="C275" s="431"/>
      <c r="D275" s="431"/>
      <c r="E275" s="431"/>
      <c r="F275" s="431">
        <v>11</v>
      </c>
      <c r="G275" s="508" t="s">
        <v>291</v>
      </c>
      <c r="H275" s="476"/>
      <c r="I275" s="476"/>
      <c r="J275" s="476">
        <f t="shared" si="64"/>
        <v>0</v>
      </c>
      <c r="K275" s="473"/>
      <c r="L275" s="476"/>
      <c r="M275" s="477"/>
      <c r="N275" s="476"/>
      <c r="O275" s="478">
        <f t="shared" si="65"/>
        <v>0</v>
      </c>
      <c r="P275" s="478">
        <f t="shared" si="62"/>
        <v>0</v>
      </c>
      <c r="Q275" s="475"/>
      <c r="R275" s="283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40.5" x14ac:dyDescent="0.2">
      <c r="A276" s="432"/>
      <c r="B276" s="431"/>
      <c r="C276" s="431"/>
      <c r="D276" s="431"/>
      <c r="E276" s="431"/>
      <c r="F276" s="431">
        <v>12</v>
      </c>
      <c r="G276" s="435" t="s">
        <v>169</v>
      </c>
      <c r="H276" s="476">
        <v>153600</v>
      </c>
      <c r="I276" s="476">
        <f>O276</f>
        <v>112300</v>
      </c>
      <c r="J276" s="476">
        <f t="shared" si="64"/>
        <v>41300</v>
      </c>
      <c r="K276" s="473">
        <f t="shared" si="63"/>
        <v>73.11</v>
      </c>
      <c r="L276" s="476">
        <v>153600</v>
      </c>
      <c r="M276" s="477">
        <v>112300</v>
      </c>
      <c r="N276" s="476">
        <v>0</v>
      </c>
      <c r="O276" s="478">
        <f t="shared" si="65"/>
        <v>112300</v>
      </c>
      <c r="P276" s="478">
        <f t="shared" si="62"/>
        <v>41300</v>
      </c>
      <c r="Q276" s="475">
        <f t="shared" si="60"/>
        <v>73.11</v>
      </c>
      <c r="R276" s="283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20.25" x14ac:dyDescent="0.2">
      <c r="A277" s="432"/>
      <c r="B277" s="431"/>
      <c r="C277" s="431"/>
      <c r="D277" s="431"/>
      <c r="E277" s="431"/>
      <c r="F277" s="431">
        <v>13</v>
      </c>
      <c r="G277" s="435" t="s">
        <v>170</v>
      </c>
      <c r="H277" s="476">
        <v>1000</v>
      </c>
      <c r="I277" s="476">
        <f>O277</f>
        <v>253</v>
      </c>
      <c r="J277" s="476">
        <f t="shared" si="64"/>
        <v>747</v>
      </c>
      <c r="K277" s="473">
        <f t="shared" si="63"/>
        <v>25.3</v>
      </c>
      <c r="L277" s="476">
        <v>1000</v>
      </c>
      <c r="M277" s="477">
        <v>253</v>
      </c>
      <c r="N277" s="476">
        <v>0</v>
      </c>
      <c r="O277" s="478">
        <f t="shared" si="65"/>
        <v>253</v>
      </c>
      <c r="P277" s="478">
        <f t="shared" si="62"/>
        <v>747</v>
      </c>
      <c r="Q277" s="475">
        <f t="shared" si="60"/>
        <v>25.3</v>
      </c>
      <c r="R277" s="283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20.25" x14ac:dyDescent="0.2">
      <c r="A278" s="432"/>
      <c r="B278" s="431"/>
      <c r="C278" s="431"/>
      <c r="D278" s="431"/>
      <c r="E278" s="431"/>
      <c r="F278" s="431">
        <v>14</v>
      </c>
      <c r="G278" s="435" t="s">
        <v>277</v>
      </c>
      <c r="H278" s="476"/>
      <c r="I278" s="476"/>
      <c r="J278" s="476">
        <f t="shared" si="64"/>
        <v>0</v>
      </c>
      <c r="K278" s="473"/>
      <c r="L278" s="476"/>
      <c r="M278" s="477"/>
      <c r="N278" s="476"/>
      <c r="O278" s="478">
        <f t="shared" si="65"/>
        <v>0</v>
      </c>
      <c r="P278" s="478">
        <f t="shared" si="62"/>
        <v>0</v>
      </c>
      <c r="Q278" s="475"/>
      <c r="R278" s="283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40.5" hidden="1" x14ac:dyDescent="0.2">
      <c r="A279" s="432"/>
      <c r="B279" s="431"/>
      <c r="C279" s="431"/>
      <c r="D279" s="431"/>
      <c r="E279" s="431"/>
      <c r="F279" s="431">
        <v>15</v>
      </c>
      <c r="G279" s="435" t="s">
        <v>416</v>
      </c>
      <c r="H279" s="476"/>
      <c r="I279" s="476"/>
      <c r="J279" s="476">
        <f t="shared" si="64"/>
        <v>0</v>
      </c>
      <c r="K279" s="473"/>
      <c r="L279" s="476"/>
      <c r="M279" s="477"/>
      <c r="N279" s="476"/>
      <c r="O279" s="478">
        <f t="shared" si="65"/>
        <v>0</v>
      </c>
      <c r="P279" s="478">
        <f t="shared" si="62"/>
        <v>0</v>
      </c>
      <c r="Q279" s="475"/>
      <c r="R279" s="283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20.25" x14ac:dyDescent="0.2">
      <c r="A280" s="432"/>
      <c r="B280" s="431"/>
      <c r="C280" s="431"/>
      <c r="D280" s="431"/>
      <c r="E280" s="431"/>
      <c r="F280" s="431">
        <v>17</v>
      </c>
      <c r="G280" s="435" t="s">
        <v>279</v>
      </c>
      <c r="H280" s="476">
        <v>104000</v>
      </c>
      <c r="I280" s="476">
        <f>O280</f>
        <v>89644</v>
      </c>
      <c r="J280" s="476">
        <f t="shared" si="64"/>
        <v>14356</v>
      </c>
      <c r="K280" s="473">
        <f t="shared" si="63"/>
        <v>86.2</v>
      </c>
      <c r="L280" s="476">
        <v>104000</v>
      </c>
      <c r="M280" s="477">
        <v>83445</v>
      </c>
      <c r="N280" s="476">
        <v>6199</v>
      </c>
      <c r="O280" s="478">
        <f t="shared" si="65"/>
        <v>89644</v>
      </c>
      <c r="P280" s="478">
        <f t="shared" si="62"/>
        <v>14356</v>
      </c>
      <c r="Q280" s="475">
        <f t="shared" si="60"/>
        <v>86.2</v>
      </c>
      <c r="R280" s="283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20.25" x14ac:dyDescent="0.2">
      <c r="A281" s="432"/>
      <c r="B281" s="431"/>
      <c r="C281" s="431"/>
      <c r="D281" s="431"/>
      <c r="E281" s="431"/>
      <c r="F281" s="431" t="s">
        <v>91</v>
      </c>
      <c r="G281" s="435" t="s">
        <v>278</v>
      </c>
      <c r="H281" s="476"/>
      <c r="I281" s="476"/>
      <c r="J281" s="476">
        <f t="shared" si="64"/>
        <v>0</v>
      </c>
      <c r="K281" s="473" t="e">
        <f t="shared" si="63"/>
        <v>#DIV/0!</v>
      </c>
      <c r="L281" s="476"/>
      <c r="M281" s="477"/>
      <c r="N281" s="476"/>
      <c r="O281" s="478">
        <f t="shared" si="65"/>
        <v>0</v>
      </c>
      <c r="P281" s="478">
        <f t="shared" si="62"/>
        <v>0</v>
      </c>
      <c r="Q281" s="475" t="e">
        <f t="shared" si="60"/>
        <v>#DIV/0!</v>
      </c>
      <c r="R281" s="283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20.25" x14ac:dyDescent="0.2">
      <c r="A282" s="420"/>
      <c r="B282" s="421"/>
      <c r="C282" s="421"/>
      <c r="D282" s="421"/>
      <c r="E282" s="421" t="s">
        <v>31</v>
      </c>
      <c r="F282" s="421"/>
      <c r="G282" s="433" t="s">
        <v>320</v>
      </c>
      <c r="H282" s="472">
        <f>H286+H288+H287</f>
        <v>12000</v>
      </c>
      <c r="I282" s="472">
        <f>I286+I288+I287</f>
        <v>12000</v>
      </c>
      <c r="J282" s="476">
        <f t="shared" si="64"/>
        <v>0</v>
      </c>
      <c r="K282" s="473">
        <f t="shared" si="63"/>
        <v>100</v>
      </c>
      <c r="L282" s="472">
        <f>L286+L288+L287</f>
        <v>12000</v>
      </c>
      <c r="M282" s="453">
        <f>M286+M288+M287</f>
        <v>12000</v>
      </c>
      <c r="N282" s="472">
        <f>N286+N288+N287</f>
        <v>0</v>
      </c>
      <c r="O282" s="474">
        <f t="shared" ref="O282" si="66">O286+O288+O287</f>
        <v>12000</v>
      </c>
      <c r="P282" s="474">
        <f t="shared" si="62"/>
        <v>0</v>
      </c>
      <c r="Q282" s="475"/>
      <c r="R282" s="283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20.25" hidden="1" x14ac:dyDescent="0.2">
      <c r="A283" s="432"/>
      <c r="B283" s="431"/>
      <c r="C283" s="431"/>
      <c r="D283" s="431"/>
      <c r="E283" s="431"/>
      <c r="F283" s="431" t="s">
        <v>33</v>
      </c>
      <c r="G283" s="435" t="s">
        <v>280</v>
      </c>
      <c r="H283" s="476"/>
      <c r="I283" s="476"/>
      <c r="J283" s="476">
        <f t="shared" si="64"/>
        <v>0</v>
      </c>
      <c r="K283" s="473"/>
      <c r="L283" s="476"/>
      <c r="M283" s="477"/>
      <c r="N283" s="476"/>
      <c r="O283" s="478">
        <f t="shared" ref="O283:O288" si="67">M283+N283</f>
        <v>0</v>
      </c>
      <c r="P283" s="478">
        <f t="shared" si="62"/>
        <v>0</v>
      </c>
      <c r="Q283" s="475"/>
      <c r="R283" s="283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20.25" hidden="1" x14ac:dyDescent="0.2">
      <c r="A284" s="432"/>
      <c r="B284" s="431"/>
      <c r="C284" s="431"/>
      <c r="D284" s="431"/>
      <c r="E284" s="431"/>
      <c r="F284" s="431" t="s">
        <v>31</v>
      </c>
      <c r="G284" s="435" t="s">
        <v>281</v>
      </c>
      <c r="H284" s="476"/>
      <c r="I284" s="476"/>
      <c r="J284" s="476">
        <f t="shared" si="64"/>
        <v>0</v>
      </c>
      <c r="K284" s="473"/>
      <c r="L284" s="476"/>
      <c r="M284" s="477"/>
      <c r="N284" s="476"/>
      <c r="O284" s="478">
        <f t="shared" si="67"/>
        <v>0</v>
      </c>
      <c r="P284" s="478">
        <f t="shared" si="62"/>
        <v>0</v>
      </c>
      <c r="Q284" s="475"/>
      <c r="R284" s="283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20.25" hidden="1" x14ac:dyDescent="0.2">
      <c r="A285" s="432"/>
      <c r="B285" s="431"/>
      <c r="C285" s="431"/>
      <c r="D285" s="431"/>
      <c r="E285" s="431"/>
      <c r="F285" s="431" t="s">
        <v>44</v>
      </c>
      <c r="G285" s="435" t="s">
        <v>282</v>
      </c>
      <c r="H285" s="476"/>
      <c r="I285" s="476"/>
      <c r="J285" s="476">
        <f t="shared" si="64"/>
        <v>0</v>
      </c>
      <c r="K285" s="473"/>
      <c r="L285" s="476"/>
      <c r="M285" s="477"/>
      <c r="N285" s="476"/>
      <c r="O285" s="478">
        <f t="shared" si="67"/>
        <v>0</v>
      </c>
      <c r="P285" s="478">
        <f t="shared" si="62"/>
        <v>0</v>
      </c>
      <c r="Q285" s="475"/>
      <c r="R285" s="283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40.5" x14ac:dyDescent="0.2">
      <c r="A286" s="432"/>
      <c r="B286" s="431"/>
      <c r="C286" s="431"/>
      <c r="D286" s="431"/>
      <c r="E286" s="431"/>
      <c r="F286" s="431" t="s">
        <v>23</v>
      </c>
      <c r="G286" s="435" t="s">
        <v>415</v>
      </c>
      <c r="H286" s="476"/>
      <c r="I286" s="476"/>
      <c r="J286" s="476">
        <f t="shared" si="64"/>
        <v>0</v>
      </c>
      <c r="K286" s="473"/>
      <c r="L286" s="476"/>
      <c r="M286" s="477"/>
      <c r="N286" s="476"/>
      <c r="O286" s="478">
        <f t="shared" si="67"/>
        <v>0</v>
      </c>
      <c r="P286" s="478">
        <f t="shared" si="62"/>
        <v>0</v>
      </c>
      <c r="Q286" s="475"/>
      <c r="R286" s="283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20.25" x14ac:dyDescent="0.2">
      <c r="A287" s="432"/>
      <c r="B287" s="431"/>
      <c r="C287" s="431"/>
      <c r="D287" s="431"/>
      <c r="E287" s="431"/>
      <c r="F287" s="431" t="s">
        <v>34</v>
      </c>
      <c r="G287" s="435" t="s">
        <v>119</v>
      </c>
      <c r="H287" s="476">
        <v>12000</v>
      </c>
      <c r="I287" s="476">
        <f>O287</f>
        <v>12000</v>
      </c>
      <c r="J287" s="476">
        <f t="shared" si="64"/>
        <v>0</v>
      </c>
      <c r="K287" s="473">
        <f t="shared" si="63"/>
        <v>100</v>
      </c>
      <c r="L287" s="476">
        <v>12000</v>
      </c>
      <c r="M287" s="477">
        <v>12000</v>
      </c>
      <c r="N287" s="476">
        <v>0</v>
      </c>
      <c r="O287" s="478">
        <f t="shared" si="67"/>
        <v>12000</v>
      </c>
      <c r="P287" s="478">
        <f t="shared" si="62"/>
        <v>0</v>
      </c>
      <c r="Q287" s="475"/>
      <c r="R287" s="283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20.25" hidden="1" x14ac:dyDescent="0.2">
      <c r="A288" s="432"/>
      <c r="B288" s="431"/>
      <c r="C288" s="431"/>
      <c r="D288" s="431"/>
      <c r="E288" s="431"/>
      <c r="F288" s="480">
        <v>30</v>
      </c>
      <c r="G288" s="435" t="s">
        <v>272</v>
      </c>
      <c r="H288" s="476"/>
      <c r="I288" s="476"/>
      <c r="J288" s="476">
        <f t="shared" si="64"/>
        <v>0</v>
      </c>
      <c r="K288" s="473" t="e">
        <f t="shared" si="63"/>
        <v>#DIV/0!</v>
      </c>
      <c r="L288" s="476"/>
      <c r="M288" s="477"/>
      <c r="N288" s="476"/>
      <c r="O288" s="478">
        <f t="shared" si="67"/>
        <v>0</v>
      </c>
      <c r="P288" s="478">
        <f t="shared" si="62"/>
        <v>0</v>
      </c>
      <c r="Q288" s="475" t="e">
        <f t="shared" si="60"/>
        <v>#DIV/0!</v>
      </c>
      <c r="R288" s="283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20.25" x14ac:dyDescent="0.25">
      <c r="A289" s="420"/>
      <c r="B289" s="421"/>
      <c r="C289" s="421"/>
      <c r="D289" s="421"/>
      <c r="E289" s="421" t="s">
        <v>44</v>
      </c>
      <c r="F289" s="421"/>
      <c r="G289" s="433" t="s">
        <v>120</v>
      </c>
      <c r="H289" s="472">
        <f>SUM(H290+H291+H292+H293+H294+H295)</f>
        <v>101000</v>
      </c>
      <c r="I289" s="472">
        <f>SUM(I290+I291+I292+I293+I294+I295)</f>
        <v>82148</v>
      </c>
      <c r="J289" s="476">
        <f t="shared" si="64"/>
        <v>18852</v>
      </c>
      <c r="K289" s="473">
        <f t="shared" si="63"/>
        <v>81.33</v>
      </c>
      <c r="L289" s="472">
        <f>SUM(L290+L291+L292+L293+L294+L295)</f>
        <v>101000</v>
      </c>
      <c r="M289" s="453">
        <f>SUM(M290+M291+M292+M293+M294+M295)</f>
        <v>76460</v>
      </c>
      <c r="N289" s="472">
        <f>SUM(N290+N291+N292+N293+N294+N295)</f>
        <v>5688</v>
      </c>
      <c r="O289" s="474">
        <f>SUM(O290+O291+O292+O293+O294+O295)</f>
        <v>82148</v>
      </c>
      <c r="P289" s="474">
        <f t="shared" si="62"/>
        <v>18852</v>
      </c>
      <c r="Q289" s="475">
        <f t="shared" si="60"/>
        <v>81.33</v>
      </c>
      <c r="R289" s="283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20.25" hidden="1" x14ac:dyDescent="0.2">
      <c r="A290" s="432"/>
      <c r="B290" s="431"/>
      <c r="C290" s="431"/>
      <c r="D290" s="431"/>
      <c r="E290" s="431"/>
      <c r="F290" s="431" t="s">
        <v>33</v>
      </c>
      <c r="G290" s="435" t="s">
        <v>121</v>
      </c>
      <c r="H290" s="476"/>
      <c r="I290" s="476"/>
      <c r="J290" s="476">
        <f t="shared" si="64"/>
        <v>0</v>
      </c>
      <c r="K290" s="473" t="e">
        <f t="shared" si="63"/>
        <v>#DIV/0!</v>
      </c>
      <c r="L290" s="476"/>
      <c r="M290" s="477"/>
      <c r="N290" s="476"/>
      <c r="O290" s="478">
        <f t="shared" ref="O290:O295" si="68">M290+N290</f>
        <v>0</v>
      </c>
      <c r="P290" s="478">
        <f t="shared" si="62"/>
        <v>0</v>
      </c>
      <c r="Q290" s="475" t="e">
        <f t="shared" si="60"/>
        <v>#DIV/0!</v>
      </c>
      <c r="R290" s="283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20.25" hidden="1" x14ac:dyDescent="0.2">
      <c r="A291" s="432"/>
      <c r="B291" s="431"/>
      <c r="C291" s="431"/>
      <c r="D291" s="431"/>
      <c r="E291" s="431"/>
      <c r="F291" s="431" t="s">
        <v>31</v>
      </c>
      <c r="G291" s="435" t="s">
        <v>122</v>
      </c>
      <c r="H291" s="476"/>
      <c r="I291" s="476"/>
      <c r="J291" s="476">
        <f t="shared" si="64"/>
        <v>0</v>
      </c>
      <c r="K291" s="473" t="e">
        <f t="shared" si="63"/>
        <v>#DIV/0!</v>
      </c>
      <c r="L291" s="476"/>
      <c r="M291" s="477"/>
      <c r="N291" s="476"/>
      <c r="O291" s="478">
        <f t="shared" si="68"/>
        <v>0</v>
      </c>
      <c r="P291" s="478">
        <f t="shared" si="62"/>
        <v>0</v>
      </c>
      <c r="Q291" s="475" t="e">
        <f t="shared" si="60"/>
        <v>#DIV/0!</v>
      </c>
      <c r="R291" s="283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20.25" hidden="1" x14ac:dyDescent="0.2">
      <c r="A292" s="432"/>
      <c r="B292" s="431"/>
      <c r="C292" s="431"/>
      <c r="D292" s="431"/>
      <c r="E292" s="431"/>
      <c r="F292" s="431" t="s">
        <v>44</v>
      </c>
      <c r="G292" s="435" t="s">
        <v>123</v>
      </c>
      <c r="H292" s="476"/>
      <c r="I292" s="476"/>
      <c r="J292" s="476">
        <f t="shared" si="64"/>
        <v>0</v>
      </c>
      <c r="K292" s="473" t="e">
        <f t="shared" si="63"/>
        <v>#DIV/0!</v>
      </c>
      <c r="L292" s="476"/>
      <c r="M292" s="477"/>
      <c r="N292" s="476"/>
      <c r="O292" s="478">
        <f t="shared" si="68"/>
        <v>0</v>
      </c>
      <c r="P292" s="478">
        <f t="shared" si="62"/>
        <v>0</v>
      </c>
      <c r="Q292" s="475" t="e">
        <f t="shared" si="60"/>
        <v>#DIV/0!</v>
      </c>
      <c r="R292" s="283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40.5" hidden="1" x14ac:dyDescent="0.2">
      <c r="A293" s="432"/>
      <c r="B293" s="431"/>
      <c r="C293" s="431"/>
      <c r="D293" s="431"/>
      <c r="E293" s="431"/>
      <c r="F293" s="431" t="s">
        <v>23</v>
      </c>
      <c r="G293" s="435" t="s">
        <v>124</v>
      </c>
      <c r="H293" s="476"/>
      <c r="I293" s="476"/>
      <c r="J293" s="476">
        <f t="shared" si="64"/>
        <v>0</v>
      </c>
      <c r="K293" s="473" t="e">
        <f t="shared" si="63"/>
        <v>#DIV/0!</v>
      </c>
      <c r="L293" s="476"/>
      <c r="M293" s="477"/>
      <c r="N293" s="476"/>
      <c r="O293" s="478">
        <f t="shared" si="68"/>
        <v>0</v>
      </c>
      <c r="P293" s="478">
        <f t="shared" si="62"/>
        <v>0</v>
      </c>
      <c r="Q293" s="475" t="e">
        <f t="shared" si="60"/>
        <v>#DIV/0!</v>
      </c>
      <c r="R293" s="283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20.25" hidden="1" x14ac:dyDescent="0.2">
      <c r="A294" s="432"/>
      <c r="B294" s="431"/>
      <c r="C294" s="431"/>
      <c r="D294" s="431"/>
      <c r="E294" s="431"/>
      <c r="F294" s="431" t="s">
        <v>34</v>
      </c>
      <c r="G294" s="435" t="s">
        <v>125</v>
      </c>
      <c r="H294" s="476"/>
      <c r="I294" s="476"/>
      <c r="J294" s="476">
        <f t="shared" si="64"/>
        <v>0</v>
      </c>
      <c r="K294" s="473" t="e">
        <f t="shared" si="63"/>
        <v>#DIV/0!</v>
      </c>
      <c r="L294" s="476"/>
      <c r="M294" s="477"/>
      <c r="N294" s="476"/>
      <c r="O294" s="478">
        <f t="shared" si="68"/>
        <v>0</v>
      </c>
      <c r="P294" s="478">
        <f t="shared" si="62"/>
        <v>0</v>
      </c>
      <c r="Q294" s="475" t="e">
        <f t="shared" si="60"/>
        <v>#DIV/0!</v>
      </c>
      <c r="R294" s="283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20.25" x14ac:dyDescent="0.2">
      <c r="A295" s="432"/>
      <c r="B295" s="431"/>
      <c r="C295" s="431"/>
      <c r="D295" s="431"/>
      <c r="E295" s="431"/>
      <c r="F295" s="431" t="s">
        <v>126</v>
      </c>
      <c r="G295" s="435" t="s">
        <v>127</v>
      </c>
      <c r="H295" s="476">
        <v>101000</v>
      </c>
      <c r="I295" s="476">
        <f>O295</f>
        <v>82148</v>
      </c>
      <c r="J295" s="476">
        <f t="shared" si="64"/>
        <v>18852</v>
      </c>
      <c r="K295" s="473">
        <f t="shared" si="63"/>
        <v>81.33</v>
      </c>
      <c r="L295" s="476">
        <v>101000</v>
      </c>
      <c r="M295" s="477">
        <v>76460</v>
      </c>
      <c r="N295" s="476">
        <v>5688</v>
      </c>
      <c r="O295" s="478">
        <f t="shared" si="68"/>
        <v>82148</v>
      </c>
      <c r="P295" s="478">
        <f t="shared" si="62"/>
        <v>18852</v>
      </c>
      <c r="Q295" s="475">
        <f t="shared" si="60"/>
        <v>81.33</v>
      </c>
      <c r="R295" s="283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20.25" x14ac:dyDescent="0.25">
      <c r="A296" s="420"/>
      <c r="B296" s="421"/>
      <c r="C296" s="421"/>
      <c r="D296" s="421" t="s">
        <v>90</v>
      </c>
      <c r="E296" s="421"/>
      <c r="F296" s="421"/>
      <c r="G296" s="471" t="s">
        <v>67</v>
      </c>
      <c r="H296" s="472">
        <f>H297+H308+H309+H313+H316+H317+H318+H319+H320+H321+H322</f>
        <v>408000</v>
      </c>
      <c r="I296" s="472">
        <f>I297+I308+I309+I313+I316+I317+I318+I319+I320+I321+I322</f>
        <v>344743.99</v>
      </c>
      <c r="J296" s="472">
        <f t="shared" ref="J296" si="69">J297+J308+J309+J313+J316+J317+J318+J319+J320+J321+J322</f>
        <v>63256.009999999995</v>
      </c>
      <c r="K296" s="473">
        <f t="shared" si="63"/>
        <v>84.5</v>
      </c>
      <c r="L296" s="472">
        <f>L297+L308+L309+L313+L316+L317+L318+L319+L320+L321+L322</f>
        <v>408000</v>
      </c>
      <c r="M296" s="453">
        <f>M297+M308+M309+M313+M316+M317+M318+M319+M320+M321+M322</f>
        <v>294869.18</v>
      </c>
      <c r="N296" s="472">
        <f>N297+N308+N309+N313+N316+N317+N318+N319+N320+N321+N322</f>
        <v>49874.81</v>
      </c>
      <c r="O296" s="509">
        <f>O297+O308+O309+O313+O316+O317+O318+O319+O320+O321+O322</f>
        <v>344743.99</v>
      </c>
      <c r="P296" s="474">
        <f t="shared" si="62"/>
        <v>63256.010000000009</v>
      </c>
      <c r="Q296" s="475">
        <f t="shared" si="60"/>
        <v>84.5</v>
      </c>
      <c r="R296" s="283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20.25" x14ac:dyDescent="0.25">
      <c r="A297" s="420"/>
      <c r="B297" s="421"/>
      <c r="C297" s="421"/>
      <c r="D297" s="421"/>
      <c r="E297" s="421" t="s">
        <v>33</v>
      </c>
      <c r="F297" s="421"/>
      <c r="G297" s="433" t="s">
        <v>146</v>
      </c>
      <c r="H297" s="472">
        <f>SUM(H298:H307)</f>
        <v>279000</v>
      </c>
      <c r="I297" s="472">
        <f>SUM(I298:I307)</f>
        <v>234618.84</v>
      </c>
      <c r="J297" s="472">
        <f>SUM(J298:J307)</f>
        <v>44381.159999999996</v>
      </c>
      <c r="K297" s="473">
        <f t="shared" si="63"/>
        <v>84.09</v>
      </c>
      <c r="L297" s="472">
        <f>SUM(L298:L307)</f>
        <v>279000</v>
      </c>
      <c r="M297" s="453">
        <f>SUM(M298:M307)</f>
        <v>197564.95</v>
      </c>
      <c r="N297" s="472">
        <f>SUM(N298:N307)</f>
        <v>37053.89</v>
      </c>
      <c r="O297" s="474">
        <f>SUM(O298:O307)</f>
        <v>234618.84</v>
      </c>
      <c r="P297" s="474">
        <f t="shared" si="62"/>
        <v>44381.16</v>
      </c>
      <c r="Q297" s="475">
        <f t="shared" si="60"/>
        <v>84.09</v>
      </c>
      <c r="R297" s="283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20.25" x14ac:dyDescent="0.2">
      <c r="A298" s="432"/>
      <c r="B298" s="431"/>
      <c r="C298" s="431"/>
      <c r="D298" s="431"/>
      <c r="E298" s="431"/>
      <c r="F298" s="431" t="s">
        <v>33</v>
      </c>
      <c r="G298" s="435" t="s">
        <v>171</v>
      </c>
      <c r="H298" s="476">
        <v>2000</v>
      </c>
      <c r="I298" s="476">
        <f>O298</f>
        <v>992.96</v>
      </c>
      <c r="J298" s="476">
        <f t="shared" ref="J298:J331" si="70">H298-I298</f>
        <v>1007.04</v>
      </c>
      <c r="K298" s="473">
        <f t="shared" si="63"/>
        <v>49.65</v>
      </c>
      <c r="L298" s="476">
        <v>2000</v>
      </c>
      <c r="M298" s="477">
        <v>992.96</v>
      </c>
      <c r="N298" s="476">
        <v>0</v>
      </c>
      <c r="O298" s="478">
        <f t="shared" ref="O298:O308" si="71">M298+N298</f>
        <v>992.96</v>
      </c>
      <c r="P298" s="478">
        <f t="shared" si="62"/>
        <v>1007.04</v>
      </c>
      <c r="Q298" s="475">
        <f t="shared" si="60"/>
        <v>49.65</v>
      </c>
      <c r="R298" s="283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20.25" x14ac:dyDescent="0.2">
      <c r="A299" s="432"/>
      <c r="B299" s="431"/>
      <c r="C299" s="431"/>
      <c r="D299" s="431"/>
      <c r="E299" s="431"/>
      <c r="F299" s="431" t="s">
        <v>31</v>
      </c>
      <c r="G299" s="435" t="s">
        <v>172</v>
      </c>
      <c r="H299" s="476">
        <v>1000</v>
      </c>
      <c r="I299" s="476">
        <f>O299</f>
        <v>270.13</v>
      </c>
      <c r="J299" s="476">
        <f t="shared" si="70"/>
        <v>729.87</v>
      </c>
      <c r="K299" s="473"/>
      <c r="L299" s="476">
        <v>1000</v>
      </c>
      <c r="M299" s="477">
        <v>270.13</v>
      </c>
      <c r="N299" s="476">
        <v>0</v>
      </c>
      <c r="O299" s="478">
        <f t="shared" si="71"/>
        <v>270.13</v>
      </c>
      <c r="P299" s="478">
        <f t="shared" si="62"/>
        <v>729.87</v>
      </c>
      <c r="Q299" s="475"/>
      <c r="R299" s="283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20.25" x14ac:dyDescent="0.2">
      <c r="A300" s="432"/>
      <c r="B300" s="431"/>
      <c r="C300" s="431"/>
      <c r="D300" s="431"/>
      <c r="E300" s="431"/>
      <c r="F300" s="431" t="s">
        <v>44</v>
      </c>
      <c r="G300" s="435" t="s">
        <v>173</v>
      </c>
      <c r="H300" s="476">
        <v>85000</v>
      </c>
      <c r="I300" s="476">
        <f>O300</f>
        <v>70400.03</v>
      </c>
      <c r="J300" s="476">
        <f t="shared" si="70"/>
        <v>14599.970000000001</v>
      </c>
      <c r="K300" s="473">
        <f t="shared" si="63"/>
        <v>82.82</v>
      </c>
      <c r="L300" s="476">
        <v>85000</v>
      </c>
      <c r="M300" s="477">
        <v>65938.78</v>
      </c>
      <c r="N300" s="476">
        <v>4461.25</v>
      </c>
      <c r="O300" s="478">
        <f t="shared" si="71"/>
        <v>70400.03</v>
      </c>
      <c r="P300" s="478">
        <f t="shared" si="62"/>
        <v>14599.970000000001</v>
      </c>
      <c r="Q300" s="475">
        <f t="shared" si="60"/>
        <v>82.82</v>
      </c>
      <c r="R300" s="283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20.25" x14ac:dyDescent="0.2">
      <c r="A301" s="432"/>
      <c r="B301" s="431"/>
      <c r="C301" s="431"/>
      <c r="D301" s="431"/>
      <c r="E301" s="431"/>
      <c r="F301" s="431" t="s">
        <v>23</v>
      </c>
      <c r="G301" s="435" t="s">
        <v>148</v>
      </c>
      <c r="H301" s="476">
        <v>31000</v>
      </c>
      <c r="I301" s="476">
        <f>O301</f>
        <v>26834.09</v>
      </c>
      <c r="J301" s="476">
        <f t="shared" si="70"/>
        <v>4165.91</v>
      </c>
      <c r="K301" s="473">
        <f t="shared" si="63"/>
        <v>86.56</v>
      </c>
      <c r="L301" s="476">
        <v>31000</v>
      </c>
      <c r="M301" s="477">
        <v>22618</v>
      </c>
      <c r="N301" s="476">
        <v>4216.09</v>
      </c>
      <c r="O301" s="478">
        <f t="shared" si="71"/>
        <v>26834.09</v>
      </c>
      <c r="P301" s="478">
        <f t="shared" si="62"/>
        <v>4165.91</v>
      </c>
      <c r="Q301" s="475">
        <f t="shared" si="60"/>
        <v>86.56</v>
      </c>
      <c r="R301" s="283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20.25" x14ac:dyDescent="0.2">
      <c r="A302" s="432"/>
      <c r="B302" s="431"/>
      <c r="C302" s="431"/>
      <c r="D302" s="431"/>
      <c r="E302" s="431"/>
      <c r="F302" s="431" t="s">
        <v>116</v>
      </c>
      <c r="G302" s="435" t="s">
        <v>174</v>
      </c>
      <c r="H302" s="476">
        <v>6000</v>
      </c>
      <c r="I302" s="476">
        <f>O302</f>
        <v>4442.55</v>
      </c>
      <c r="J302" s="476">
        <f t="shared" si="70"/>
        <v>1557.4499999999998</v>
      </c>
      <c r="K302" s="473">
        <f t="shared" si="63"/>
        <v>74.040000000000006</v>
      </c>
      <c r="L302" s="476">
        <v>6000</v>
      </c>
      <c r="M302" s="477">
        <v>3833.36</v>
      </c>
      <c r="N302" s="476">
        <v>609.19000000000005</v>
      </c>
      <c r="O302" s="478">
        <f t="shared" si="71"/>
        <v>4442.55</v>
      </c>
      <c r="P302" s="478">
        <f t="shared" si="62"/>
        <v>1557.4499999999998</v>
      </c>
      <c r="Q302" s="475">
        <f t="shared" si="60"/>
        <v>74.040000000000006</v>
      </c>
      <c r="R302" s="283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20.25" x14ac:dyDescent="0.2">
      <c r="A303" s="432"/>
      <c r="B303" s="431"/>
      <c r="C303" s="431"/>
      <c r="D303" s="431"/>
      <c r="E303" s="431"/>
      <c r="F303" s="431" t="s">
        <v>34</v>
      </c>
      <c r="G303" s="435" t="s">
        <v>175</v>
      </c>
      <c r="H303" s="476"/>
      <c r="I303" s="476"/>
      <c r="J303" s="476">
        <f t="shared" si="70"/>
        <v>0</v>
      </c>
      <c r="K303" s="473" t="e">
        <f t="shared" si="63"/>
        <v>#DIV/0!</v>
      </c>
      <c r="L303" s="476"/>
      <c r="M303" s="477"/>
      <c r="N303" s="476"/>
      <c r="O303" s="478">
        <f t="shared" si="71"/>
        <v>0</v>
      </c>
      <c r="P303" s="478">
        <f t="shared" si="62"/>
        <v>0</v>
      </c>
      <c r="Q303" s="475" t="e">
        <f t="shared" si="60"/>
        <v>#DIV/0!</v>
      </c>
      <c r="R303" s="283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20.25" hidden="1" x14ac:dyDescent="0.2">
      <c r="A304" s="432"/>
      <c r="B304" s="431"/>
      <c r="C304" s="431"/>
      <c r="D304" s="431"/>
      <c r="E304" s="431"/>
      <c r="F304" s="431" t="s">
        <v>126</v>
      </c>
      <c r="G304" s="435" t="s">
        <v>321</v>
      </c>
      <c r="H304" s="476"/>
      <c r="I304" s="476"/>
      <c r="J304" s="476">
        <f t="shared" si="70"/>
        <v>0</v>
      </c>
      <c r="K304" s="473"/>
      <c r="L304" s="476"/>
      <c r="M304" s="477"/>
      <c r="N304" s="476"/>
      <c r="O304" s="478">
        <f t="shared" si="71"/>
        <v>0</v>
      </c>
      <c r="P304" s="478">
        <f t="shared" si="62"/>
        <v>0</v>
      </c>
      <c r="Q304" s="475"/>
      <c r="R304" s="283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20.25" x14ac:dyDescent="0.2">
      <c r="A305" s="432"/>
      <c r="B305" s="431"/>
      <c r="C305" s="431"/>
      <c r="D305" s="431"/>
      <c r="E305" s="431"/>
      <c r="F305" s="431" t="s">
        <v>117</v>
      </c>
      <c r="G305" s="435" t="s">
        <v>176</v>
      </c>
      <c r="H305" s="476">
        <v>12000</v>
      </c>
      <c r="I305" s="476">
        <f>O305</f>
        <v>11405.5</v>
      </c>
      <c r="J305" s="476">
        <f t="shared" si="70"/>
        <v>594.5</v>
      </c>
      <c r="K305" s="473">
        <f t="shared" si="63"/>
        <v>95.05</v>
      </c>
      <c r="L305" s="476">
        <v>12000</v>
      </c>
      <c r="M305" s="477">
        <v>9011.43</v>
      </c>
      <c r="N305" s="476">
        <v>2394.0700000000002</v>
      </c>
      <c r="O305" s="478">
        <f t="shared" si="71"/>
        <v>11405.5</v>
      </c>
      <c r="P305" s="478">
        <f t="shared" si="62"/>
        <v>594.5</v>
      </c>
      <c r="Q305" s="475">
        <f t="shared" ref="Q305:Q368" si="72">ROUND(O305/L305*100,2)</f>
        <v>95.05</v>
      </c>
      <c r="R305" s="283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20.25" x14ac:dyDescent="0.2">
      <c r="A306" s="432"/>
      <c r="B306" s="431"/>
      <c r="C306" s="431"/>
      <c r="D306" s="431"/>
      <c r="E306" s="431"/>
      <c r="F306" s="431" t="s">
        <v>39</v>
      </c>
      <c r="G306" s="435" t="s">
        <v>149</v>
      </c>
      <c r="H306" s="476">
        <v>128000</v>
      </c>
      <c r="I306" s="476">
        <f>O306</f>
        <v>106906.29000000001</v>
      </c>
      <c r="J306" s="476">
        <f t="shared" si="70"/>
        <v>21093.709999999992</v>
      </c>
      <c r="K306" s="473">
        <f t="shared" si="63"/>
        <v>83.52</v>
      </c>
      <c r="L306" s="476">
        <v>128000</v>
      </c>
      <c r="M306" s="477">
        <v>81533</v>
      </c>
      <c r="N306" s="476">
        <v>25373.29</v>
      </c>
      <c r="O306" s="478">
        <f t="shared" si="71"/>
        <v>106906.29000000001</v>
      </c>
      <c r="P306" s="478">
        <f t="shared" si="62"/>
        <v>21093.709999999992</v>
      </c>
      <c r="Q306" s="475">
        <f t="shared" si="72"/>
        <v>83.52</v>
      </c>
      <c r="R306" s="283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40.5" x14ac:dyDescent="0.2">
      <c r="A307" s="432"/>
      <c r="B307" s="431"/>
      <c r="C307" s="431"/>
      <c r="D307" s="431"/>
      <c r="E307" s="431"/>
      <c r="F307" s="431" t="s">
        <v>91</v>
      </c>
      <c r="G307" s="435" t="s">
        <v>150</v>
      </c>
      <c r="H307" s="476">
        <v>14000</v>
      </c>
      <c r="I307" s="476">
        <f>O307</f>
        <v>13367.29</v>
      </c>
      <c r="J307" s="476">
        <f t="shared" si="70"/>
        <v>632.70999999999913</v>
      </c>
      <c r="K307" s="473">
        <f t="shared" si="63"/>
        <v>95.48</v>
      </c>
      <c r="L307" s="476">
        <v>14000</v>
      </c>
      <c r="M307" s="477">
        <v>13367.29</v>
      </c>
      <c r="N307" s="476">
        <v>0</v>
      </c>
      <c r="O307" s="478">
        <f t="shared" si="71"/>
        <v>13367.29</v>
      </c>
      <c r="P307" s="478">
        <f t="shared" si="62"/>
        <v>632.70999999999913</v>
      </c>
      <c r="Q307" s="475">
        <f t="shared" si="72"/>
        <v>95.48</v>
      </c>
      <c r="R307" s="283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20.25" x14ac:dyDescent="0.2">
      <c r="A308" s="432"/>
      <c r="B308" s="431"/>
      <c r="C308" s="431"/>
      <c r="D308" s="431"/>
      <c r="E308" s="431" t="s">
        <v>31</v>
      </c>
      <c r="F308" s="431"/>
      <c r="G308" s="435" t="s">
        <v>151</v>
      </c>
      <c r="H308" s="476"/>
      <c r="I308" s="476"/>
      <c r="J308" s="476">
        <f t="shared" si="70"/>
        <v>0</v>
      </c>
      <c r="K308" s="473" t="e">
        <f t="shared" si="63"/>
        <v>#DIV/0!</v>
      </c>
      <c r="L308" s="476"/>
      <c r="M308" s="477"/>
      <c r="N308" s="476"/>
      <c r="O308" s="478">
        <f t="shared" si="71"/>
        <v>0</v>
      </c>
      <c r="P308" s="478">
        <f t="shared" si="62"/>
        <v>0</v>
      </c>
      <c r="Q308" s="475" t="e">
        <f t="shared" si="72"/>
        <v>#DIV/0!</v>
      </c>
      <c r="R308" s="283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20.25" x14ac:dyDescent="0.25">
      <c r="A309" s="420"/>
      <c r="B309" s="421"/>
      <c r="C309" s="421"/>
      <c r="D309" s="421"/>
      <c r="E309" s="421" t="s">
        <v>116</v>
      </c>
      <c r="F309" s="421"/>
      <c r="G309" s="433" t="s">
        <v>152</v>
      </c>
      <c r="H309" s="472">
        <f>H310+H311+H312</f>
        <v>0</v>
      </c>
      <c r="I309" s="472">
        <f>I310+I311+I312</f>
        <v>0</v>
      </c>
      <c r="J309" s="476">
        <f t="shared" si="70"/>
        <v>0</v>
      </c>
      <c r="K309" s="473"/>
      <c r="L309" s="472">
        <f>L310+L311+L312</f>
        <v>0</v>
      </c>
      <c r="M309" s="453">
        <f>M310+M311+M312</f>
        <v>0</v>
      </c>
      <c r="N309" s="472">
        <f>N310+N311+N312</f>
        <v>0</v>
      </c>
      <c r="O309" s="474">
        <f>O310+O311+O312</f>
        <v>0</v>
      </c>
      <c r="P309" s="474">
        <f t="shared" si="62"/>
        <v>0</v>
      </c>
      <c r="Q309" s="475"/>
      <c r="R309" s="283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20.25" hidden="1" x14ac:dyDescent="0.2">
      <c r="A310" s="432"/>
      <c r="B310" s="431"/>
      <c r="C310" s="431"/>
      <c r="D310" s="431"/>
      <c r="E310" s="431"/>
      <c r="F310" s="431" t="s">
        <v>33</v>
      </c>
      <c r="G310" s="435" t="s">
        <v>275</v>
      </c>
      <c r="H310" s="476"/>
      <c r="I310" s="476"/>
      <c r="J310" s="476">
        <f t="shared" si="70"/>
        <v>0</v>
      </c>
      <c r="K310" s="473"/>
      <c r="L310" s="476"/>
      <c r="M310" s="477"/>
      <c r="N310" s="476"/>
      <c r="O310" s="478">
        <f t="shared" ref="O310:O312" si="73">M310+N310</f>
        <v>0</v>
      </c>
      <c r="P310" s="478">
        <f t="shared" si="62"/>
        <v>0</v>
      </c>
      <c r="Q310" s="475"/>
      <c r="R310" s="283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20.25" hidden="1" x14ac:dyDescent="0.2">
      <c r="A311" s="432"/>
      <c r="B311" s="431"/>
      <c r="C311" s="431"/>
      <c r="D311" s="431"/>
      <c r="E311" s="431"/>
      <c r="F311" s="431" t="s">
        <v>44</v>
      </c>
      <c r="G311" s="435" t="s">
        <v>276</v>
      </c>
      <c r="H311" s="476"/>
      <c r="I311" s="476"/>
      <c r="J311" s="476">
        <f t="shared" si="70"/>
        <v>0</v>
      </c>
      <c r="K311" s="473"/>
      <c r="L311" s="476"/>
      <c r="M311" s="477"/>
      <c r="N311" s="476"/>
      <c r="O311" s="478">
        <f t="shared" si="73"/>
        <v>0</v>
      </c>
      <c r="P311" s="478">
        <f t="shared" si="62"/>
        <v>0</v>
      </c>
      <c r="Q311" s="475"/>
      <c r="R311" s="283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20.25" x14ac:dyDescent="0.2">
      <c r="A312" s="432"/>
      <c r="B312" s="431"/>
      <c r="C312" s="431"/>
      <c r="D312" s="431"/>
      <c r="E312" s="431"/>
      <c r="F312" s="431" t="s">
        <v>91</v>
      </c>
      <c r="G312" s="435" t="s">
        <v>177</v>
      </c>
      <c r="H312" s="476"/>
      <c r="I312" s="476"/>
      <c r="J312" s="476">
        <f t="shared" si="70"/>
        <v>0</v>
      </c>
      <c r="K312" s="473"/>
      <c r="L312" s="476"/>
      <c r="M312" s="477"/>
      <c r="N312" s="476"/>
      <c r="O312" s="478">
        <f t="shared" si="73"/>
        <v>0</v>
      </c>
      <c r="P312" s="478">
        <f t="shared" si="62"/>
        <v>0</v>
      </c>
      <c r="Q312" s="475"/>
      <c r="R312" s="283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20.25" x14ac:dyDescent="0.25">
      <c r="A313" s="420"/>
      <c r="B313" s="421"/>
      <c r="C313" s="421"/>
      <c r="D313" s="421"/>
      <c r="E313" s="421" t="s">
        <v>34</v>
      </c>
      <c r="F313" s="421"/>
      <c r="G313" s="433" t="s">
        <v>178</v>
      </c>
      <c r="H313" s="472">
        <f>H314+H315</f>
        <v>8000</v>
      </c>
      <c r="I313" s="472">
        <f>I314+I315</f>
        <v>6990.4699999999993</v>
      </c>
      <c r="J313" s="476">
        <f t="shared" si="70"/>
        <v>1009.5300000000007</v>
      </c>
      <c r="K313" s="473">
        <f t="shared" ref="K313:K376" si="74">ROUND(I313/H313*100,2)</f>
        <v>87.38</v>
      </c>
      <c r="L313" s="472">
        <f>L314+L315</f>
        <v>8000</v>
      </c>
      <c r="M313" s="453">
        <f>M314+M315</f>
        <v>5994.61</v>
      </c>
      <c r="N313" s="472">
        <f>N314+N315</f>
        <v>995.86</v>
      </c>
      <c r="O313" s="474">
        <f>O314+O315</f>
        <v>6990.4699999999993</v>
      </c>
      <c r="P313" s="474">
        <f t="shared" si="62"/>
        <v>1009.5300000000007</v>
      </c>
      <c r="Q313" s="475">
        <f t="shared" si="72"/>
        <v>87.38</v>
      </c>
      <c r="R313" s="283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20.25" x14ac:dyDescent="0.2">
      <c r="A314" s="432"/>
      <c r="B314" s="431"/>
      <c r="C314" s="431"/>
      <c r="D314" s="431"/>
      <c r="E314" s="431"/>
      <c r="F314" s="431" t="s">
        <v>33</v>
      </c>
      <c r="G314" s="435" t="s">
        <v>179</v>
      </c>
      <c r="H314" s="476">
        <v>8000</v>
      </c>
      <c r="I314" s="476">
        <f>O314</f>
        <v>6990.4699999999993</v>
      </c>
      <c r="J314" s="476">
        <f t="shared" si="70"/>
        <v>1009.5300000000007</v>
      </c>
      <c r="K314" s="473">
        <f t="shared" si="74"/>
        <v>87.38</v>
      </c>
      <c r="L314" s="476">
        <v>8000</v>
      </c>
      <c r="M314" s="477">
        <v>5994.61</v>
      </c>
      <c r="N314" s="476">
        <v>995.86</v>
      </c>
      <c r="O314" s="478">
        <f t="shared" ref="O314:O321" si="75">M314+N314</f>
        <v>6990.4699999999993</v>
      </c>
      <c r="P314" s="478">
        <f t="shared" si="62"/>
        <v>1009.5300000000007</v>
      </c>
      <c r="Q314" s="475">
        <f t="shared" si="72"/>
        <v>87.38</v>
      </c>
      <c r="R314" s="283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20.25" x14ac:dyDescent="0.2">
      <c r="A315" s="432"/>
      <c r="B315" s="431"/>
      <c r="C315" s="431"/>
      <c r="D315" s="431"/>
      <c r="E315" s="431"/>
      <c r="F315" s="431" t="s">
        <v>31</v>
      </c>
      <c r="G315" s="435" t="s">
        <v>274</v>
      </c>
      <c r="H315" s="476"/>
      <c r="I315" s="476"/>
      <c r="J315" s="476">
        <f t="shared" si="70"/>
        <v>0</v>
      </c>
      <c r="K315" s="473"/>
      <c r="L315" s="476"/>
      <c r="M315" s="477"/>
      <c r="N315" s="476"/>
      <c r="O315" s="478">
        <f t="shared" si="75"/>
        <v>0</v>
      </c>
      <c r="P315" s="478">
        <f t="shared" si="62"/>
        <v>0</v>
      </c>
      <c r="Q315" s="475"/>
      <c r="R315" s="283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20.25" x14ac:dyDescent="0.2">
      <c r="A316" s="432"/>
      <c r="B316" s="431"/>
      <c r="C316" s="431"/>
      <c r="D316" s="431"/>
      <c r="E316" s="431">
        <v>11</v>
      </c>
      <c r="F316" s="431"/>
      <c r="G316" s="435" t="s">
        <v>180</v>
      </c>
      <c r="H316" s="476"/>
      <c r="I316" s="476"/>
      <c r="J316" s="476">
        <f t="shared" si="70"/>
        <v>0</v>
      </c>
      <c r="K316" s="473" t="e">
        <f t="shared" si="74"/>
        <v>#DIV/0!</v>
      </c>
      <c r="L316" s="476"/>
      <c r="M316" s="477"/>
      <c r="N316" s="476"/>
      <c r="O316" s="478">
        <f t="shared" si="75"/>
        <v>0</v>
      </c>
      <c r="P316" s="478">
        <f t="shared" si="62"/>
        <v>0</v>
      </c>
      <c r="Q316" s="475" t="e">
        <f t="shared" si="72"/>
        <v>#DIV/0!</v>
      </c>
      <c r="R316" s="283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20.25" x14ac:dyDescent="0.2">
      <c r="A317" s="432"/>
      <c r="B317" s="431"/>
      <c r="C317" s="431"/>
      <c r="D317" s="431"/>
      <c r="E317" s="431">
        <v>12</v>
      </c>
      <c r="F317" s="431"/>
      <c r="G317" s="435" t="s">
        <v>273</v>
      </c>
      <c r="H317" s="476"/>
      <c r="I317" s="476"/>
      <c r="J317" s="476">
        <f t="shared" si="70"/>
        <v>0</v>
      </c>
      <c r="K317" s="473"/>
      <c r="L317" s="476"/>
      <c r="M317" s="477"/>
      <c r="N317" s="476"/>
      <c r="O317" s="478">
        <f t="shared" si="75"/>
        <v>0</v>
      </c>
      <c r="P317" s="478">
        <f t="shared" si="62"/>
        <v>0</v>
      </c>
      <c r="Q317" s="475"/>
      <c r="R317" s="283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20.25" x14ac:dyDescent="0.2">
      <c r="A318" s="432"/>
      <c r="B318" s="431"/>
      <c r="C318" s="431"/>
      <c r="D318" s="431"/>
      <c r="E318" s="431">
        <v>13</v>
      </c>
      <c r="F318" s="431"/>
      <c r="G318" s="435" t="s">
        <v>181</v>
      </c>
      <c r="H318" s="476"/>
      <c r="I318" s="476"/>
      <c r="J318" s="476">
        <f t="shared" si="70"/>
        <v>0</v>
      </c>
      <c r="K318" s="473" t="e">
        <f t="shared" si="74"/>
        <v>#DIV/0!</v>
      </c>
      <c r="L318" s="476"/>
      <c r="M318" s="477"/>
      <c r="N318" s="476"/>
      <c r="O318" s="478">
        <f t="shared" si="75"/>
        <v>0</v>
      </c>
      <c r="P318" s="478">
        <f t="shared" si="62"/>
        <v>0</v>
      </c>
      <c r="Q318" s="475" t="e">
        <f t="shared" si="72"/>
        <v>#DIV/0!</v>
      </c>
      <c r="R318" s="283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20.25" x14ac:dyDescent="0.2">
      <c r="A319" s="432"/>
      <c r="B319" s="431"/>
      <c r="C319" s="431"/>
      <c r="D319" s="431"/>
      <c r="E319" s="431">
        <v>14</v>
      </c>
      <c r="F319" s="431"/>
      <c r="G319" s="435" t="s">
        <v>182</v>
      </c>
      <c r="H319" s="476"/>
      <c r="I319" s="476"/>
      <c r="J319" s="476">
        <f t="shared" si="70"/>
        <v>0</v>
      </c>
      <c r="K319" s="473"/>
      <c r="L319" s="476"/>
      <c r="M319" s="477"/>
      <c r="N319" s="476"/>
      <c r="O319" s="478">
        <f t="shared" si="75"/>
        <v>0</v>
      </c>
      <c r="P319" s="478">
        <f t="shared" si="62"/>
        <v>0</v>
      </c>
      <c r="Q319" s="475"/>
      <c r="R319" s="283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20.25" hidden="1" x14ac:dyDescent="0.2">
      <c r="A320" s="432"/>
      <c r="B320" s="431"/>
      <c r="C320" s="431"/>
      <c r="D320" s="431"/>
      <c r="E320" s="431">
        <v>16</v>
      </c>
      <c r="F320" s="431"/>
      <c r="G320" s="435" t="s">
        <v>322</v>
      </c>
      <c r="H320" s="476"/>
      <c r="I320" s="476"/>
      <c r="J320" s="476">
        <f t="shared" si="70"/>
        <v>0</v>
      </c>
      <c r="K320" s="473"/>
      <c r="L320" s="476"/>
      <c r="M320" s="477"/>
      <c r="N320" s="476"/>
      <c r="O320" s="478">
        <f t="shared" si="75"/>
        <v>0</v>
      </c>
      <c r="P320" s="478">
        <f t="shared" si="62"/>
        <v>0</v>
      </c>
      <c r="Q320" s="475"/>
      <c r="R320" s="283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60.75" x14ac:dyDescent="0.2">
      <c r="A321" s="432"/>
      <c r="B321" s="431"/>
      <c r="C321" s="431"/>
      <c r="D321" s="431"/>
      <c r="E321" s="431">
        <v>25</v>
      </c>
      <c r="F321" s="431"/>
      <c r="G321" s="422" t="s">
        <v>369</v>
      </c>
      <c r="H321" s="476"/>
      <c r="I321" s="476"/>
      <c r="J321" s="476">
        <f t="shared" si="70"/>
        <v>0</v>
      </c>
      <c r="K321" s="473"/>
      <c r="L321" s="476"/>
      <c r="M321" s="477"/>
      <c r="N321" s="476"/>
      <c r="O321" s="478">
        <f t="shared" si="75"/>
        <v>0</v>
      </c>
      <c r="P321" s="478">
        <f t="shared" si="62"/>
        <v>0</v>
      </c>
      <c r="Q321" s="475"/>
      <c r="R321" s="283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20.25" x14ac:dyDescent="0.25">
      <c r="A322" s="420"/>
      <c r="B322" s="421"/>
      <c r="C322" s="421"/>
      <c r="D322" s="421"/>
      <c r="E322" s="421" t="s">
        <v>91</v>
      </c>
      <c r="F322" s="421"/>
      <c r="G322" s="471" t="s">
        <v>183</v>
      </c>
      <c r="H322" s="472">
        <f>+H323+H324+H325+H326+H327+H328</f>
        <v>121000</v>
      </c>
      <c r="I322" s="472">
        <f>+I323+I324+I325+I326+I327+I328</f>
        <v>103134.68</v>
      </c>
      <c r="J322" s="472">
        <f>+J323+J324+J325+J326+J327+J328</f>
        <v>17865.32</v>
      </c>
      <c r="K322" s="473">
        <f t="shared" si="74"/>
        <v>85.24</v>
      </c>
      <c r="L322" s="472">
        <f>+L323+L324+L325+L326+L327+L328</f>
        <v>121000</v>
      </c>
      <c r="M322" s="453">
        <f>+M323+M324+M325+M326+M327+M328</f>
        <v>91309.62</v>
      </c>
      <c r="N322" s="472">
        <f>+N323+N324+N325+N326+N327+N328</f>
        <v>11825.060000000001</v>
      </c>
      <c r="O322" s="494">
        <f>+O323+O324+O325+O326+O327+O328</f>
        <v>103134.68</v>
      </c>
      <c r="P322" s="474">
        <f t="shared" si="62"/>
        <v>17865.320000000007</v>
      </c>
      <c r="Q322" s="475">
        <f t="shared" si="72"/>
        <v>85.24</v>
      </c>
      <c r="R322" s="283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20.25" x14ac:dyDescent="0.2">
      <c r="A323" s="432"/>
      <c r="B323" s="431"/>
      <c r="C323" s="431"/>
      <c r="D323" s="431"/>
      <c r="E323" s="431"/>
      <c r="F323" s="431" t="s">
        <v>31</v>
      </c>
      <c r="G323" s="435" t="s">
        <v>323</v>
      </c>
      <c r="H323" s="476"/>
      <c r="I323" s="476"/>
      <c r="J323" s="476">
        <f t="shared" si="70"/>
        <v>0</v>
      </c>
      <c r="K323" s="473"/>
      <c r="L323" s="476"/>
      <c r="M323" s="477"/>
      <c r="N323" s="476"/>
      <c r="O323" s="478">
        <f t="shared" ref="O323:O328" si="76">M323+N323</f>
        <v>0</v>
      </c>
      <c r="P323" s="478">
        <f t="shared" si="62"/>
        <v>0</v>
      </c>
      <c r="Q323" s="475"/>
      <c r="R323" s="283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20.25" x14ac:dyDescent="0.2">
      <c r="A324" s="432"/>
      <c r="B324" s="431"/>
      <c r="C324" s="431"/>
      <c r="D324" s="431"/>
      <c r="E324" s="431"/>
      <c r="F324" s="431" t="s">
        <v>44</v>
      </c>
      <c r="G324" s="422" t="s">
        <v>330</v>
      </c>
      <c r="H324" s="476">
        <v>2000</v>
      </c>
      <c r="I324" s="476"/>
      <c r="J324" s="476">
        <f t="shared" si="70"/>
        <v>2000</v>
      </c>
      <c r="K324" s="473">
        <f t="shared" si="74"/>
        <v>0</v>
      </c>
      <c r="L324" s="476">
        <v>2000</v>
      </c>
      <c r="M324" s="477"/>
      <c r="N324" s="476">
        <v>0</v>
      </c>
      <c r="O324" s="478">
        <f t="shared" si="76"/>
        <v>0</v>
      </c>
      <c r="P324" s="478">
        <f t="shared" ref="P324:P359" si="77">L324-O324</f>
        <v>2000</v>
      </c>
      <c r="Q324" s="475"/>
      <c r="R324" s="283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20.25" x14ac:dyDescent="0.2">
      <c r="A325" s="432"/>
      <c r="B325" s="431"/>
      <c r="C325" s="431"/>
      <c r="D325" s="431"/>
      <c r="E325" s="431"/>
      <c r="F325" s="431" t="s">
        <v>23</v>
      </c>
      <c r="G325" s="435" t="s">
        <v>155</v>
      </c>
      <c r="H325" s="476">
        <v>28000</v>
      </c>
      <c r="I325" s="476">
        <f>O325</f>
        <v>21238.5</v>
      </c>
      <c r="J325" s="476">
        <f t="shared" si="70"/>
        <v>6761.5</v>
      </c>
      <c r="K325" s="473">
        <f t="shared" si="74"/>
        <v>75.849999999999994</v>
      </c>
      <c r="L325" s="476">
        <v>28000</v>
      </c>
      <c r="M325" s="477">
        <v>17008.16</v>
      </c>
      <c r="N325" s="476">
        <v>4230.34</v>
      </c>
      <c r="O325" s="478">
        <f t="shared" si="76"/>
        <v>21238.5</v>
      </c>
      <c r="P325" s="478">
        <f t="shared" si="77"/>
        <v>6761.5</v>
      </c>
      <c r="Q325" s="475">
        <f t="shared" si="72"/>
        <v>75.849999999999994</v>
      </c>
      <c r="R325" s="283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40.5" x14ac:dyDescent="0.2">
      <c r="A326" s="432"/>
      <c r="B326" s="431"/>
      <c r="C326" s="431"/>
      <c r="D326" s="431"/>
      <c r="E326" s="431"/>
      <c r="F326" s="431" t="s">
        <v>34</v>
      </c>
      <c r="G326" s="435" t="s">
        <v>184</v>
      </c>
      <c r="H326" s="476">
        <v>85000</v>
      </c>
      <c r="I326" s="476">
        <f>O326</f>
        <v>79962.75</v>
      </c>
      <c r="J326" s="476">
        <f t="shared" si="70"/>
        <v>5037.25</v>
      </c>
      <c r="K326" s="473">
        <f t="shared" si="74"/>
        <v>94.07</v>
      </c>
      <c r="L326" s="476">
        <v>85000</v>
      </c>
      <c r="M326" s="477">
        <v>72368.03</v>
      </c>
      <c r="N326" s="476">
        <v>7594.72</v>
      </c>
      <c r="O326" s="478">
        <f t="shared" si="76"/>
        <v>79962.75</v>
      </c>
      <c r="P326" s="478">
        <f t="shared" si="77"/>
        <v>5037.25</v>
      </c>
      <c r="Q326" s="475">
        <f t="shared" si="72"/>
        <v>94.07</v>
      </c>
      <c r="R326" s="283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20.25" x14ac:dyDescent="0.2">
      <c r="A327" s="432"/>
      <c r="B327" s="431"/>
      <c r="C327" s="431"/>
      <c r="D327" s="431"/>
      <c r="E327" s="431"/>
      <c r="F327" s="431" t="s">
        <v>39</v>
      </c>
      <c r="G327" s="435" t="s">
        <v>324</v>
      </c>
      <c r="H327" s="476"/>
      <c r="I327" s="476"/>
      <c r="J327" s="476">
        <f t="shared" si="70"/>
        <v>0</v>
      </c>
      <c r="K327" s="473"/>
      <c r="L327" s="476"/>
      <c r="M327" s="477"/>
      <c r="N327" s="476"/>
      <c r="O327" s="478">
        <f t="shared" si="76"/>
        <v>0</v>
      </c>
      <c r="P327" s="478">
        <f t="shared" si="77"/>
        <v>0</v>
      </c>
      <c r="Q327" s="475"/>
      <c r="R327" s="283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20.25" x14ac:dyDescent="0.2">
      <c r="A328" s="432"/>
      <c r="B328" s="431"/>
      <c r="C328" s="431"/>
      <c r="D328" s="431"/>
      <c r="E328" s="431"/>
      <c r="F328" s="431" t="s">
        <v>91</v>
      </c>
      <c r="G328" s="435" t="s">
        <v>156</v>
      </c>
      <c r="H328" s="476">
        <v>6000</v>
      </c>
      <c r="I328" s="476">
        <f>O328</f>
        <v>1933.43</v>
      </c>
      <c r="J328" s="476">
        <f t="shared" si="70"/>
        <v>4066.5699999999997</v>
      </c>
      <c r="K328" s="473">
        <f t="shared" si="74"/>
        <v>32.22</v>
      </c>
      <c r="L328" s="476">
        <v>6000</v>
      </c>
      <c r="M328" s="477">
        <v>1933.43</v>
      </c>
      <c r="N328" s="476">
        <v>0</v>
      </c>
      <c r="O328" s="478">
        <f t="shared" si="76"/>
        <v>1933.43</v>
      </c>
      <c r="P328" s="478">
        <f t="shared" si="77"/>
        <v>4066.5699999999997</v>
      </c>
      <c r="Q328" s="475">
        <f t="shared" si="72"/>
        <v>32.22</v>
      </c>
      <c r="R328" s="283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20.25" x14ac:dyDescent="0.2">
      <c r="A329" s="420"/>
      <c r="B329" s="421"/>
      <c r="C329" s="421"/>
      <c r="D329" s="421" t="s">
        <v>91</v>
      </c>
      <c r="E329" s="421"/>
      <c r="F329" s="421"/>
      <c r="G329" s="471" t="s">
        <v>351</v>
      </c>
      <c r="H329" s="472">
        <f>H330</f>
        <v>0</v>
      </c>
      <c r="I329" s="472">
        <f>I330</f>
        <v>0</v>
      </c>
      <c r="J329" s="476">
        <f t="shared" si="70"/>
        <v>0</v>
      </c>
      <c r="K329" s="473"/>
      <c r="L329" s="472">
        <f t="shared" ref="L329:O330" si="78">L330</f>
        <v>0</v>
      </c>
      <c r="M329" s="453">
        <f t="shared" si="78"/>
        <v>0</v>
      </c>
      <c r="N329" s="472">
        <f t="shared" si="78"/>
        <v>0</v>
      </c>
      <c r="O329" s="474">
        <f t="shared" si="78"/>
        <v>0</v>
      </c>
      <c r="P329" s="474">
        <f t="shared" si="77"/>
        <v>0</v>
      </c>
      <c r="Q329" s="475"/>
      <c r="R329" s="283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20.25" x14ac:dyDescent="0.2">
      <c r="A330" s="420"/>
      <c r="B330" s="421"/>
      <c r="C330" s="421"/>
      <c r="D330" s="421"/>
      <c r="E330" s="436" t="s">
        <v>27</v>
      </c>
      <c r="F330" s="421"/>
      <c r="G330" s="433" t="s">
        <v>350</v>
      </c>
      <c r="H330" s="472">
        <f>H331</f>
        <v>0</v>
      </c>
      <c r="I330" s="472">
        <f>I331</f>
        <v>0</v>
      </c>
      <c r="J330" s="476">
        <f t="shared" si="70"/>
        <v>0</v>
      </c>
      <c r="K330" s="473"/>
      <c r="L330" s="472">
        <f t="shared" si="78"/>
        <v>0</v>
      </c>
      <c r="M330" s="453">
        <f t="shared" si="78"/>
        <v>0</v>
      </c>
      <c r="N330" s="472">
        <f t="shared" si="78"/>
        <v>0</v>
      </c>
      <c r="O330" s="474">
        <f t="shared" si="78"/>
        <v>0</v>
      </c>
      <c r="P330" s="474">
        <f t="shared" si="77"/>
        <v>0</v>
      </c>
      <c r="Q330" s="475"/>
      <c r="R330" s="283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20.25" x14ac:dyDescent="0.2">
      <c r="A331" s="432"/>
      <c r="B331" s="431"/>
      <c r="C331" s="431"/>
      <c r="D331" s="431"/>
      <c r="E331" s="431"/>
      <c r="F331" s="431" t="s">
        <v>31</v>
      </c>
      <c r="G331" s="435" t="s">
        <v>349</v>
      </c>
      <c r="H331" s="476"/>
      <c r="I331" s="476"/>
      <c r="J331" s="476">
        <f t="shared" si="70"/>
        <v>0</v>
      </c>
      <c r="K331" s="473"/>
      <c r="L331" s="476"/>
      <c r="M331" s="477"/>
      <c r="N331" s="476"/>
      <c r="O331" s="478">
        <f t="shared" ref="O331" si="79">M331+N331</f>
        <v>0</v>
      </c>
      <c r="P331" s="478">
        <f t="shared" si="77"/>
        <v>0</v>
      </c>
      <c r="Q331" s="475"/>
      <c r="R331" s="283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40.5" x14ac:dyDescent="0.25">
      <c r="A332" s="420"/>
      <c r="B332" s="421"/>
      <c r="C332" s="421"/>
      <c r="D332" s="421">
        <v>51</v>
      </c>
      <c r="E332" s="421"/>
      <c r="F332" s="421"/>
      <c r="G332" s="471" t="s">
        <v>73</v>
      </c>
      <c r="H332" s="472">
        <f>H333</f>
        <v>3443000</v>
      </c>
      <c r="I332" s="472">
        <f>I333</f>
        <v>2902825</v>
      </c>
      <c r="J332" s="472">
        <f>J333</f>
        <v>540175</v>
      </c>
      <c r="K332" s="473">
        <f t="shared" si="74"/>
        <v>84.31</v>
      </c>
      <c r="L332" s="472">
        <f>L333</f>
        <v>3443000</v>
      </c>
      <c r="M332" s="453">
        <f>M333</f>
        <v>2569787</v>
      </c>
      <c r="N332" s="472">
        <f>N333</f>
        <v>333038</v>
      </c>
      <c r="O332" s="509">
        <f>O333</f>
        <v>2902825</v>
      </c>
      <c r="P332" s="474">
        <f t="shared" si="77"/>
        <v>540175</v>
      </c>
      <c r="Q332" s="475">
        <f t="shared" si="72"/>
        <v>84.31</v>
      </c>
      <c r="R332" s="283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20.25" x14ac:dyDescent="0.25">
      <c r="A333" s="420"/>
      <c r="B333" s="421"/>
      <c r="C333" s="421"/>
      <c r="D333" s="421"/>
      <c r="E333" s="421" t="s">
        <v>33</v>
      </c>
      <c r="F333" s="421"/>
      <c r="G333" s="433" t="s">
        <v>93</v>
      </c>
      <c r="H333" s="472">
        <f>H334+H335+H336</f>
        <v>3443000</v>
      </c>
      <c r="I333" s="472">
        <f>I334+I335+I336</f>
        <v>2902825</v>
      </c>
      <c r="J333" s="472">
        <f>J334+J335+J336</f>
        <v>540175</v>
      </c>
      <c r="K333" s="473">
        <f t="shared" si="74"/>
        <v>84.31</v>
      </c>
      <c r="L333" s="472">
        <f>L334+L335+L336</f>
        <v>3443000</v>
      </c>
      <c r="M333" s="453">
        <f>M334+M335+M336</f>
        <v>2569787</v>
      </c>
      <c r="N333" s="472">
        <f>N334+N335+N336</f>
        <v>333038</v>
      </c>
      <c r="O333" s="474">
        <f>O334+O335+O336</f>
        <v>2902825</v>
      </c>
      <c r="P333" s="474">
        <f t="shared" si="77"/>
        <v>540175</v>
      </c>
      <c r="Q333" s="475">
        <f t="shared" si="72"/>
        <v>84.31</v>
      </c>
      <c r="R333" s="283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40.5" x14ac:dyDescent="0.2">
      <c r="A334" s="432"/>
      <c r="B334" s="431"/>
      <c r="C334" s="431"/>
      <c r="D334" s="431"/>
      <c r="E334" s="431"/>
      <c r="F334" s="431">
        <v>17</v>
      </c>
      <c r="G334" s="435" t="s">
        <v>95</v>
      </c>
      <c r="H334" s="476">
        <v>3443000</v>
      </c>
      <c r="I334" s="476">
        <f>O334</f>
        <v>2902825</v>
      </c>
      <c r="J334" s="476">
        <f t="shared" ref="J334:J386" si="80">H334-I334</f>
        <v>540175</v>
      </c>
      <c r="K334" s="473">
        <f t="shared" si="74"/>
        <v>84.31</v>
      </c>
      <c r="L334" s="476">
        <v>3443000</v>
      </c>
      <c r="M334" s="477">
        <v>2569787</v>
      </c>
      <c r="N334" s="476">
        <v>333038</v>
      </c>
      <c r="O334" s="478">
        <f t="shared" ref="O334:O336" si="81">M334+N334</f>
        <v>2902825</v>
      </c>
      <c r="P334" s="478">
        <f t="shared" si="77"/>
        <v>540175</v>
      </c>
      <c r="Q334" s="475">
        <f t="shared" si="72"/>
        <v>84.31</v>
      </c>
      <c r="R334" s="283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60.75" hidden="1" x14ac:dyDescent="0.2">
      <c r="A335" s="432"/>
      <c r="B335" s="431"/>
      <c r="C335" s="431"/>
      <c r="D335" s="431"/>
      <c r="E335" s="431"/>
      <c r="F335" s="431">
        <v>19</v>
      </c>
      <c r="G335" s="435" t="s">
        <v>97</v>
      </c>
      <c r="H335" s="476"/>
      <c r="I335" s="476"/>
      <c r="J335" s="476">
        <f t="shared" si="80"/>
        <v>0</v>
      </c>
      <c r="K335" s="473"/>
      <c r="L335" s="476"/>
      <c r="M335" s="477"/>
      <c r="N335" s="476"/>
      <c r="O335" s="478">
        <f t="shared" si="81"/>
        <v>0</v>
      </c>
      <c r="P335" s="478">
        <f t="shared" si="77"/>
        <v>0</v>
      </c>
      <c r="Q335" s="475"/>
      <c r="R335" s="283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101.25" hidden="1" x14ac:dyDescent="0.2">
      <c r="A336" s="432"/>
      <c r="B336" s="431"/>
      <c r="C336" s="431"/>
      <c r="D336" s="431"/>
      <c r="E336" s="431"/>
      <c r="F336" s="431" t="s">
        <v>90</v>
      </c>
      <c r="G336" s="435" t="s">
        <v>98</v>
      </c>
      <c r="H336" s="476"/>
      <c r="I336" s="476"/>
      <c r="J336" s="476">
        <f t="shared" si="80"/>
        <v>0</v>
      </c>
      <c r="K336" s="473"/>
      <c r="L336" s="476"/>
      <c r="M336" s="477"/>
      <c r="N336" s="476"/>
      <c r="O336" s="478">
        <f t="shared" si="81"/>
        <v>0</v>
      </c>
      <c r="P336" s="478">
        <f t="shared" si="77"/>
        <v>0</v>
      </c>
      <c r="Q336" s="475"/>
      <c r="R336" s="283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20.25" x14ac:dyDescent="0.25">
      <c r="A337" s="420"/>
      <c r="B337" s="421"/>
      <c r="C337" s="421"/>
      <c r="D337" s="421">
        <v>57</v>
      </c>
      <c r="E337" s="421"/>
      <c r="F337" s="421"/>
      <c r="G337" s="471" t="s">
        <v>79</v>
      </c>
      <c r="H337" s="472">
        <f>H338+H357+H360+H361</f>
        <v>13800000</v>
      </c>
      <c r="I337" s="472">
        <f>I338+I357+I360+I361</f>
        <v>11697118.42</v>
      </c>
      <c r="J337" s="472">
        <f t="shared" ref="J337" si="82">J338+J357</f>
        <v>2102881.58</v>
      </c>
      <c r="K337" s="473">
        <f t="shared" si="74"/>
        <v>84.76</v>
      </c>
      <c r="L337" s="472">
        <f>L338+L357+L360+L361</f>
        <v>13800000</v>
      </c>
      <c r="M337" s="472">
        <f>M338+M357+M360+M361</f>
        <v>10390491.42</v>
      </c>
      <c r="N337" s="472">
        <f>N338+N357+N360+N361</f>
        <v>1306627</v>
      </c>
      <c r="O337" s="497">
        <f>O338+O357+O360+O361</f>
        <v>11697118.42</v>
      </c>
      <c r="P337" s="474">
        <f t="shared" si="77"/>
        <v>2102881.58</v>
      </c>
      <c r="Q337" s="475">
        <f t="shared" si="72"/>
        <v>84.76</v>
      </c>
      <c r="R337" s="283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20.25" x14ac:dyDescent="0.25">
      <c r="A338" s="420"/>
      <c r="B338" s="421"/>
      <c r="C338" s="421"/>
      <c r="D338" s="421"/>
      <c r="E338" s="421" t="s">
        <v>33</v>
      </c>
      <c r="F338" s="421"/>
      <c r="G338" s="433" t="s">
        <v>100</v>
      </c>
      <c r="H338" s="472">
        <f>+H339+H349+H352+H351</f>
        <v>13800000</v>
      </c>
      <c r="I338" s="472">
        <f>+I339+I349+I352+I351</f>
        <v>11697118.42</v>
      </c>
      <c r="J338" s="476">
        <f t="shared" si="80"/>
        <v>2102881.58</v>
      </c>
      <c r="K338" s="473">
        <f t="shared" si="74"/>
        <v>84.76</v>
      </c>
      <c r="L338" s="472">
        <f>+L339+L349+L352+L351</f>
        <v>13800000</v>
      </c>
      <c r="M338" s="472">
        <f>+M339+M349+M352+M351</f>
        <v>10390491.42</v>
      </c>
      <c r="N338" s="472">
        <f>+N339+N349+N352+N351</f>
        <v>1306627</v>
      </c>
      <c r="O338" s="472">
        <f>+O339+O349+O352+O351</f>
        <v>11697118.42</v>
      </c>
      <c r="P338" s="474">
        <f>L338-O338</f>
        <v>2102881.58</v>
      </c>
      <c r="Q338" s="475">
        <f t="shared" si="72"/>
        <v>84.76</v>
      </c>
      <c r="R338" s="283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20.25" x14ac:dyDescent="0.2">
      <c r="A339" s="432"/>
      <c r="B339" s="431"/>
      <c r="C339" s="431"/>
      <c r="D339" s="431"/>
      <c r="E339" s="431"/>
      <c r="F339" s="431"/>
      <c r="G339" s="435" t="s">
        <v>185</v>
      </c>
      <c r="H339" s="510">
        <f>+H340+H342+H343+H344+H345+H346+H347+H348</f>
        <v>13440000</v>
      </c>
      <c r="I339" s="510">
        <f>+I340+I342+I343+I344+I345+I346+I347+I348</f>
        <v>11391053.42</v>
      </c>
      <c r="J339" s="476">
        <f t="shared" si="80"/>
        <v>2048946.58</v>
      </c>
      <c r="K339" s="473"/>
      <c r="L339" s="510">
        <f>+L340+L342+L343+L344+L345+L346+L347+L348</f>
        <v>13440000</v>
      </c>
      <c r="M339" s="510">
        <f>+M340+M342+M343+M344+M345+M346+M347+M348</f>
        <v>10148419.42</v>
      </c>
      <c r="N339" s="510">
        <f>+N340+N342+N343+N344+N345+N346+N347+N348</f>
        <v>1242634</v>
      </c>
      <c r="O339" s="510">
        <f>+O340+O342+O343+O344+O345+O346+O347+O348</f>
        <v>11391053.42</v>
      </c>
      <c r="P339" s="510">
        <f t="shared" si="77"/>
        <v>2048946.58</v>
      </c>
      <c r="Q339" s="475"/>
      <c r="R339" s="283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20.25" x14ac:dyDescent="0.2">
      <c r="A340" s="432"/>
      <c r="B340" s="431"/>
      <c r="C340" s="431"/>
      <c r="D340" s="431"/>
      <c r="E340" s="431"/>
      <c r="F340" s="431"/>
      <c r="G340" s="435" t="s">
        <v>449</v>
      </c>
      <c r="H340" s="476">
        <v>13440000</v>
      </c>
      <c r="I340" s="476">
        <f>O340</f>
        <v>11391053.42</v>
      </c>
      <c r="J340" s="476">
        <f t="shared" si="80"/>
        <v>2048946.58</v>
      </c>
      <c r="K340" s="473"/>
      <c r="L340" s="476">
        <v>13440000</v>
      </c>
      <c r="M340" s="477">
        <v>10148419.42</v>
      </c>
      <c r="N340" s="476">
        <v>1242634</v>
      </c>
      <c r="O340" s="478">
        <f t="shared" ref="O340:O356" si="83">M340+N340</f>
        <v>11391053.42</v>
      </c>
      <c r="P340" s="478">
        <f t="shared" si="77"/>
        <v>2048946.58</v>
      </c>
      <c r="Q340" s="475"/>
      <c r="R340" s="283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20.25" x14ac:dyDescent="0.2">
      <c r="A341" s="432"/>
      <c r="B341" s="431"/>
      <c r="C341" s="431"/>
      <c r="D341" s="431"/>
      <c r="E341" s="431"/>
      <c r="F341" s="431"/>
      <c r="G341" s="511" t="s">
        <v>450</v>
      </c>
      <c r="H341" s="476"/>
      <c r="I341" s="476"/>
      <c r="J341" s="476"/>
      <c r="K341" s="473"/>
      <c r="L341" s="476"/>
      <c r="M341" s="477"/>
      <c r="N341" s="476">
        <v>249481</v>
      </c>
      <c r="O341" s="478"/>
      <c r="P341" s="478"/>
      <c r="Q341" s="475"/>
      <c r="R341" s="283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20.25" x14ac:dyDescent="0.2">
      <c r="A342" s="432"/>
      <c r="B342" s="431"/>
      <c r="C342" s="431"/>
      <c r="D342" s="431"/>
      <c r="E342" s="431"/>
      <c r="F342" s="431"/>
      <c r="G342" s="435" t="s">
        <v>187</v>
      </c>
      <c r="H342" s="476"/>
      <c r="I342" s="476"/>
      <c r="J342" s="476">
        <f t="shared" si="80"/>
        <v>0</v>
      </c>
      <c r="K342" s="473"/>
      <c r="L342" s="476"/>
      <c r="M342" s="477"/>
      <c r="N342" s="476"/>
      <c r="O342" s="478">
        <f t="shared" si="83"/>
        <v>0</v>
      </c>
      <c r="P342" s="478">
        <f t="shared" si="77"/>
        <v>0</v>
      </c>
      <c r="Q342" s="475"/>
      <c r="R342" s="283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20.25" x14ac:dyDescent="0.2">
      <c r="A343" s="432"/>
      <c r="B343" s="431"/>
      <c r="C343" s="431"/>
      <c r="D343" s="431"/>
      <c r="E343" s="431"/>
      <c r="F343" s="431"/>
      <c r="G343" s="435" t="s">
        <v>325</v>
      </c>
      <c r="H343" s="476"/>
      <c r="I343" s="476"/>
      <c r="J343" s="476">
        <f t="shared" si="80"/>
        <v>0</v>
      </c>
      <c r="K343" s="473"/>
      <c r="L343" s="476"/>
      <c r="M343" s="477"/>
      <c r="N343" s="476"/>
      <c r="O343" s="478">
        <f t="shared" si="83"/>
        <v>0</v>
      </c>
      <c r="P343" s="478">
        <f t="shared" si="77"/>
        <v>0</v>
      </c>
      <c r="Q343" s="475"/>
      <c r="R343" s="283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20.25" x14ac:dyDescent="0.2">
      <c r="A344" s="432"/>
      <c r="B344" s="431"/>
      <c r="C344" s="431"/>
      <c r="D344" s="431"/>
      <c r="E344" s="431"/>
      <c r="F344" s="431"/>
      <c r="G344" s="435" t="s">
        <v>326</v>
      </c>
      <c r="H344" s="476"/>
      <c r="I344" s="476"/>
      <c r="J344" s="476">
        <f t="shared" si="80"/>
        <v>0</v>
      </c>
      <c r="K344" s="473"/>
      <c r="L344" s="476"/>
      <c r="M344" s="477"/>
      <c r="N344" s="476"/>
      <c r="O344" s="478">
        <f t="shared" si="83"/>
        <v>0</v>
      </c>
      <c r="P344" s="478">
        <f t="shared" si="77"/>
        <v>0</v>
      </c>
      <c r="Q344" s="475"/>
      <c r="R344" s="283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20.25" x14ac:dyDescent="0.2">
      <c r="A345" s="432"/>
      <c r="B345" s="431"/>
      <c r="C345" s="431"/>
      <c r="D345" s="431"/>
      <c r="E345" s="431"/>
      <c r="F345" s="431"/>
      <c r="G345" s="435" t="s">
        <v>188</v>
      </c>
      <c r="H345" s="476"/>
      <c r="I345" s="476"/>
      <c r="J345" s="476">
        <f t="shared" si="80"/>
        <v>0</v>
      </c>
      <c r="K345" s="473"/>
      <c r="L345" s="476"/>
      <c r="M345" s="477"/>
      <c r="N345" s="476"/>
      <c r="O345" s="478">
        <f t="shared" si="83"/>
        <v>0</v>
      </c>
      <c r="P345" s="478">
        <f t="shared" si="77"/>
        <v>0</v>
      </c>
      <c r="Q345" s="475"/>
      <c r="R345" s="283"/>
      <c r="S345" s="31"/>
      <c r="T345" s="31"/>
      <c r="U345" s="31"/>
      <c r="V345" s="31"/>
      <c r="W345" s="31"/>
      <c r="X345" s="74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20.25" x14ac:dyDescent="0.2">
      <c r="A346" s="432"/>
      <c r="B346" s="431"/>
      <c r="C346" s="431"/>
      <c r="D346" s="431"/>
      <c r="E346" s="431"/>
      <c r="F346" s="431"/>
      <c r="G346" s="435" t="s">
        <v>327</v>
      </c>
      <c r="H346" s="476"/>
      <c r="I346" s="476"/>
      <c r="J346" s="476">
        <f t="shared" si="80"/>
        <v>0</v>
      </c>
      <c r="K346" s="473"/>
      <c r="L346" s="476"/>
      <c r="M346" s="477"/>
      <c r="N346" s="476"/>
      <c r="O346" s="478">
        <f t="shared" si="83"/>
        <v>0</v>
      </c>
      <c r="P346" s="478">
        <f t="shared" si="77"/>
        <v>0</v>
      </c>
      <c r="Q346" s="475"/>
      <c r="R346" s="283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20.25" x14ac:dyDescent="0.2">
      <c r="A347" s="432"/>
      <c r="B347" s="431"/>
      <c r="C347" s="431"/>
      <c r="D347" s="431"/>
      <c r="E347" s="431"/>
      <c r="F347" s="431"/>
      <c r="G347" s="512" t="s">
        <v>328</v>
      </c>
      <c r="H347" s="476"/>
      <c r="I347" s="476"/>
      <c r="J347" s="476">
        <f t="shared" si="80"/>
        <v>0</v>
      </c>
      <c r="K347" s="473"/>
      <c r="L347" s="476"/>
      <c r="M347" s="477"/>
      <c r="N347" s="476"/>
      <c r="O347" s="478">
        <f t="shared" si="83"/>
        <v>0</v>
      </c>
      <c r="P347" s="478">
        <f t="shared" si="77"/>
        <v>0</v>
      </c>
      <c r="Q347" s="475"/>
      <c r="R347" s="283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20.25" x14ac:dyDescent="0.2">
      <c r="A348" s="432"/>
      <c r="B348" s="431"/>
      <c r="C348" s="431"/>
      <c r="D348" s="431"/>
      <c r="E348" s="431"/>
      <c r="F348" s="431"/>
      <c r="G348" s="512" t="s">
        <v>329</v>
      </c>
      <c r="H348" s="476"/>
      <c r="I348" s="476"/>
      <c r="J348" s="476">
        <f t="shared" si="80"/>
        <v>0</v>
      </c>
      <c r="K348" s="473"/>
      <c r="L348" s="476"/>
      <c r="M348" s="477"/>
      <c r="N348" s="476"/>
      <c r="O348" s="478">
        <f t="shared" si="83"/>
        <v>0</v>
      </c>
      <c r="P348" s="478">
        <f t="shared" si="77"/>
        <v>0</v>
      </c>
      <c r="Q348" s="475"/>
      <c r="R348" s="283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ht="20.25" x14ac:dyDescent="0.2">
      <c r="A349" s="432"/>
      <c r="B349" s="431"/>
      <c r="C349" s="431"/>
      <c r="D349" s="431"/>
      <c r="E349" s="431"/>
      <c r="F349" s="431"/>
      <c r="G349" s="435" t="s">
        <v>451</v>
      </c>
      <c r="H349" s="476">
        <v>240000</v>
      </c>
      <c r="I349" s="476">
        <f>O349</f>
        <v>234898</v>
      </c>
      <c r="J349" s="476">
        <f t="shared" si="80"/>
        <v>5102</v>
      </c>
      <c r="K349" s="473"/>
      <c r="L349" s="476">
        <v>240000</v>
      </c>
      <c r="M349" s="477">
        <v>175341</v>
      </c>
      <c r="N349" s="476">
        <v>59557</v>
      </c>
      <c r="O349" s="478">
        <f t="shared" si="83"/>
        <v>234898</v>
      </c>
      <c r="P349" s="478">
        <f t="shared" si="77"/>
        <v>5102</v>
      </c>
      <c r="Q349" s="475"/>
      <c r="R349" s="283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215"/>
      <c r="DD349" s="215"/>
      <c r="DE349" s="215"/>
      <c r="DF349" s="215"/>
      <c r="DG349" s="215"/>
      <c r="DH349" s="215"/>
      <c r="DI349" s="215"/>
      <c r="DJ349" s="215"/>
      <c r="DK349" s="215"/>
      <c r="DL349" s="215"/>
      <c r="DM349" s="215"/>
      <c r="DN349" s="215"/>
      <c r="DO349" s="215"/>
      <c r="DP349" s="215"/>
      <c r="DQ349" s="215"/>
      <c r="DR349" s="215"/>
      <c r="DS349" s="215"/>
      <c r="DT349" s="215"/>
      <c r="DU349" s="215"/>
      <c r="DV349" s="215"/>
      <c r="DW349" s="215"/>
      <c r="DX349" s="215"/>
      <c r="DY349" s="215"/>
      <c r="DZ349" s="215"/>
      <c r="EA349" s="215"/>
      <c r="EB349" s="215"/>
      <c r="EC349" s="215"/>
      <c r="ED349" s="215"/>
      <c r="EE349" s="215"/>
      <c r="EF349" s="215"/>
      <c r="EG349" s="215"/>
      <c r="EH349" s="215"/>
      <c r="EI349" s="215"/>
      <c r="EJ349" s="215"/>
      <c r="EK349" s="215"/>
      <c r="EL349" s="215"/>
      <c r="EM349" s="215"/>
      <c r="EN349" s="215"/>
      <c r="EO349" s="215"/>
      <c r="EP349" s="215"/>
      <c r="EQ349" s="215"/>
      <c r="ER349" s="215"/>
      <c r="ES349" s="215"/>
      <c r="ET349" s="215"/>
      <c r="EU349" s="215"/>
      <c r="EV349" s="215"/>
      <c r="EW349" s="215"/>
      <c r="EX349" s="215"/>
    </row>
    <row r="350" spans="1:154" ht="20.25" x14ac:dyDescent="0.2">
      <c r="A350" s="432"/>
      <c r="B350" s="431"/>
      <c r="C350" s="431"/>
      <c r="D350" s="431"/>
      <c r="E350" s="431"/>
      <c r="F350" s="431"/>
      <c r="G350" s="511" t="s">
        <v>452</v>
      </c>
      <c r="H350" s="476"/>
      <c r="I350" s="476"/>
      <c r="J350" s="476"/>
      <c r="K350" s="473"/>
      <c r="L350" s="476"/>
      <c r="M350" s="477"/>
      <c r="N350" s="476">
        <v>9454</v>
      </c>
      <c r="O350" s="478"/>
      <c r="P350" s="478"/>
      <c r="Q350" s="475"/>
      <c r="R350" s="283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s="77" customFormat="1" ht="20.25" x14ac:dyDescent="0.2">
      <c r="A351" s="513"/>
      <c r="B351" s="514"/>
      <c r="C351" s="514"/>
      <c r="D351" s="514"/>
      <c r="E351" s="514"/>
      <c r="F351" s="514"/>
      <c r="G351" s="435" t="s">
        <v>190</v>
      </c>
      <c r="H351" s="515">
        <v>120000</v>
      </c>
      <c r="I351" s="515">
        <f>O351</f>
        <v>71167</v>
      </c>
      <c r="J351" s="476">
        <f t="shared" si="80"/>
        <v>48833</v>
      </c>
      <c r="K351" s="473"/>
      <c r="L351" s="515">
        <v>120000</v>
      </c>
      <c r="M351" s="516">
        <v>66731</v>
      </c>
      <c r="N351" s="515">
        <v>4436</v>
      </c>
      <c r="O351" s="517">
        <f t="shared" si="83"/>
        <v>71167</v>
      </c>
      <c r="P351" s="517">
        <f t="shared" si="77"/>
        <v>48833</v>
      </c>
      <c r="Q351" s="475"/>
      <c r="R351" s="283"/>
      <c r="S351" s="74"/>
      <c r="T351" s="74"/>
      <c r="U351" s="74"/>
      <c r="V351" s="74"/>
      <c r="W351" s="74"/>
      <c r="X351" s="31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75"/>
      <c r="CL351" s="75"/>
      <c r="CM351" s="75"/>
      <c r="CN351" s="75"/>
      <c r="CO351" s="75"/>
      <c r="CP351" s="75"/>
      <c r="CQ351" s="75"/>
      <c r="CR351" s="75"/>
      <c r="CS351" s="75"/>
      <c r="CT351" s="75"/>
      <c r="CU351" s="75"/>
      <c r="CV351" s="75"/>
      <c r="CW351" s="75"/>
      <c r="CX351" s="75"/>
      <c r="CY351" s="75"/>
      <c r="CZ351" s="75"/>
      <c r="DA351" s="75"/>
      <c r="DB351" s="75"/>
      <c r="DC351" s="76"/>
      <c r="DD351" s="76"/>
      <c r="DE351" s="76"/>
      <c r="DF351" s="76"/>
      <c r="DG351" s="76"/>
      <c r="DH351" s="76"/>
      <c r="DI351" s="76"/>
      <c r="DJ351" s="76"/>
      <c r="DK351" s="76"/>
      <c r="DL351" s="76"/>
      <c r="DM351" s="76"/>
      <c r="DN351" s="76"/>
      <c r="DO351" s="76"/>
      <c r="DP351" s="76"/>
      <c r="DQ351" s="76"/>
      <c r="DR351" s="76"/>
      <c r="DS351" s="76"/>
      <c r="DT351" s="76"/>
      <c r="DU351" s="76"/>
      <c r="DV351" s="76"/>
      <c r="DW351" s="76"/>
      <c r="DX351" s="76"/>
      <c r="DY351" s="76"/>
      <c r="DZ351" s="76"/>
      <c r="EA351" s="76"/>
      <c r="EB351" s="76"/>
      <c r="EC351" s="76"/>
      <c r="ED351" s="76"/>
      <c r="EE351" s="76"/>
      <c r="EF351" s="76"/>
      <c r="EG351" s="76"/>
      <c r="EH351" s="76"/>
      <c r="EI351" s="76"/>
      <c r="EJ351" s="76"/>
      <c r="EK351" s="76"/>
      <c r="EL351" s="76"/>
      <c r="EM351" s="76"/>
      <c r="EN351" s="76"/>
      <c r="EO351" s="76"/>
      <c r="EP351" s="76"/>
      <c r="EQ351" s="76"/>
      <c r="ER351" s="76"/>
      <c r="ES351" s="76"/>
      <c r="ET351" s="76"/>
      <c r="EU351" s="76"/>
      <c r="EV351" s="76"/>
      <c r="EW351" s="76"/>
      <c r="EX351" s="76"/>
    </row>
    <row r="352" spans="1:154" ht="20.25" x14ac:dyDescent="0.2">
      <c r="A352" s="420"/>
      <c r="B352" s="421"/>
      <c r="C352" s="421"/>
      <c r="D352" s="421"/>
      <c r="E352" s="421"/>
      <c r="F352" s="421"/>
      <c r="G352" s="433" t="s">
        <v>191</v>
      </c>
      <c r="H352" s="472">
        <f>+H353+H354+H355+H356</f>
        <v>0</v>
      </c>
      <c r="I352" s="472">
        <f>+I353+I354+I355+I356</f>
        <v>0</v>
      </c>
      <c r="J352" s="476">
        <f t="shared" si="80"/>
        <v>0</v>
      </c>
      <c r="K352" s="473"/>
      <c r="L352" s="472">
        <f>+L353+L354+L355+L356</f>
        <v>0</v>
      </c>
      <c r="M352" s="453">
        <f>+M353+M354+M355+M356</f>
        <v>0</v>
      </c>
      <c r="N352" s="472">
        <f>+N353+N354+N355+N356</f>
        <v>0</v>
      </c>
      <c r="O352" s="472">
        <f>+O353+O354+O355+O356</f>
        <v>0</v>
      </c>
      <c r="P352" s="474">
        <f t="shared" si="77"/>
        <v>0</v>
      </c>
      <c r="Q352" s="475"/>
      <c r="R352" s="283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20.25" x14ac:dyDescent="0.2">
      <c r="A353" s="432"/>
      <c r="B353" s="431"/>
      <c r="C353" s="431"/>
      <c r="D353" s="431"/>
      <c r="E353" s="431"/>
      <c r="F353" s="431"/>
      <c r="G353" s="435" t="s">
        <v>192</v>
      </c>
      <c r="H353" s="476"/>
      <c r="I353" s="476"/>
      <c r="J353" s="476">
        <f t="shared" si="80"/>
        <v>0</v>
      </c>
      <c r="K353" s="473"/>
      <c r="L353" s="476"/>
      <c r="M353" s="477"/>
      <c r="N353" s="476"/>
      <c r="O353" s="478">
        <f t="shared" si="83"/>
        <v>0</v>
      </c>
      <c r="P353" s="478">
        <f t="shared" si="77"/>
        <v>0</v>
      </c>
      <c r="Q353" s="475"/>
      <c r="R353" s="283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20.25" x14ac:dyDescent="0.2">
      <c r="A354" s="432"/>
      <c r="B354" s="431"/>
      <c r="C354" s="431"/>
      <c r="D354" s="431"/>
      <c r="E354" s="431"/>
      <c r="F354" s="431"/>
      <c r="G354" s="435" t="s">
        <v>193</v>
      </c>
      <c r="H354" s="476"/>
      <c r="I354" s="476"/>
      <c r="J354" s="476">
        <f t="shared" si="80"/>
        <v>0</v>
      </c>
      <c r="K354" s="473"/>
      <c r="L354" s="476"/>
      <c r="M354" s="477"/>
      <c r="N354" s="476"/>
      <c r="O354" s="478">
        <f t="shared" si="83"/>
        <v>0</v>
      </c>
      <c r="P354" s="478">
        <f t="shared" si="77"/>
        <v>0</v>
      </c>
      <c r="Q354" s="475"/>
      <c r="R354" s="283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20.25" x14ac:dyDescent="0.2">
      <c r="A355" s="432"/>
      <c r="B355" s="431"/>
      <c r="C355" s="431"/>
      <c r="D355" s="431"/>
      <c r="E355" s="431"/>
      <c r="F355" s="431"/>
      <c r="G355" s="435" t="s">
        <v>194</v>
      </c>
      <c r="H355" s="476"/>
      <c r="I355" s="476"/>
      <c r="J355" s="476">
        <f t="shared" si="80"/>
        <v>0</v>
      </c>
      <c r="K355" s="473"/>
      <c r="L355" s="476"/>
      <c r="M355" s="477"/>
      <c r="N355" s="476"/>
      <c r="O355" s="478">
        <f t="shared" si="83"/>
        <v>0</v>
      </c>
      <c r="P355" s="478">
        <f t="shared" si="77"/>
        <v>0</v>
      </c>
      <c r="Q355" s="475"/>
      <c r="R355" s="283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20.25" x14ac:dyDescent="0.2">
      <c r="A356" s="432"/>
      <c r="B356" s="431"/>
      <c r="C356" s="431"/>
      <c r="D356" s="431"/>
      <c r="E356" s="431"/>
      <c r="F356" s="431"/>
      <c r="G356" s="435" t="s">
        <v>195</v>
      </c>
      <c r="H356" s="476"/>
      <c r="I356" s="476"/>
      <c r="J356" s="476">
        <f t="shared" si="80"/>
        <v>0</v>
      </c>
      <c r="K356" s="473"/>
      <c r="L356" s="476"/>
      <c r="M356" s="477"/>
      <c r="N356" s="476"/>
      <c r="O356" s="478">
        <f t="shared" si="83"/>
        <v>0</v>
      </c>
      <c r="P356" s="478">
        <f t="shared" si="77"/>
        <v>0</v>
      </c>
      <c r="Q356" s="475"/>
      <c r="R356" s="283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20.25" x14ac:dyDescent="0.2">
      <c r="A357" s="420"/>
      <c r="B357" s="421"/>
      <c r="C357" s="421"/>
      <c r="D357" s="421"/>
      <c r="E357" s="421" t="s">
        <v>31</v>
      </c>
      <c r="F357" s="421"/>
      <c r="G357" s="433" t="s">
        <v>101</v>
      </c>
      <c r="H357" s="518">
        <f>H358</f>
        <v>0</v>
      </c>
      <c r="I357" s="518">
        <f>I358</f>
        <v>0</v>
      </c>
      <c r="J357" s="476">
        <f t="shared" si="80"/>
        <v>0</v>
      </c>
      <c r="K357" s="473" t="e">
        <f t="shared" si="74"/>
        <v>#DIV/0!</v>
      </c>
      <c r="L357" s="518">
        <f>L358</f>
        <v>0</v>
      </c>
      <c r="M357" s="453">
        <f>M358</f>
        <v>0</v>
      </c>
      <c r="N357" s="518">
        <f>N358</f>
        <v>0</v>
      </c>
      <c r="O357" s="453">
        <f>O358</f>
        <v>0</v>
      </c>
      <c r="P357" s="453">
        <f t="shared" si="77"/>
        <v>0</v>
      </c>
      <c r="Q357" s="475" t="e">
        <f t="shared" si="72"/>
        <v>#DIV/0!</v>
      </c>
      <c r="R357" s="283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20.25" x14ac:dyDescent="0.2">
      <c r="A358" s="432"/>
      <c r="B358" s="431"/>
      <c r="C358" s="431"/>
      <c r="D358" s="431"/>
      <c r="E358" s="431"/>
      <c r="F358" s="431" t="s">
        <v>33</v>
      </c>
      <c r="G358" s="435" t="s">
        <v>196</v>
      </c>
      <c r="H358" s="476">
        <f>H359</f>
        <v>0</v>
      </c>
      <c r="I358" s="476">
        <f>I359</f>
        <v>0</v>
      </c>
      <c r="J358" s="476">
        <f t="shared" si="80"/>
        <v>0</v>
      </c>
      <c r="K358" s="473" t="e">
        <f t="shared" si="74"/>
        <v>#DIV/0!</v>
      </c>
      <c r="L358" s="476">
        <f>L359</f>
        <v>0</v>
      </c>
      <c r="M358" s="476">
        <f>M359</f>
        <v>0</v>
      </c>
      <c r="N358" s="476">
        <f>N359</f>
        <v>0</v>
      </c>
      <c r="O358" s="476">
        <f t="shared" ref="O358" si="84">O359</f>
        <v>0</v>
      </c>
      <c r="P358" s="476">
        <f t="shared" si="77"/>
        <v>0</v>
      </c>
      <c r="Q358" s="475" t="e">
        <f t="shared" si="72"/>
        <v>#DIV/0!</v>
      </c>
      <c r="R358" s="283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20.25" x14ac:dyDescent="0.2">
      <c r="A359" s="432"/>
      <c r="B359" s="431"/>
      <c r="C359" s="519"/>
      <c r="D359" s="431"/>
      <c r="E359" s="431"/>
      <c r="F359" s="480"/>
      <c r="G359" s="435" t="s">
        <v>197</v>
      </c>
      <c r="H359" s="476"/>
      <c r="I359" s="476"/>
      <c r="J359" s="476">
        <f t="shared" si="80"/>
        <v>0</v>
      </c>
      <c r="K359" s="473" t="e">
        <f t="shared" si="74"/>
        <v>#DIV/0!</v>
      </c>
      <c r="L359" s="476"/>
      <c r="M359" s="477"/>
      <c r="N359" s="476">
        <v>0</v>
      </c>
      <c r="O359" s="478">
        <f t="shared" ref="O359" si="85">M359+N359</f>
        <v>0</v>
      </c>
      <c r="P359" s="478">
        <f t="shared" si="77"/>
        <v>0</v>
      </c>
      <c r="Q359" s="475" t="e">
        <f t="shared" si="72"/>
        <v>#DIV/0!</v>
      </c>
      <c r="R359" s="283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60.75" x14ac:dyDescent="0.2">
      <c r="A360" s="432"/>
      <c r="B360" s="431"/>
      <c r="C360" s="519"/>
      <c r="D360" s="431"/>
      <c r="E360" s="511" t="s">
        <v>104</v>
      </c>
      <c r="F360" s="520"/>
      <c r="G360" s="511" t="s">
        <v>453</v>
      </c>
      <c r="H360" s="476"/>
      <c r="I360" s="476"/>
      <c r="J360" s="476"/>
      <c r="K360" s="473"/>
      <c r="L360" s="476"/>
      <c r="M360" s="510"/>
      <c r="N360" s="476"/>
      <c r="O360" s="478"/>
      <c r="P360" s="478"/>
      <c r="Q360" s="475"/>
      <c r="R360" s="283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60.75" x14ac:dyDescent="0.2">
      <c r="A361" s="432"/>
      <c r="B361" s="431"/>
      <c r="C361" s="519"/>
      <c r="D361" s="431"/>
      <c r="E361" s="511" t="s">
        <v>105</v>
      </c>
      <c r="F361" s="520"/>
      <c r="G361" s="511" t="s">
        <v>454</v>
      </c>
      <c r="H361" s="476"/>
      <c r="I361" s="476"/>
      <c r="J361" s="476"/>
      <c r="K361" s="473"/>
      <c r="L361" s="476"/>
      <c r="M361" s="510"/>
      <c r="N361" s="476"/>
      <c r="O361" s="478"/>
      <c r="P361" s="478"/>
      <c r="Q361" s="475"/>
      <c r="R361" s="283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20.25" x14ac:dyDescent="0.2">
      <c r="A362" s="432"/>
      <c r="B362" s="431"/>
      <c r="C362" s="431"/>
      <c r="D362" s="421">
        <v>59</v>
      </c>
      <c r="E362" s="431"/>
      <c r="F362" s="431"/>
      <c r="G362" s="471" t="s">
        <v>81</v>
      </c>
      <c r="H362" s="476">
        <f>+H363+H364</f>
        <v>0</v>
      </c>
      <c r="I362" s="476">
        <f>+I363+I364</f>
        <v>0</v>
      </c>
      <c r="J362" s="476">
        <f t="shared" si="80"/>
        <v>0</v>
      </c>
      <c r="K362" s="473" t="e">
        <f t="shared" si="74"/>
        <v>#DIV/0!</v>
      </c>
      <c r="L362" s="476">
        <f>+L363+L364</f>
        <v>0</v>
      </c>
      <c r="M362" s="476">
        <f>+M363+M364</f>
        <v>0</v>
      </c>
      <c r="N362" s="476">
        <f>+N363+N364</f>
        <v>0</v>
      </c>
      <c r="O362" s="478">
        <f>+O363+O364</f>
        <v>0</v>
      </c>
      <c r="P362" s="478">
        <f t="shared" ref="P362:P433" si="86">L362-O362</f>
        <v>0</v>
      </c>
      <c r="Q362" s="475" t="e">
        <f t="shared" si="72"/>
        <v>#DIV/0!</v>
      </c>
      <c r="R362" s="283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20.25" x14ac:dyDescent="0.2">
      <c r="A363" s="432"/>
      <c r="B363" s="431"/>
      <c r="C363" s="431"/>
      <c r="D363" s="431"/>
      <c r="E363" s="431">
        <v>17</v>
      </c>
      <c r="F363" s="431"/>
      <c r="G363" s="435" t="s">
        <v>198</v>
      </c>
      <c r="H363" s="476"/>
      <c r="I363" s="476"/>
      <c r="J363" s="476">
        <f t="shared" si="80"/>
        <v>0</v>
      </c>
      <c r="K363" s="473" t="e">
        <f t="shared" si="74"/>
        <v>#DIV/0!</v>
      </c>
      <c r="L363" s="476"/>
      <c r="M363" s="477"/>
      <c r="N363" s="476"/>
      <c r="O363" s="478">
        <f t="shared" ref="O363:O364" si="87">M363+N363</f>
        <v>0</v>
      </c>
      <c r="P363" s="478">
        <f t="shared" si="86"/>
        <v>0</v>
      </c>
      <c r="Q363" s="475" t="e">
        <f t="shared" si="72"/>
        <v>#DIV/0!</v>
      </c>
      <c r="R363" s="283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40.5" x14ac:dyDescent="0.2">
      <c r="A364" s="432"/>
      <c r="B364" s="431"/>
      <c r="C364" s="431"/>
      <c r="D364" s="431"/>
      <c r="E364" s="521">
        <v>40</v>
      </c>
      <c r="F364" s="521"/>
      <c r="G364" s="522" t="s">
        <v>266</v>
      </c>
      <c r="H364" s="476"/>
      <c r="I364" s="476"/>
      <c r="J364" s="476">
        <f t="shared" si="80"/>
        <v>0</v>
      </c>
      <c r="K364" s="473" t="e">
        <f t="shared" si="74"/>
        <v>#DIV/0!</v>
      </c>
      <c r="L364" s="476"/>
      <c r="M364" s="477"/>
      <c r="N364" s="476"/>
      <c r="O364" s="478">
        <f t="shared" si="87"/>
        <v>0</v>
      </c>
      <c r="P364" s="478">
        <f t="shared" si="86"/>
        <v>0</v>
      </c>
      <c r="Q364" s="475" t="e">
        <f t="shared" si="72"/>
        <v>#DIV/0!</v>
      </c>
      <c r="R364" s="283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20.25" x14ac:dyDescent="0.2">
      <c r="A365" s="420"/>
      <c r="B365" s="421"/>
      <c r="C365" s="421"/>
      <c r="D365" s="421" t="s">
        <v>106</v>
      </c>
      <c r="E365" s="421"/>
      <c r="F365" s="421"/>
      <c r="G365" s="471" t="s">
        <v>84</v>
      </c>
      <c r="H365" s="472">
        <f>H366</f>
        <v>0</v>
      </c>
      <c r="I365" s="472">
        <f>I366</f>
        <v>0</v>
      </c>
      <c r="J365" s="476">
        <f t="shared" si="80"/>
        <v>0</v>
      </c>
      <c r="K365" s="473" t="e">
        <f t="shared" si="74"/>
        <v>#DIV/0!</v>
      </c>
      <c r="L365" s="472">
        <f>L366</f>
        <v>0</v>
      </c>
      <c r="M365" s="453">
        <f>M366</f>
        <v>0</v>
      </c>
      <c r="N365" s="472">
        <f>N366</f>
        <v>0</v>
      </c>
      <c r="O365" s="474">
        <f>O366</f>
        <v>0</v>
      </c>
      <c r="P365" s="474">
        <f t="shared" si="86"/>
        <v>0</v>
      </c>
      <c r="Q365" s="475" t="e">
        <f t="shared" si="72"/>
        <v>#DIV/0!</v>
      </c>
      <c r="R365" s="283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20.25" x14ac:dyDescent="0.2">
      <c r="A366" s="420"/>
      <c r="B366" s="421"/>
      <c r="C366" s="421"/>
      <c r="D366" s="421">
        <v>71</v>
      </c>
      <c r="E366" s="421"/>
      <c r="F366" s="421"/>
      <c r="G366" s="471" t="s">
        <v>348</v>
      </c>
      <c r="H366" s="472">
        <f>H367+H372</f>
        <v>0</v>
      </c>
      <c r="I366" s="472">
        <f>I367+I372</f>
        <v>0</v>
      </c>
      <c r="J366" s="476">
        <f t="shared" si="80"/>
        <v>0</v>
      </c>
      <c r="K366" s="473" t="e">
        <f t="shared" si="74"/>
        <v>#DIV/0!</v>
      </c>
      <c r="L366" s="472">
        <f>L367+L372</f>
        <v>0</v>
      </c>
      <c r="M366" s="453">
        <f>M367+M372</f>
        <v>0</v>
      </c>
      <c r="N366" s="472">
        <f>N367+N372</f>
        <v>0</v>
      </c>
      <c r="O366" s="474">
        <f>O367+O372</f>
        <v>0</v>
      </c>
      <c r="P366" s="474">
        <f t="shared" si="86"/>
        <v>0</v>
      </c>
      <c r="Q366" s="475" t="e">
        <f t="shared" si="72"/>
        <v>#DIV/0!</v>
      </c>
      <c r="R366" s="283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20.25" x14ac:dyDescent="0.2">
      <c r="A367" s="420"/>
      <c r="B367" s="421"/>
      <c r="C367" s="421"/>
      <c r="D367" s="421"/>
      <c r="E367" s="421" t="s">
        <v>33</v>
      </c>
      <c r="F367" s="421"/>
      <c r="G367" s="433" t="s">
        <v>368</v>
      </c>
      <c r="H367" s="472">
        <f>H368+H369+H370+H371</f>
        <v>0</v>
      </c>
      <c r="I367" s="472">
        <f>I368+I369+I370+I371</f>
        <v>0</v>
      </c>
      <c r="J367" s="476">
        <f t="shared" si="80"/>
        <v>0</v>
      </c>
      <c r="K367" s="473" t="e">
        <f t="shared" si="74"/>
        <v>#DIV/0!</v>
      </c>
      <c r="L367" s="472">
        <f>L368+L369+L370+L371</f>
        <v>0</v>
      </c>
      <c r="M367" s="453">
        <f>M368+M369+M370+M371</f>
        <v>0</v>
      </c>
      <c r="N367" s="472">
        <f>N368+N369+N370+N371</f>
        <v>0</v>
      </c>
      <c r="O367" s="474">
        <f>O368+O369+O370+O371</f>
        <v>0</v>
      </c>
      <c r="P367" s="474">
        <f t="shared" si="86"/>
        <v>0</v>
      </c>
      <c r="Q367" s="475" t="e">
        <f t="shared" si="72"/>
        <v>#DIV/0!</v>
      </c>
      <c r="R367" s="283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20.25" hidden="1" x14ac:dyDescent="0.2">
      <c r="A368" s="432"/>
      <c r="B368" s="431"/>
      <c r="C368" s="431"/>
      <c r="D368" s="431"/>
      <c r="E368" s="431"/>
      <c r="F368" s="431" t="s">
        <v>33</v>
      </c>
      <c r="G368" s="435" t="s">
        <v>331</v>
      </c>
      <c r="H368" s="476"/>
      <c r="I368" s="476"/>
      <c r="J368" s="476">
        <f t="shared" si="80"/>
        <v>0</v>
      </c>
      <c r="K368" s="473" t="e">
        <f t="shared" si="74"/>
        <v>#DIV/0!</v>
      </c>
      <c r="L368" s="476"/>
      <c r="M368" s="477"/>
      <c r="N368" s="476"/>
      <c r="O368" s="478">
        <f t="shared" ref="O368:O372" si="88">M368+N368</f>
        <v>0</v>
      </c>
      <c r="P368" s="478">
        <f t="shared" si="86"/>
        <v>0</v>
      </c>
      <c r="Q368" s="475" t="e">
        <f t="shared" si="72"/>
        <v>#DIV/0!</v>
      </c>
      <c r="R368" s="283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20.25" x14ac:dyDescent="0.2">
      <c r="A369" s="432"/>
      <c r="B369" s="431"/>
      <c r="C369" s="431"/>
      <c r="D369" s="431"/>
      <c r="E369" s="431"/>
      <c r="F369" s="431" t="s">
        <v>31</v>
      </c>
      <c r="G369" s="435" t="s">
        <v>332</v>
      </c>
      <c r="H369" s="476"/>
      <c r="I369" s="476"/>
      <c r="J369" s="476">
        <f t="shared" si="80"/>
        <v>0</v>
      </c>
      <c r="K369" s="473" t="e">
        <f t="shared" si="74"/>
        <v>#DIV/0!</v>
      </c>
      <c r="L369" s="476"/>
      <c r="M369" s="477"/>
      <c r="N369" s="476"/>
      <c r="O369" s="478">
        <f t="shared" si="88"/>
        <v>0</v>
      </c>
      <c r="P369" s="478">
        <f t="shared" si="86"/>
        <v>0</v>
      </c>
      <c r="Q369" s="475" t="e">
        <f t="shared" ref="Q369:Q420" si="89">ROUND(O369/L369*100,2)</f>
        <v>#DIV/0!</v>
      </c>
      <c r="R369" s="283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40.5" x14ac:dyDescent="0.2">
      <c r="A370" s="432"/>
      <c r="B370" s="431"/>
      <c r="C370" s="431"/>
      <c r="D370" s="431"/>
      <c r="E370" s="431"/>
      <c r="F370" s="431" t="s">
        <v>44</v>
      </c>
      <c r="G370" s="435" t="s">
        <v>333</v>
      </c>
      <c r="H370" s="476"/>
      <c r="I370" s="476"/>
      <c r="J370" s="476">
        <f t="shared" si="80"/>
        <v>0</v>
      </c>
      <c r="K370" s="473" t="e">
        <f t="shared" si="74"/>
        <v>#DIV/0!</v>
      </c>
      <c r="L370" s="476"/>
      <c r="M370" s="477"/>
      <c r="N370" s="476"/>
      <c r="O370" s="478">
        <f t="shared" si="88"/>
        <v>0</v>
      </c>
      <c r="P370" s="478">
        <f t="shared" si="86"/>
        <v>0</v>
      </c>
      <c r="Q370" s="475" t="e">
        <f t="shared" si="89"/>
        <v>#DIV/0!</v>
      </c>
      <c r="R370" s="283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20.25" x14ac:dyDescent="0.2">
      <c r="A371" s="432"/>
      <c r="B371" s="431"/>
      <c r="C371" s="431"/>
      <c r="D371" s="431"/>
      <c r="E371" s="431"/>
      <c r="F371" s="431" t="s">
        <v>91</v>
      </c>
      <c r="G371" s="435" t="s">
        <v>334</v>
      </c>
      <c r="H371" s="476"/>
      <c r="I371" s="476"/>
      <c r="J371" s="476">
        <f t="shared" si="80"/>
        <v>0</v>
      </c>
      <c r="K371" s="473" t="e">
        <f t="shared" si="74"/>
        <v>#DIV/0!</v>
      </c>
      <c r="L371" s="476"/>
      <c r="M371" s="477"/>
      <c r="N371" s="476"/>
      <c r="O371" s="478">
        <f t="shared" si="88"/>
        <v>0</v>
      </c>
      <c r="P371" s="478">
        <f t="shared" si="86"/>
        <v>0</v>
      </c>
      <c r="Q371" s="475" t="e">
        <f t="shared" si="89"/>
        <v>#DIV/0!</v>
      </c>
      <c r="R371" s="283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20.25" x14ac:dyDescent="0.2">
      <c r="A372" s="432"/>
      <c r="B372" s="431"/>
      <c r="C372" s="431"/>
      <c r="D372" s="431"/>
      <c r="E372" s="431" t="s">
        <v>44</v>
      </c>
      <c r="F372" s="431"/>
      <c r="G372" s="435" t="s">
        <v>335</v>
      </c>
      <c r="H372" s="476"/>
      <c r="I372" s="476"/>
      <c r="J372" s="476">
        <f t="shared" si="80"/>
        <v>0</v>
      </c>
      <c r="K372" s="473" t="e">
        <f t="shared" si="74"/>
        <v>#DIV/0!</v>
      </c>
      <c r="L372" s="476"/>
      <c r="M372" s="477"/>
      <c r="N372" s="476"/>
      <c r="O372" s="478">
        <f t="shared" si="88"/>
        <v>0</v>
      </c>
      <c r="P372" s="478">
        <f t="shared" si="86"/>
        <v>0</v>
      </c>
      <c r="Q372" s="475" t="e">
        <f t="shared" si="89"/>
        <v>#DIV/0!</v>
      </c>
      <c r="R372" s="283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20.25" x14ac:dyDescent="0.2">
      <c r="A373" s="420"/>
      <c r="B373" s="421"/>
      <c r="C373" s="421"/>
      <c r="D373" s="421">
        <v>79</v>
      </c>
      <c r="E373" s="421"/>
      <c r="F373" s="421"/>
      <c r="G373" s="471" t="s">
        <v>347</v>
      </c>
      <c r="H373" s="472">
        <f t="shared" ref="H373:I375" si="90">H374</f>
        <v>0</v>
      </c>
      <c r="I373" s="472">
        <f t="shared" si="90"/>
        <v>0</v>
      </c>
      <c r="J373" s="476">
        <f t="shared" si="80"/>
        <v>0</v>
      </c>
      <c r="K373" s="473" t="e">
        <f t="shared" si="74"/>
        <v>#DIV/0!</v>
      </c>
      <c r="L373" s="472">
        <f t="shared" ref="L373:O375" si="91">L374</f>
        <v>0</v>
      </c>
      <c r="M373" s="453">
        <f t="shared" si="91"/>
        <v>0</v>
      </c>
      <c r="N373" s="472">
        <f t="shared" si="91"/>
        <v>0</v>
      </c>
      <c r="O373" s="474">
        <f t="shared" si="91"/>
        <v>0</v>
      </c>
      <c r="P373" s="474">
        <f t="shared" si="86"/>
        <v>0</v>
      </c>
      <c r="Q373" s="475" t="e">
        <f t="shared" si="89"/>
        <v>#DIV/0!</v>
      </c>
      <c r="R373" s="283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20.25" hidden="1" x14ac:dyDescent="0.2">
      <c r="A374" s="420"/>
      <c r="B374" s="421"/>
      <c r="C374" s="421"/>
      <c r="D374" s="421">
        <v>81</v>
      </c>
      <c r="E374" s="421"/>
      <c r="F374" s="421"/>
      <c r="G374" s="471" t="s">
        <v>346</v>
      </c>
      <c r="H374" s="472">
        <f t="shared" si="90"/>
        <v>0</v>
      </c>
      <c r="I374" s="472">
        <f t="shared" si="90"/>
        <v>0</v>
      </c>
      <c r="J374" s="476">
        <f t="shared" si="80"/>
        <v>0</v>
      </c>
      <c r="K374" s="473" t="e">
        <f t="shared" si="74"/>
        <v>#DIV/0!</v>
      </c>
      <c r="L374" s="472">
        <f t="shared" si="91"/>
        <v>0</v>
      </c>
      <c r="M374" s="453">
        <f t="shared" si="91"/>
        <v>0</v>
      </c>
      <c r="N374" s="472">
        <f t="shared" si="91"/>
        <v>0</v>
      </c>
      <c r="O374" s="474">
        <f t="shared" si="91"/>
        <v>0</v>
      </c>
      <c r="P374" s="474">
        <f t="shared" si="86"/>
        <v>0</v>
      </c>
      <c r="Q374" s="475" t="e">
        <f t="shared" si="89"/>
        <v>#DIV/0!</v>
      </c>
      <c r="R374" s="283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20.25" hidden="1" x14ac:dyDescent="0.2">
      <c r="A375" s="420"/>
      <c r="B375" s="421"/>
      <c r="C375" s="421"/>
      <c r="D375" s="421"/>
      <c r="E375" s="421" t="s">
        <v>33</v>
      </c>
      <c r="F375" s="421"/>
      <c r="G375" s="433" t="s">
        <v>345</v>
      </c>
      <c r="H375" s="472">
        <f t="shared" si="90"/>
        <v>0</v>
      </c>
      <c r="I375" s="472">
        <f t="shared" si="90"/>
        <v>0</v>
      </c>
      <c r="J375" s="476">
        <f t="shared" si="80"/>
        <v>0</v>
      </c>
      <c r="K375" s="473" t="e">
        <f t="shared" si="74"/>
        <v>#DIV/0!</v>
      </c>
      <c r="L375" s="472">
        <f t="shared" si="91"/>
        <v>0</v>
      </c>
      <c r="M375" s="453">
        <f t="shared" si="91"/>
        <v>0</v>
      </c>
      <c r="N375" s="472">
        <f t="shared" si="91"/>
        <v>0</v>
      </c>
      <c r="O375" s="474">
        <f t="shared" si="91"/>
        <v>0</v>
      </c>
      <c r="P375" s="474">
        <f t="shared" si="86"/>
        <v>0</v>
      </c>
      <c r="Q375" s="475" t="e">
        <f t="shared" si="89"/>
        <v>#DIV/0!</v>
      </c>
      <c r="R375" s="283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40.5" hidden="1" x14ac:dyDescent="0.2">
      <c r="A376" s="432"/>
      <c r="B376" s="431"/>
      <c r="C376" s="431"/>
      <c r="D376" s="431"/>
      <c r="E376" s="431"/>
      <c r="F376" s="431" t="s">
        <v>33</v>
      </c>
      <c r="G376" s="435" t="s">
        <v>344</v>
      </c>
      <c r="H376" s="476"/>
      <c r="I376" s="476"/>
      <c r="J376" s="476">
        <f t="shared" si="80"/>
        <v>0</v>
      </c>
      <c r="K376" s="473" t="e">
        <f t="shared" si="74"/>
        <v>#DIV/0!</v>
      </c>
      <c r="L376" s="476"/>
      <c r="M376" s="477"/>
      <c r="N376" s="476"/>
      <c r="O376" s="478">
        <f t="shared" ref="O376:O377" si="92">M376+N376</f>
        <v>0</v>
      </c>
      <c r="P376" s="478">
        <f t="shared" si="86"/>
        <v>0</v>
      </c>
      <c r="Q376" s="475" t="e">
        <f t="shared" si="89"/>
        <v>#DIV/0!</v>
      </c>
      <c r="R376" s="283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20.25" x14ac:dyDescent="0.2">
      <c r="A377" s="481"/>
      <c r="B377" s="482"/>
      <c r="C377" s="482"/>
      <c r="D377" s="482">
        <v>85</v>
      </c>
      <c r="E377" s="482"/>
      <c r="F377" s="482"/>
      <c r="G377" s="484" t="s">
        <v>87</v>
      </c>
      <c r="H377" s="485"/>
      <c r="I377" s="485">
        <v>-177204</v>
      </c>
      <c r="J377" s="485">
        <f t="shared" si="80"/>
        <v>177204</v>
      </c>
      <c r="K377" s="486"/>
      <c r="L377" s="485"/>
      <c r="M377" s="487">
        <v>-122225</v>
      </c>
      <c r="N377" s="485">
        <v>-54979</v>
      </c>
      <c r="O377" s="488">
        <f t="shared" si="92"/>
        <v>-177204</v>
      </c>
      <c r="P377" s="488">
        <f t="shared" si="86"/>
        <v>177204</v>
      </c>
      <c r="Q377" s="489"/>
      <c r="R377" s="283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20.25" x14ac:dyDescent="0.2">
      <c r="A378" s="432"/>
      <c r="B378" s="431"/>
      <c r="C378" s="431"/>
      <c r="D378" s="431"/>
      <c r="E378" s="431"/>
      <c r="F378" s="431"/>
      <c r="G378" s="435" t="s">
        <v>199</v>
      </c>
      <c r="H378" s="476"/>
      <c r="I378" s="476"/>
      <c r="J378" s="476">
        <f t="shared" si="80"/>
        <v>0</v>
      </c>
      <c r="K378" s="473"/>
      <c r="L378" s="476"/>
      <c r="M378" s="477"/>
      <c r="N378" s="476"/>
      <c r="O378" s="507"/>
      <c r="P378" s="507">
        <f t="shared" si="86"/>
        <v>0</v>
      </c>
      <c r="Q378" s="475"/>
      <c r="R378" s="283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20.25" x14ac:dyDescent="0.2">
      <c r="A379" s="420" t="s">
        <v>167</v>
      </c>
      <c r="B379" s="421" t="s">
        <v>126</v>
      </c>
      <c r="C379" s="421"/>
      <c r="D379" s="421"/>
      <c r="E379" s="421"/>
      <c r="F379" s="421"/>
      <c r="G379" s="471" t="s">
        <v>200</v>
      </c>
      <c r="H379" s="472">
        <f>H333+H338</f>
        <v>17243000</v>
      </c>
      <c r="I379" s="472">
        <f>I333+I338</f>
        <v>14599943.42</v>
      </c>
      <c r="J379" s="476">
        <f>J333+J338</f>
        <v>2643056.58</v>
      </c>
      <c r="K379" s="473">
        <f t="shared" ref="K379:K385" si="93">ROUND(I379/H379*100,2)</f>
        <v>84.67</v>
      </c>
      <c r="L379" s="472">
        <f>L333+L338</f>
        <v>17243000</v>
      </c>
      <c r="M379" s="472">
        <f>M333+M338</f>
        <v>12960278.42</v>
      </c>
      <c r="N379" s="472">
        <f>N333+N338</f>
        <v>1639665</v>
      </c>
      <c r="O379" s="472">
        <f>O333+O338</f>
        <v>14599943.42</v>
      </c>
      <c r="P379" s="474">
        <f t="shared" si="86"/>
        <v>2643056.58</v>
      </c>
      <c r="Q379" s="475">
        <f t="shared" ref="Q379:Q385" si="94">ROUND(O379/N379*100,2)</f>
        <v>890.42</v>
      </c>
      <c r="R379" s="283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20.25" x14ac:dyDescent="0.2">
      <c r="A380" s="420"/>
      <c r="B380" s="421">
        <v>15</v>
      </c>
      <c r="C380" s="421"/>
      <c r="D380" s="421"/>
      <c r="E380" s="421"/>
      <c r="F380" s="421"/>
      <c r="G380" s="471" t="s">
        <v>201</v>
      </c>
      <c r="H380" s="472">
        <f>H381</f>
        <v>0</v>
      </c>
      <c r="I380" s="472">
        <f>I381</f>
        <v>0</v>
      </c>
      <c r="J380" s="476">
        <f t="shared" si="80"/>
        <v>0</v>
      </c>
      <c r="K380" s="473" t="e">
        <f t="shared" si="93"/>
        <v>#DIV/0!</v>
      </c>
      <c r="L380" s="472">
        <f>L381</f>
        <v>0</v>
      </c>
      <c r="M380" s="472">
        <f>M381</f>
        <v>0</v>
      </c>
      <c r="N380" s="472">
        <f>N381</f>
        <v>0</v>
      </c>
      <c r="O380" s="472">
        <f>O381</f>
        <v>0</v>
      </c>
      <c r="P380" s="474">
        <f t="shared" si="86"/>
        <v>0</v>
      </c>
      <c r="Q380" s="475" t="e">
        <f t="shared" si="94"/>
        <v>#DIV/0!</v>
      </c>
      <c r="R380" s="283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40.5" x14ac:dyDescent="0.2">
      <c r="A381" s="420"/>
      <c r="B381" s="421"/>
      <c r="C381" s="421" t="s">
        <v>49</v>
      </c>
      <c r="D381" s="421"/>
      <c r="E381" s="421"/>
      <c r="F381" s="421"/>
      <c r="G381" s="471" t="s">
        <v>202</v>
      </c>
      <c r="H381" s="472">
        <f>H358</f>
        <v>0</v>
      </c>
      <c r="I381" s="472">
        <f>I358</f>
        <v>0</v>
      </c>
      <c r="J381" s="476">
        <f t="shared" si="80"/>
        <v>0</v>
      </c>
      <c r="K381" s="473" t="e">
        <f t="shared" si="93"/>
        <v>#DIV/0!</v>
      </c>
      <c r="L381" s="472">
        <f>L358</f>
        <v>0</v>
      </c>
      <c r="M381" s="472">
        <f>M358</f>
        <v>0</v>
      </c>
      <c r="N381" s="472">
        <f>N358</f>
        <v>0</v>
      </c>
      <c r="O381" s="472">
        <f>O358</f>
        <v>0</v>
      </c>
      <c r="P381" s="474">
        <f t="shared" si="86"/>
        <v>0</v>
      </c>
      <c r="Q381" s="475" t="e">
        <f t="shared" si="94"/>
        <v>#DIV/0!</v>
      </c>
      <c r="R381" s="283"/>
      <c r="S381" s="31"/>
      <c r="T381" s="31"/>
      <c r="U381" s="31"/>
      <c r="V381" s="31"/>
      <c r="W381" s="31"/>
      <c r="X381" s="83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40.5" x14ac:dyDescent="0.2">
      <c r="A382" s="420"/>
      <c r="B382" s="421" t="s">
        <v>49</v>
      </c>
      <c r="C382" s="421"/>
      <c r="D382" s="421"/>
      <c r="E382" s="421"/>
      <c r="F382" s="421"/>
      <c r="G382" s="471" t="s">
        <v>203</v>
      </c>
      <c r="H382" s="472">
        <f>H383+H384</f>
        <v>5274600</v>
      </c>
      <c r="I382" s="472">
        <f>I383+I384</f>
        <v>4138697.99</v>
      </c>
      <c r="J382" s="476">
        <f t="shared" si="80"/>
        <v>1135902.0099999998</v>
      </c>
      <c r="K382" s="473">
        <f t="shared" si="93"/>
        <v>78.459999999999994</v>
      </c>
      <c r="L382" s="472">
        <f>L383+L384</f>
        <v>5274600</v>
      </c>
      <c r="M382" s="472">
        <f>M383+M384</f>
        <v>3874142.1800000016</v>
      </c>
      <c r="N382" s="472">
        <f>N383+N384</f>
        <v>264555.81000000006</v>
      </c>
      <c r="O382" s="472">
        <f>O383+O384</f>
        <v>4138697.99</v>
      </c>
      <c r="P382" s="474">
        <f t="shared" si="86"/>
        <v>1135902.0099999998</v>
      </c>
      <c r="Q382" s="475">
        <f t="shared" si="94"/>
        <v>1564.4</v>
      </c>
      <c r="R382" s="283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ht="20.25" x14ac:dyDescent="0.2">
      <c r="A383" s="420"/>
      <c r="B383" s="421"/>
      <c r="C383" s="421" t="s">
        <v>31</v>
      </c>
      <c r="D383" s="421"/>
      <c r="E383" s="421"/>
      <c r="F383" s="421"/>
      <c r="G383" s="471" t="s">
        <v>132</v>
      </c>
      <c r="H383" s="472">
        <f>+H326</f>
        <v>85000</v>
      </c>
      <c r="I383" s="472">
        <f>+I326</f>
        <v>79962.75</v>
      </c>
      <c r="J383" s="476">
        <f t="shared" si="80"/>
        <v>5037.25</v>
      </c>
      <c r="K383" s="473">
        <f t="shared" si="93"/>
        <v>94.07</v>
      </c>
      <c r="L383" s="472">
        <f>+L326</f>
        <v>85000</v>
      </c>
      <c r="M383" s="472">
        <f>+M326</f>
        <v>72368.03</v>
      </c>
      <c r="N383" s="472">
        <f>+N326</f>
        <v>7594.72</v>
      </c>
      <c r="O383" s="472">
        <f>+O326</f>
        <v>79962.75</v>
      </c>
      <c r="P383" s="474">
        <f t="shared" si="86"/>
        <v>5037.25</v>
      </c>
      <c r="Q383" s="475">
        <f t="shared" si="94"/>
        <v>1052.8699999999999</v>
      </c>
      <c r="R383" s="283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215"/>
      <c r="DD383" s="215"/>
      <c r="DE383" s="215"/>
      <c r="DF383" s="215"/>
      <c r="DG383" s="215"/>
      <c r="DH383" s="215"/>
      <c r="DI383" s="215"/>
      <c r="DJ383" s="215"/>
      <c r="DK383" s="215"/>
      <c r="DL383" s="215"/>
      <c r="DM383" s="215"/>
      <c r="DN383" s="215"/>
      <c r="DO383" s="215"/>
      <c r="DP383" s="215"/>
      <c r="DQ383" s="215"/>
      <c r="DR383" s="215"/>
      <c r="DS383" s="215"/>
      <c r="DT383" s="215"/>
      <c r="DU383" s="215"/>
      <c r="DV383" s="215"/>
      <c r="DW383" s="215"/>
      <c r="DX383" s="215"/>
      <c r="DY383" s="215"/>
      <c r="DZ383" s="215"/>
      <c r="EA383" s="215"/>
      <c r="EB383" s="215"/>
      <c r="EC383" s="215"/>
      <c r="ED383" s="215"/>
      <c r="EE383" s="215"/>
      <c r="EF383" s="215"/>
      <c r="EG383" s="215"/>
      <c r="EH383" s="215"/>
      <c r="EI383" s="215"/>
      <c r="EJ383" s="215"/>
      <c r="EK383" s="215"/>
      <c r="EL383" s="215"/>
      <c r="EM383" s="215"/>
      <c r="EN383" s="215"/>
      <c r="EO383" s="215"/>
      <c r="EP383" s="215"/>
      <c r="EQ383" s="215"/>
      <c r="ER383" s="215"/>
      <c r="ES383" s="215"/>
      <c r="ET383" s="215"/>
      <c r="EU383" s="215"/>
      <c r="EV383" s="215"/>
      <c r="EW383" s="215"/>
      <c r="EX383" s="215"/>
    </row>
    <row r="384" spans="1:154" ht="20.25" x14ac:dyDescent="0.2">
      <c r="A384" s="420"/>
      <c r="B384" s="421"/>
      <c r="C384" s="421" t="s">
        <v>44</v>
      </c>
      <c r="D384" s="421"/>
      <c r="E384" s="421"/>
      <c r="F384" s="421"/>
      <c r="G384" s="471" t="s">
        <v>204</v>
      </c>
      <c r="H384" s="472">
        <f>H262-H379-H380-H383</f>
        <v>5189600</v>
      </c>
      <c r="I384" s="472">
        <f>I262-I379-I380-I383</f>
        <v>4058735.24</v>
      </c>
      <c r="J384" s="476">
        <f t="shared" si="80"/>
        <v>1130864.7599999998</v>
      </c>
      <c r="K384" s="473">
        <f t="shared" si="93"/>
        <v>78.209999999999994</v>
      </c>
      <c r="L384" s="472">
        <f>L262-L379-L380-L383</f>
        <v>5189600</v>
      </c>
      <c r="M384" s="472">
        <f>M262-M379-M380-M383</f>
        <v>3801774.1500000018</v>
      </c>
      <c r="N384" s="472">
        <f>N262-N379-N380-N383</f>
        <v>256961.09000000005</v>
      </c>
      <c r="O384" s="472">
        <f>O262-O379-O380-O383</f>
        <v>4058735.24</v>
      </c>
      <c r="P384" s="474">
        <f t="shared" si="86"/>
        <v>1130864.7599999998</v>
      </c>
      <c r="Q384" s="475">
        <f t="shared" si="94"/>
        <v>1579.51</v>
      </c>
      <c r="R384" s="283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20.25" x14ac:dyDescent="0.2">
      <c r="A385" s="420" t="s">
        <v>205</v>
      </c>
      <c r="B385" s="421" t="s">
        <v>104</v>
      </c>
      <c r="C385" s="421"/>
      <c r="D385" s="421"/>
      <c r="E385" s="421"/>
      <c r="F385" s="421"/>
      <c r="G385" s="471" t="s">
        <v>206</v>
      </c>
      <c r="H385" s="472">
        <f>H387</f>
        <v>16022500</v>
      </c>
      <c r="I385" s="472">
        <f>I387</f>
        <v>11977304.360000001</v>
      </c>
      <c r="J385" s="476">
        <f t="shared" si="80"/>
        <v>4045195.6399999987</v>
      </c>
      <c r="K385" s="473">
        <f t="shared" si="93"/>
        <v>74.75</v>
      </c>
      <c r="L385" s="472">
        <f>L387</f>
        <v>16022500</v>
      </c>
      <c r="M385" s="472">
        <f>M387</f>
        <v>11121717.15</v>
      </c>
      <c r="N385" s="472">
        <f>N387</f>
        <v>855587.21</v>
      </c>
      <c r="O385" s="472">
        <f>O387</f>
        <v>11977304.360000001</v>
      </c>
      <c r="P385" s="474">
        <f t="shared" si="86"/>
        <v>4045195.6399999987</v>
      </c>
      <c r="Q385" s="475">
        <f t="shared" si="94"/>
        <v>1399.89</v>
      </c>
      <c r="R385" s="283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81" x14ac:dyDescent="0.2">
      <c r="A386" s="420"/>
      <c r="B386" s="421"/>
      <c r="C386" s="421"/>
      <c r="D386" s="421" t="s">
        <v>82</v>
      </c>
      <c r="E386" s="421"/>
      <c r="F386" s="421"/>
      <c r="G386" s="471" t="s">
        <v>207</v>
      </c>
      <c r="H386" s="472">
        <f>H448</f>
        <v>0</v>
      </c>
      <c r="I386" s="472">
        <f>I448</f>
        <v>0</v>
      </c>
      <c r="J386" s="476">
        <f t="shared" si="80"/>
        <v>0</v>
      </c>
      <c r="K386" s="518"/>
      <c r="L386" s="472">
        <f>L448</f>
        <v>0</v>
      </c>
      <c r="M386" s="498">
        <f>M448</f>
        <v>0</v>
      </c>
      <c r="N386" s="472">
        <f>N448</f>
        <v>0</v>
      </c>
      <c r="O386" s="474">
        <f>O448</f>
        <v>0</v>
      </c>
      <c r="P386" s="474">
        <f t="shared" si="86"/>
        <v>0</v>
      </c>
      <c r="Q386" s="475"/>
      <c r="R386" s="283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s="45" customFormat="1" ht="40.5" x14ac:dyDescent="0.25">
      <c r="A387" s="597" t="s">
        <v>208</v>
      </c>
      <c r="B387" s="598"/>
      <c r="C387" s="598"/>
      <c r="D387" s="598"/>
      <c r="E387" s="598"/>
      <c r="F387" s="598"/>
      <c r="G387" s="490" t="s">
        <v>209</v>
      </c>
      <c r="H387" s="491">
        <f>+H388+H451</f>
        <v>16022500</v>
      </c>
      <c r="I387" s="491">
        <f>+I388+I451</f>
        <v>11977304.360000001</v>
      </c>
      <c r="J387" s="491">
        <f>+J388</f>
        <v>4019657.47</v>
      </c>
      <c r="K387" s="523">
        <f t="shared" ref="K387:K420" si="95">ROUND(I387/H387*100,2)</f>
        <v>74.75</v>
      </c>
      <c r="L387" s="491">
        <f>+L388+L451</f>
        <v>16022500</v>
      </c>
      <c r="M387" s="493">
        <f>+M388+M451</f>
        <v>11121717.15</v>
      </c>
      <c r="N387" s="491">
        <f>+N388+N451</f>
        <v>855587.21</v>
      </c>
      <c r="O387" s="495">
        <f>+O388+O451</f>
        <v>11977304.360000001</v>
      </c>
      <c r="P387" s="495">
        <f t="shared" si="86"/>
        <v>4045195.6399999987</v>
      </c>
      <c r="Q387" s="496">
        <f t="shared" si="89"/>
        <v>74.75</v>
      </c>
      <c r="R387" s="283"/>
      <c r="S387" s="83"/>
      <c r="T387" s="83"/>
      <c r="U387" s="83"/>
      <c r="V387" s="83"/>
      <c r="W387" s="83"/>
      <c r="X387" s="31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4"/>
      <c r="EJ387" s="44"/>
      <c r="EK387" s="44"/>
      <c r="EL387" s="44"/>
      <c r="EM387" s="44"/>
      <c r="EN387" s="44"/>
      <c r="EO387" s="44"/>
      <c r="EP387" s="44"/>
      <c r="EQ387" s="44"/>
      <c r="ER387" s="44"/>
      <c r="ES387" s="44"/>
      <c r="ET387" s="44"/>
      <c r="EU387" s="44"/>
      <c r="EV387" s="44"/>
      <c r="EW387" s="44"/>
      <c r="EX387" s="44"/>
    </row>
    <row r="388" spans="1:154" ht="20.25" x14ac:dyDescent="0.2">
      <c r="A388" s="420"/>
      <c r="B388" s="421"/>
      <c r="C388" s="421"/>
      <c r="D388" s="421" t="s">
        <v>33</v>
      </c>
      <c r="E388" s="421"/>
      <c r="F388" s="421"/>
      <c r="G388" s="471" t="s">
        <v>63</v>
      </c>
      <c r="H388" s="472">
        <f>H389+H392+H395+H398+H404+H418</f>
        <v>16022500</v>
      </c>
      <c r="I388" s="472">
        <f>I389+I392+I395+I398+I404+I418</f>
        <v>12002842.530000001</v>
      </c>
      <c r="J388" s="472">
        <f>J389+J392+J395+J398+J404+J418</f>
        <v>4019657.47</v>
      </c>
      <c r="K388" s="518">
        <f t="shared" si="95"/>
        <v>74.91</v>
      </c>
      <c r="L388" s="472">
        <f>L389+L392+L395+L398+L404+L418</f>
        <v>16022500</v>
      </c>
      <c r="M388" s="453">
        <f>M389+M392+M395+M398+M404+M418</f>
        <v>11147205.32</v>
      </c>
      <c r="N388" s="472">
        <f>N389+N392+N395+N398+N404+N418</f>
        <v>855637.21</v>
      </c>
      <c r="O388" s="474">
        <f>O389+O392+O395+O398+O404+O418</f>
        <v>12002842.530000001</v>
      </c>
      <c r="P388" s="474">
        <f t="shared" si="86"/>
        <v>4019657.4699999988</v>
      </c>
      <c r="Q388" s="475">
        <f t="shared" si="89"/>
        <v>74.91</v>
      </c>
      <c r="R388" s="283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20.25" x14ac:dyDescent="0.2">
      <c r="A389" s="420"/>
      <c r="B389" s="421"/>
      <c r="C389" s="421"/>
      <c r="D389" s="421" t="s">
        <v>90</v>
      </c>
      <c r="E389" s="421"/>
      <c r="F389" s="421"/>
      <c r="G389" s="471" t="s">
        <v>67</v>
      </c>
      <c r="H389" s="472">
        <f>H390</f>
        <v>7000</v>
      </c>
      <c r="I389" s="472">
        <f>I390</f>
        <v>6519.69</v>
      </c>
      <c r="J389" s="472">
        <f t="shared" ref="J389:J390" si="96">J390</f>
        <v>480.3100000000004</v>
      </c>
      <c r="K389" s="518">
        <f t="shared" si="95"/>
        <v>93.14</v>
      </c>
      <c r="L389" s="472">
        <f t="shared" ref="L389:O390" si="97">L390</f>
        <v>7000</v>
      </c>
      <c r="M389" s="453">
        <f t="shared" si="97"/>
        <v>4965.9799999999996</v>
      </c>
      <c r="N389" s="472">
        <f t="shared" si="97"/>
        <v>1553.71</v>
      </c>
      <c r="O389" s="509">
        <f t="shared" si="97"/>
        <v>6519.69</v>
      </c>
      <c r="P389" s="474">
        <f t="shared" si="86"/>
        <v>480.3100000000004</v>
      </c>
      <c r="Q389" s="475">
        <f t="shared" si="89"/>
        <v>93.14</v>
      </c>
      <c r="R389" s="283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20.25" x14ac:dyDescent="0.2">
      <c r="A390" s="420"/>
      <c r="B390" s="421"/>
      <c r="C390" s="421"/>
      <c r="D390" s="421"/>
      <c r="E390" s="421" t="s">
        <v>91</v>
      </c>
      <c r="F390" s="421"/>
      <c r="G390" s="433" t="s">
        <v>183</v>
      </c>
      <c r="H390" s="472">
        <f>H391</f>
        <v>7000</v>
      </c>
      <c r="I390" s="472">
        <f>I391</f>
        <v>6519.69</v>
      </c>
      <c r="J390" s="472">
        <f t="shared" si="96"/>
        <v>480.3100000000004</v>
      </c>
      <c r="K390" s="518">
        <f t="shared" si="95"/>
        <v>93.14</v>
      </c>
      <c r="L390" s="472">
        <f t="shared" si="97"/>
        <v>7000</v>
      </c>
      <c r="M390" s="453">
        <f t="shared" si="97"/>
        <v>4965.9799999999996</v>
      </c>
      <c r="N390" s="472">
        <f t="shared" si="97"/>
        <v>1553.71</v>
      </c>
      <c r="O390" s="474">
        <f t="shared" si="97"/>
        <v>6519.69</v>
      </c>
      <c r="P390" s="474">
        <f t="shared" si="86"/>
        <v>480.3100000000004</v>
      </c>
      <c r="Q390" s="475">
        <f t="shared" si="89"/>
        <v>93.14</v>
      </c>
      <c r="R390" s="283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20.25" x14ac:dyDescent="0.2">
      <c r="A391" s="432"/>
      <c r="B391" s="431"/>
      <c r="C391" s="431"/>
      <c r="D391" s="431"/>
      <c r="E391" s="431"/>
      <c r="F391" s="431" t="s">
        <v>91</v>
      </c>
      <c r="G391" s="435" t="s">
        <v>156</v>
      </c>
      <c r="H391" s="476">
        <v>7000</v>
      </c>
      <c r="I391" s="476">
        <f>O391</f>
        <v>6519.69</v>
      </c>
      <c r="J391" s="476">
        <f t="shared" ref="J391:J446" si="98">H391-I391</f>
        <v>480.3100000000004</v>
      </c>
      <c r="K391" s="518">
        <f t="shared" si="95"/>
        <v>93.14</v>
      </c>
      <c r="L391" s="476">
        <v>7000</v>
      </c>
      <c r="M391" s="477">
        <v>4965.9799999999996</v>
      </c>
      <c r="N391" s="476">
        <v>1553.71</v>
      </c>
      <c r="O391" s="478">
        <f t="shared" ref="O391" si="99">M391+N391</f>
        <v>6519.69</v>
      </c>
      <c r="P391" s="478">
        <f t="shared" si="86"/>
        <v>480.3100000000004</v>
      </c>
      <c r="Q391" s="475">
        <f t="shared" si="89"/>
        <v>93.14</v>
      </c>
      <c r="R391" s="283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20.25" hidden="1" x14ac:dyDescent="0.2">
      <c r="A392" s="420"/>
      <c r="B392" s="421"/>
      <c r="C392" s="421"/>
      <c r="D392" s="421" t="s">
        <v>92</v>
      </c>
      <c r="E392" s="421"/>
      <c r="F392" s="421"/>
      <c r="G392" s="471" t="s">
        <v>71</v>
      </c>
      <c r="H392" s="472">
        <f>H393+H394</f>
        <v>0</v>
      </c>
      <c r="I392" s="472">
        <f>I393+I394</f>
        <v>0</v>
      </c>
      <c r="J392" s="476">
        <f t="shared" si="98"/>
        <v>0</v>
      </c>
      <c r="K392" s="518" t="e">
        <f t="shared" si="95"/>
        <v>#DIV/0!</v>
      </c>
      <c r="L392" s="472">
        <f>L393+L394</f>
        <v>0</v>
      </c>
      <c r="M392" s="453">
        <f>M393+M394</f>
        <v>0</v>
      </c>
      <c r="N392" s="472">
        <f>N393+N394</f>
        <v>0</v>
      </c>
      <c r="O392" s="474">
        <f>O393+O394</f>
        <v>0</v>
      </c>
      <c r="P392" s="474">
        <f t="shared" si="86"/>
        <v>0</v>
      </c>
      <c r="Q392" s="475" t="e">
        <f t="shared" si="89"/>
        <v>#DIV/0!</v>
      </c>
      <c r="R392" s="283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20.25" hidden="1" x14ac:dyDescent="0.2">
      <c r="A393" s="432"/>
      <c r="B393" s="431"/>
      <c r="C393" s="431"/>
      <c r="D393" s="431"/>
      <c r="E393" s="431" t="s">
        <v>39</v>
      </c>
      <c r="F393" s="431"/>
      <c r="G393" s="435" t="s">
        <v>343</v>
      </c>
      <c r="H393" s="476"/>
      <c r="I393" s="476"/>
      <c r="J393" s="476">
        <f t="shared" si="98"/>
        <v>0</v>
      </c>
      <c r="K393" s="518" t="e">
        <f t="shared" si="95"/>
        <v>#DIV/0!</v>
      </c>
      <c r="L393" s="476"/>
      <c r="M393" s="477"/>
      <c r="N393" s="476"/>
      <c r="O393" s="478">
        <f t="shared" ref="O393:O394" si="100">M393+N393</f>
        <v>0</v>
      </c>
      <c r="P393" s="478">
        <f t="shared" si="86"/>
        <v>0</v>
      </c>
      <c r="Q393" s="475" t="e">
        <f t="shared" si="89"/>
        <v>#DIV/0!</v>
      </c>
      <c r="R393" s="283"/>
      <c r="S393" s="5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40.5" hidden="1" x14ac:dyDescent="0.2">
      <c r="A394" s="432"/>
      <c r="B394" s="431"/>
      <c r="C394" s="431"/>
      <c r="D394" s="431"/>
      <c r="E394" s="431">
        <v>10</v>
      </c>
      <c r="F394" s="431"/>
      <c r="G394" s="435" t="s">
        <v>342</v>
      </c>
      <c r="H394" s="476"/>
      <c r="I394" s="476"/>
      <c r="J394" s="476">
        <f t="shared" si="98"/>
        <v>0</v>
      </c>
      <c r="K394" s="518" t="e">
        <f t="shared" si="95"/>
        <v>#DIV/0!</v>
      </c>
      <c r="L394" s="476"/>
      <c r="M394" s="477"/>
      <c r="N394" s="476"/>
      <c r="O394" s="478">
        <f t="shared" si="100"/>
        <v>0</v>
      </c>
      <c r="P394" s="478">
        <f t="shared" si="86"/>
        <v>0</v>
      </c>
      <c r="Q394" s="475" t="e">
        <f t="shared" si="89"/>
        <v>#DIV/0!</v>
      </c>
      <c r="R394" s="283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40.5" hidden="1" x14ac:dyDescent="0.2">
      <c r="A395" s="420"/>
      <c r="B395" s="421"/>
      <c r="C395" s="421"/>
      <c r="D395" s="421">
        <v>51</v>
      </c>
      <c r="E395" s="421"/>
      <c r="F395" s="421"/>
      <c r="G395" s="471" t="s">
        <v>73</v>
      </c>
      <c r="H395" s="472">
        <f>H396</f>
        <v>0</v>
      </c>
      <c r="I395" s="472">
        <f>I396</f>
        <v>0</v>
      </c>
      <c r="J395" s="476">
        <f t="shared" si="98"/>
        <v>0</v>
      </c>
      <c r="K395" s="518" t="e">
        <f t="shared" si="95"/>
        <v>#DIV/0!</v>
      </c>
      <c r="L395" s="472">
        <f t="shared" ref="L395:O396" si="101">L396</f>
        <v>0</v>
      </c>
      <c r="M395" s="453">
        <f t="shared" si="101"/>
        <v>0</v>
      </c>
      <c r="N395" s="472">
        <f t="shared" si="101"/>
        <v>0</v>
      </c>
      <c r="O395" s="474">
        <f t="shared" si="101"/>
        <v>0</v>
      </c>
      <c r="P395" s="474">
        <f t="shared" si="86"/>
        <v>0</v>
      </c>
      <c r="Q395" s="475" t="e">
        <f t="shared" si="89"/>
        <v>#DIV/0!</v>
      </c>
      <c r="R395" s="283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20.25" hidden="1" x14ac:dyDescent="0.2">
      <c r="A396" s="420"/>
      <c r="B396" s="421"/>
      <c r="C396" s="421"/>
      <c r="D396" s="421"/>
      <c r="E396" s="421" t="s">
        <v>33</v>
      </c>
      <c r="F396" s="421"/>
      <c r="G396" s="433" t="s">
        <v>93</v>
      </c>
      <c r="H396" s="472">
        <f>H397</f>
        <v>0</v>
      </c>
      <c r="I396" s="472">
        <f>I397</f>
        <v>0</v>
      </c>
      <c r="J396" s="476">
        <f t="shared" si="98"/>
        <v>0</v>
      </c>
      <c r="K396" s="518" t="e">
        <f t="shared" si="95"/>
        <v>#DIV/0!</v>
      </c>
      <c r="L396" s="472">
        <f t="shared" si="101"/>
        <v>0</v>
      </c>
      <c r="M396" s="453">
        <f t="shared" si="101"/>
        <v>0</v>
      </c>
      <c r="N396" s="472">
        <f t="shared" si="101"/>
        <v>0</v>
      </c>
      <c r="O396" s="474">
        <f t="shared" si="101"/>
        <v>0</v>
      </c>
      <c r="P396" s="474">
        <f t="shared" si="86"/>
        <v>0</v>
      </c>
      <c r="Q396" s="475" t="e">
        <f t="shared" si="89"/>
        <v>#DIV/0!</v>
      </c>
      <c r="R396" s="283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81" hidden="1" x14ac:dyDescent="0.2">
      <c r="A397" s="432"/>
      <c r="B397" s="431"/>
      <c r="C397" s="431"/>
      <c r="D397" s="431"/>
      <c r="E397" s="431"/>
      <c r="F397" s="431">
        <v>18</v>
      </c>
      <c r="G397" s="435" t="s">
        <v>96</v>
      </c>
      <c r="H397" s="476"/>
      <c r="I397" s="476"/>
      <c r="J397" s="476">
        <f t="shared" si="98"/>
        <v>0</v>
      </c>
      <c r="K397" s="518" t="e">
        <f t="shared" si="95"/>
        <v>#DIV/0!</v>
      </c>
      <c r="L397" s="476"/>
      <c r="M397" s="477"/>
      <c r="N397" s="476"/>
      <c r="O397" s="478">
        <f t="shared" ref="O397" si="102">M397+N397</f>
        <v>0</v>
      </c>
      <c r="P397" s="478">
        <f t="shared" si="86"/>
        <v>0</v>
      </c>
      <c r="Q397" s="475" t="e">
        <f t="shared" si="89"/>
        <v>#DIV/0!</v>
      </c>
      <c r="R397" s="283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20.25" x14ac:dyDescent="0.2">
      <c r="A398" s="420"/>
      <c r="B398" s="421"/>
      <c r="C398" s="421"/>
      <c r="D398" s="421">
        <v>55</v>
      </c>
      <c r="E398" s="421"/>
      <c r="F398" s="421"/>
      <c r="G398" s="471" t="s">
        <v>341</v>
      </c>
      <c r="H398" s="472">
        <f>H399+H402</f>
        <v>0</v>
      </c>
      <c r="I398" s="472">
        <f>I399+I402</f>
        <v>0</v>
      </c>
      <c r="J398" s="476">
        <f t="shared" si="98"/>
        <v>0</v>
      </c>
      <c r="K398" s="518" t="e">
        <f t="shared" si="95"/>
        <v>#DIV/0!</v>
      </c>
      <c r="L398" s="472">
        <f>L399+L402</f>
        <v>0</v>
      </c>
      <c r="M398" s="453">
        <f>M399+M402</f>
        <v>0</v>
      </c>
      <c r="N398" s="472">
        <f>N399+N402</f>
        <v>0</v>
      </c>
      <c r="O398" s="474">
        <f>O399+O402</f>
        <v>0</v>
      </c>
      <c r="P398" s="474">
        <f t="shared" si="86"/>
        <v>0</v>
      </c>
      <c r="Q398" s="475" t="e">
        <f t="shared" si="89"/>
        <v>#DIV/0!</v>
      </c>
      <c r="R398" s="283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20.25" x14ac:dyDescent="0.2">
      <c r="A399" s="420"/>
      <c r="B399" s="421"/>
      <c r="C399" s="421"/>
      <c r="D399" s="421"/>
      <c r="E399" s="421" t="s">
        <v>33</v>
      </c>
      <c r="F399" s="421"/>
      <c r="G399" s="471" t="s">
        <v>340</v>
      </c>
      <c r="H399" s="472">
        <f>H400+H401</f>
        <v>0</v>
      </c>
      <c r="I399" s="472">
        <f>I400+I401</f>
        <v>0</v>
      </c>
      <c r="J399" s="476">
        <f t="shared" si="98"/>
        <v>0</v>
      </c>
      <c r="K399" s="518" t="e">
        <f t="shared" si="95"/>
        <v>#DIV/0!</v>
      </c>
      <c r="L399" s="472">
        <f>L400+L401</f>
        <v>0</v>
      </c>
      <c r="M399" s="453">
        <f>M400+M401</f>
        <v>0</v>
      </c>
      <c r="N399" s="472">
        <f>N400+N401</f>
        <v>0</v>
      </c>
      <c r="O399" s="474">
        <f>O400+O401</f>
        <v>0</v>
      </c>
      <c r="P399" s="474">
        <f t="shared" si="86"/>
        <v>0</v>
      </c>
      <c r="Q399" s="475" t="e">
        <f t="shared" si="89"/>
        <v>#DIV/0!</v>
      </c>
      <c r="R399" s="283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40.5" hidden="1" x14ac:dyDescent="0.2">
      <c r="A400" s="432"/>
      <c r="B400" s="431"/>
      <c r="C400" s="431"/>
      <c r="D400" s="431"/>
      <c r="E400" s="431"/>
      <c r="F400" s="431" t="s">
        <v>117</v>
      </c>
      <c r="G400" s="435" t="s">
        <v>339</v>
      </c>
      <c r="H400" s="476"/>
      <c r="I400" s="476"/>
      <c r="J400" s="476">
        <f t="shared" si="98"/>
        <v>0</v>
      </c>
      <c r="K400" s="518" t="e">
        <f t="shared" si="95"/>
        <v>#DIV/0!</v>
      </c>
      <c r="L400" s="476"/>
      <c r="M400" s="477"/>
      <c r="N400" s="476"/>
      <c r="O400" s="478">
        <f t="shared" ref="O400:O401" si="103">M400+N400</f>
        <v>0</v>
      </c>
      <c r="P400" s="478">
        <f t="shared" si="86"/>
        <v>0</v>
      </c>
      <c r="Q400" s="475" t="e">
        <f t="shared" si="89"/>
        <v>#DIV/0!</v>
      </c>
      <c r="R400" s="283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20.25" x14ac:dyDescent="0.2">
      <c r="A401" s="432"/>
      <c r="B401" s="431"/>
      <c r="C401" s="431"/>
      <c r="D401" s="431"/>
      <c r="E401" s="431"/>
      <c r="F401" s="431">
        <v>18</v>
      </c>
      <c r="G401" s="435" t="s">
        <v>210</v>
      </c>
      <c r="H401" s="476"/>
      <c r="I401" s="476"/>
      <c r="J401" s="476">
        <f t="shared" si="98"/>
        <v>0</v>
      </c>
      <c r="K401" s="518" t="e">
        <f t="shared" si="95"/>
        <v>#DIV/0!</v>
      </c>
      <c r="L401" s="476"/>
      <c r="M401" s="477"/>
      <c r="N401" s="476"/>
      <c r="O401" s="478">
        <f t="shared" si="103"/>
        <v>0</v>
      </c>
      <c r="P401" s="478">
        <f t="shared" si="86"/>
        <v>0</v>
      </c>
      <c r="Q401" s="475" t="e">
        <f t="shared" si="89"/>
        <v>#DIV/0!</v>
      </c>
      <c r="R401" s="283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40.5" x14ac:dyDescent="0.2">
      <c r="A402" s="420"/>
      <c r="B402" s="421"/>
      <c r="C402" s="421"/>
      <c r="D402" s="421"/>
      <c r="E402" s="421" t="s">
        <v>31</v>
      </c>
      <c r="F402" s="421"/>
      <c r="G402" s="433" t="s">
        <v>338</v>
      </c>
      <c r="H402" s="472">
        <f>H403</f>
        <v>0</v>
      </c>
      <c r="I402" s="472">
        <f>I403</f>
        <v>0</v>
      </c>
      <c r="J402" s="476">
        <f t="shared" si="98"/>
        <v>0</v>
      </c>
      <c r="K402" s="518" t="e">
        <f t="shared" si="95"/>
        <v>#DIV/0!</v>
      </c>
      <c r="L402" s="472">
        <f>L403</f>
        <v>0</v>
      </c>
      <c r="M402" s="453">
        <f>M403</f>
        <v>0</v>
      </c>
      <c r="N402" s="472">
        <f>N403</f>
        <v>0</v>
      </c>
      <c r="O402" s="474">
        <f>O403</f>
        <v>0</v>
      </c>
      <c r="P402" s="474">
        <f t="shared" si="86"/>
        <v>0</v>
      </c>
      <c r="Q402" s="475" t="e">
        <f t="shared" si="89"/>
        <v>#DIV/0!</v>
      </c>
      <c r="R402" s="283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40.5" x14ac:dyDescent="0.2">
      <c r="A403" s="432"/>
      <c r="B403" s="431"/>
      <c r="C403" s="431"/>
      <c r="D403" s="431"/>
      <c r="E403" s="431"/>
      <c r="F403" s="431" t="s">
        <v>33</v>
      </c>
      <c r="G403" s="435" t="s">
        <v>337</v>
      </c>
      <c r="H403" s="476"/>
      <c r="I403" s="476"/>
      <c r="J403" s="476">
        <f t="shared" si="98"/>
        <v>0</v>
      </c>
      <c r="K403" s="518" t="e">
        <f t="shared" si="95"/>
        <v>#DIV/0!</v>
      </c>
      <c r="L403" s="476"/>
      <c r="M403" s="477"/>
      <c r="N403" s="476"/>
      <c r="O403" s="478">
        <f t="shared" ref="O403" si="104">M403+N403</f>
        <v>0</v>
      </c>
      <c r="P403" s="478">
        <f t="shared" si="86"/>
        <v>0</v>
      </c>
      <c r="Q403" s="475" t="e">
        <f t="shared" si="89"/>
        <v>#DIV/0!</v>
      </c>
      <c r="R403" s="283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60.75" x14ac:dyDescent="0.2">
      <c r="A404" s="420"/>
      <c r="B404" s="421"/>
      <c r="C404" s="421"/>
      <c r="D404" s="421">
        <v>56</v>
      </c>
      <c r="E404" s="421"/>
      <c r="F404" s="421"/>
      <c r="G404" s="433" t="s">
        <v>336</v>
      </c>
      <c r="H404" s="472">
        <f>+H405+H408+H411+H414</f>
        <v>8277000</v>
      </c>
      <c r="I404" s="472">
        <f>+I405+I408+I411+I414</f>
        <v>4397546.76</v>
      </c>
      <c r="J404" s="476">
        <f t="shared" si="98"/>
        <v>3879453.24</v>
      </c>
      <c r="K404" s="518">
        <f t="shared" si="95"/>
        <v>53.13</v>
      </c>
      <c r="L404" s="472">
        <f>+L405+L408+L411+L414</f>
        <v>8277000</v>
      </c>
      <c r="M404" s="453">
        <f>+M405+M408+M411+M414</f>
        <v>3587400.26</v>
      </c>
      <c r="N404" s="472">
        <f>+N405+N408+N411+N414</f>
        <v>810146.5</v>
      </c>
      <c r="O404" s="474">
        <f t="shared" ref="O404" si="105">+O405+O408+O411+O414</f>
        <v>4397546.76</v>
      </c>
      <c r="P404" s="478">
        <f t="shared" si="86"/>
        <v>3879453.24</v>
      </c>
      <c r="Q404" s="475">
        <f t="shared" si="89"/>
        <v>53.13</v>
      </c>
      <c r="R404" s="283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20.25" hidden="1" x14ac:dyDescent="0.2">
      <c r="A405" s="420"/>
      <c r="B405" s="421"/>
      <c r="C405" s="421"/>
      <c r="D405" s="521"/>
      <c r="E405" s="524" t="s">
        <v>253</v>
      </c>
      <c r="F405" s="521"/>
      <c r="G405" s="522" t="s">
        <v>411</v>
      </c>
      <c r="H405" s="472">
        <f>H406+H407</f>
        <v>0</v>
      </c>
      <c r="I405" s="472">
        <f>I406+I407</f>
        <v>0</v>
      </c>
      <c r="J405" s="476">
        <f t="shared" si="98"/>
        <v>0</v>
      </c>
      <c r="K405" s="518" t="e">
        <f t="shared" si="95"/>
        <v>#DIV/0!</v>
      </c>
      <c r="L405" s="472">
        <f>L406+L407</f>
        <v>0</v>
      </c>
      <c r="M405" s="453">
        <f>M406+M407</f>
        <v>0</v>
      </c>
      <c r="N405" s="472">
        <f>N406+N407</f>
        <v>0</v>
      </c>
      <c r="O405" s="474">
        <f>O406+O407</f>
        <v>0</v>
      </c>
      <c r="P405" s="474">
        <f>P406+P407</f>
        <v>0</v>
      </c>
      <c r="Q405" s="475" t="e">
        <f t="shared" si="89"/>
        <v>#DIV/0!</v>
      </c>
      <c r="R405" s="283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20.25" hidden="1" x14ac:dyDescent="0.2">
      <c r="A406" s="420"/>
      <c r="B406" s="421"/>
      <c r="C406" s="421"/>
      <c r="D406" s="521"/>
      <c r="E406" s="525"/>
      <c r="F406" s="521" t="s">
        <v>55</v>
      </c>
      <c r="G406" s="522" t="s">
        <v>157</v>
      </c>
      <c r="H406" s="472"/>
      <c r="I406" s="472"/>
      <c r="J406" s="476">
        <f t="shared" si="98"/>
        <v>0</v>
      </c>
      <c r="K406" s="518" t="e">
        <f t="shared" si="95"/>
        <v>#DIV/0!</v>
      </c>
      <c r="L406" s="472"/>
      <c r="M406" s="453"/>
      <c r="N406" s="472"/>
      <c r="O406" s="474">
        <f t="shared" ref="O406:O407" si="106">M406+N406</f>
        <v>0</v>
      </c>
      <c r="P406" s="474"/>
      <c r="Q406" s="475" t="e">
        <f t="shared" si="89"/>
        <v>#DIV/0!</v>
      </c>
      <c r="R406" s="283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20.25" hidden="1" x14ac:dyDescent="0.2">
      <c r="A407" s="420"/>
      <c r="B407" s="421"/>
      <c r="C407" s="421"/>
      <c r="D407" s="521"/>
      <c r="E407" s="525"/>
      <c r="F407" s="521" t="s">
        <v>56</v>
      </c>
      <c r="G407" s="522" t="s">
        <v>158</v>
      </c>
      <c r="H407" s="472"/>
      <c r="I407" s="472"/>
      <c r="J407" s="476">
        <f t="shared" si="98"/>
        <v>0</v>
      </c>
      <c r="K407" s="518" t="e">
        <f t="shared" si="95"/>
        <v>#DIV/0!</v>
      </c>
      <c r="L407" s="472"/>
      <c r="M407" s="453"/>
      <c r="N407" s="472"/>
      <c r="O407" s="474">
        <f t="shared" si="106"/>
        <v>0</v>
      </c>
      <c r="P407" s="474"/>
      <c r="Q407" s="475" t="e">
        <f t="shared" si="89"/>
        <v>#DIV/0!</v>
      </c>
      <c r="R407" s="283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60.75" x14ac:dyDescent="0.2">
      <c r="A408" s="432"/>
      <c r="B408" s="431"/>
      <c r="C408" s="431"/>
      <c r="D408" s="521"/>
      <c r="E408" s="526">
        <v>48</v>
      </c>
      <c r="F408" s="526"/>
      <c r="G408" s="527" t="s">
        <v>267</v>
      </c>
      <c r="H408" s="476">
        <f>H409+H410</f>
        <v>0</v>
      </c>
      <c r="I408" s="476">
        <f>I409+I410</f>
        <v>0</v>
      </c>
      <c r="J408" s="476">
        <f t="shared" si="98"/>
        <v>0</v>
      </c>
      <c r="K408" s="518" t="e">
        <f t="shared" si="95"/>
        <v>#DIV/0!</v>
      </c>
      <c r="L408" s="476">
        <f>L409+L410</f>
        <v>0</v>
      </c>
      <c r="M408" s="477">
        <f>M409+M410</f>
        <v>0</v>
      </c>
      <c r="N408" s="476">
        <f>N409+N410</f>
        <v>0</v>
      </c>
      <c r="O408" s="478">
        <f>O409+O410</f>
        <v>0</v>
      </c>
      <c r="P408" s="478">
        <f>P409+P410</f>
        <v>0</v>
      </c>
      <c r="Q408" s="475" t="e">
        <f t="shared" si="89"/>
        <v>#DIV/0!</v>
      </c>
      <c r="R408" s="283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20.25" x14ac:dyDescent="0.2">
      <c r="A409" s="432"/>
      <c r="B409" s="431"/>
      <c r="C409" s="431"/>
      <c r="D409" s="521"/>
      <c r="E409" s="526"/>
      <c r="F409" s="521" t="s">
        <v>55</v>
      </c>
      <c r="G409" s="528" t="s">
        <v>157</v>
      </c>
      <c r="H409" s="476"/>
      <c r="I409" s="476"/>
      <c r="J409" s="476">
        <f t="shared" si="98"/>
        <v>0</v>
      </c>
      <c r="K409" s="518" t="e">
        <f t="shared" si="95"/>
        <v>#DIV/0!</v>
      </c>
      <c r="L409" s="476"/>
      <c r="M409" s="477"/>
      <c r="N409" s="476"/>
      <c r="O409" s="478">
        <f t="shared" ref="O409:O410" si="107">M409+N409</f>
        <v>0</v>
      </c>
      <c r="P409" s="478"/>
      <c r="Q409" s="475" t="e">
        <f t="shared" si="89"/>
        <v>#DIV/0!</v>
      </c>
      <c r="R409" s="283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20.25" x14ac:dyDescent="0.2">
      <c r="A410" s="432"/>
      <c r="B410" s="431"/>
      <c r="C410" s="431"/>
      <c r="D410" s="521"/>
      <c r="E410" s="526"/>
      <c r="F410" s="521" t="s">
        <v>56</v>
      </c>
      <c r="G410" s="528" t="s">
        <v>158</v>
      </c>
      <c r="H410" s="476"/>
      <c r="I410" s="476"/>
      <c r="J410" s="476">
        <f t="shared" si="98"/>
        <v>0</v>
      </c>
      <c r="K410" s="518" t="e">
        <f t="shared" si="95"/>
        <v>#DIV/0!</v>
      </c>
      <c r="L410" s="476"/>
      <c r="M410" s="477"/>
      <c r="N410" s="476"/>
      <c r="O410" s="478">
        <f t="shared" si="107"/>
        <v>0</v>
      </c>
      <c r="P410" s="478"/>
      <c r="Q410" s="475" t="e">
        <f t="shared" si="89"/>
        <v>#DIV/0!</v>
      </c>
      <c r="R410" s="283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60.75" x14ac:dyDescent="0.2">
      <c r="A411" s="432"/>
      <c r="B411" s="431"/>
      <c r="C411" s="431"/>
      <c r="D411" s="521"/>
      <c r="E411" s="526">
        <v>49</v>
      </c>
      <c r="F411" s="526"/>
      <c r="G411" s="527" t="s">
        <v>268</v>
      </c>
      <c r="H411" s="476">
        <f>H412+H413</f>
        <v>8277000</v>
      </c>
      <c r="I411" s="476">
        <f>I412+I413</f>
        <v>4397546.76</v>
      </c>
      <c r="J411" s="476">
        <f t="shared" si="98"/>
        <v>3879453.24</v>
      </c>
      <c r="K411" s="518">
        <f t="shared" si="95"/>
        <v>53.13</v>
      </c>
      <c r="L411" s="476">
        <f>L412+L413</f>
        <v>8277000</v>
      </c>
      <c r="M411" s="477">
        <f>M412+M413</f>
        <v>3587400.26</v>
      </c>
      <c r="N411" s="476">
        <f>N412+N413</f>
        <v>810146.5</v>
      </c>
      <c r="O411" s="529">
        <f>O412+O413</f>
        <v>4397546.76</v>
      </c>
      <c r="P411" s="478">
        <f>P412+P413</f>
        <v>3879453.24</v>
      </c>
      <c r="Q411" s="475">
        <f>ROUND(O411/L411*100,2)</f>
        <v>53.13</v>
      </c>
      <c r="R411" s="283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20.25" x14ac:dyDescent="0.2">
      <c r="A412" s="432"/>
      <c r="B412" s="431"/>
      <c r="C412" s="431"/>
      <c r="D412" s="521"/>
      <c r="E412" s="526"/>
      <c r="F412" s="521" t="s">
        <v>55</v>
      </c>
      <c r="G412" s="528" t="s">
        <v>157</v>
      </c>
      <c r="H412" s="476">
        <v>1810000</v>
      </c>
      <c r="I412" s="476">
        <f>O412</f>
        <v>984923.82</v>
      </c>
      <c r="J412" s="476">
        <f t="shared" si="98"/>
        <v>825076.18</v>
      </c>
      <c r="K412" s="518">
        <f>ROUND(I412/H412*100,2)</f>
        <v>54.42</v>
      </c>
      <c r="L412" s="476">
        <v>1810000</v>
      </c>
      <c r="M412" s="477">
        <v>807581.23</v>
      </c>
      <c r="N412" s="476">
        <v>177342.59</v>
      </c>
      <c r="O412" s="478">
        <f t="shared" ref="O412:O417" si="108">M412+N412</f>
        <v>984923.82</v>
      </c>
      <c r="P412" s="478">
        <f t="shared" ref="P412:P413" si="109">L412-O412</f>
        <v>825076.18</v>
      </c>
      <c r="Q412" s="475">
        <f t="shared" ref="Q412:Q413" si="110">ROUND(O412/L412*100,2)</f>
        <v>54.42</v>
      </c>
      <c r="R412" s="283"/>
      <c r="S412" s="31"/>
      <c r="T412" s="31"/>
      <c r="U412" s="31"/>
      <c r="V412" s="31"/>
      <c r="W412" s="31"/>
      <c r="X412" s="283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20.25" x14ac:dyDescent="0.2">
      <c r="A413" s="432"/>
      <c r="B413" s="431"/>
      <c r="C413" s="431"/>
      <c r="D413" s="521"/>
      <c r="E413" s="526"/>
      <c r="F413" s="521" t="s">
        <v>56</v>
      </c>
      <c r="G413" s="528" t="s">
        <v>158</v>
      </c>
      <c r="H413" s="476">
        <v>6467000</v>
      </c>
      <c r="I413" s="476">
        <f>O413</f>
        <v>3412622.94</v>
      </c>
      <c r="J413" s="476">
        <f t="shared" si="98"/>
        <v>3054377.06</v>
      </c>
      <c r="K413" s="518">
        <f>ROUND(I413/H413*100,2)</f>
        <v>52.77</v>
      </c>
      <c r="L413" s="476">
        <v>6467000</v>
      </c>
      <c r="M413" s="477">
        <v>2779819.03</v>
      </c>
      <c r="N413" s="476">
        <v>632803.91</v>
      </c>
      <c r="O413" s="478">
        <f t="shared" si="108"/>
        <v>3412622.94</v>
      </c>
      <c r="P413" s="478">
        <f t="shared" si="109"/>
        <v>3054377.06</v>
      </c>
      <c r="Q413" s="475">
        <f t="shared" si="110"/>
        <v>52.77</v>
      </c>
      <c r="R413" s="283"/>
      <c r="S413" s="31"/>
      <c r="T413" s="31"/>
      <c r="U413" s="31"/>
      <c r="V413" s="31"/>
      <c r="W413" s="31"/>
      <c r="X413" s="283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40.5" x14ac:dyDescent="0.2">
      <c r="A414" s="432"/>
      <c r="B414" s="431"/>
      <c r="C414" s="431"/>
      <c r="D414" s="521"/>
      <c r="E414" s="526">
        <v>51</v>
      </c>
      <c r="F414" s="521"/>
      <c r="G414" s="528" t="s">
        <v>410</v>
      </c>
      <c r="H414" s="476">
        <f>H415+H416</f>
        <v>0</v>
      </c>
      <c r="I414" s="476">
        <f>I415+I416</f>
        <v>0</v>
      </c>
      <c r="J414" s="476">
        <f t="shared" si="98"/>
        <v>0</v>
      </c>
      <c r="K414" s="518" t="e">
        <f t="shared" si="95"/>
        <v>#DIV/0!</v>
      </c>
      <c r="L414" s="476">
        <f>L415+L416</f>
        <v>0</v>
      </c>
      <c r="M414" s="477">
        <f>M415+M416</f>
        <v>0</v>
      </c>
      <c r="N414" s="476">
        <f>N415+N416+N417</f>
        <v>0</v>
      </c>
      <c r="O414" s="478">
        <f t="shared" si="108"/>
        <v>0</v>
      </c>
      <c r="P414" s="478"/>
      <c r="Q414" s="475" t="e">
        <f t="shared" si="89"/>
        <v>#DIV/0!</v>
      </c>
      <c r="R414" s="283"/>
      <c r="S414" s="31"/>
      <c r="T414" s="31"/>
      <c r="U414" s="31"/>
      <c r="V414" s="31"/>
      <c r="W414" s="31"/>
      <c r="X414" s="283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20.25" x14ac:dyDescent="0.2">
      <c r="A415" s="432"/>
      <c r="B415" s="431"/>
      <c r="C415" s="431"/>
      <c r="D415" s="521"/>
      <c r="E415" s="526"/>
      <c r="F415" s="521" t="s">
        <v>407</v>
      </c>
      <c r="G415" s="528" t="s">
        <v>157</v>
      </c>
      <c r="H415" s="476"/>
      <c r="I415" s="476"/>
      <c r="J415" s="476">
        <f t="shared" si="98"/>
        <v>0</v>
      </c>
      <c r="K415" s="518" t="e">
        <f t="shared" si="95"/>
        <v>#DIV/0!</v>
      </c>
      <c r="L415" s="476"/>
      <c r="M415" s="477"/>
      <c r="N415" s="476"/>
      <c r="O415" s="478">
        <f t="shared" si="108"/>
        <v>0</v>
      </c>
      <c r="P415" s="478"/>
      <c r="Q415" s="475" t="e">
        <f t="shared" si="89"/>
        <v>#DIV/0!</v>
      </c>
      <c r="R415" s="283"/>
      <c r="S415" s="31"/>
      <c r="T415" s="31"/>
      <c r="U415" s="31"/>
      <c r="V415" s="31"/>
      <c r="W415" s="31"/>
      <c r="X415" s="283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20.25" x14ac:dyDescent="0.2">
      <c r="A416" s="432"/>
      <c r="B416" s="431"/>
      <c r="C416" s="431"/>
      <c r="D416" s="521"/>
      <c r="E416" s="526"/>
      <c r="F416" s="521" t="s">
        <v>408</v>
      </c>
      <c r="G416" s="528" t="s">
        <v>158</v>
      </c>
      <c r="H416" s="476"/>
      <c r="I416" s="476"/>
      <c r="J416" s="476">
        <f t="shared" si="98"/>
        <v>0</v>
      </c>
      <c r="K416" s="518" t="e">
        <f t="shared" si="95"/>
        <v>#DIV/0!</v>
      </c>
      <c r="L416" s="476"/>
      <c r="M416" s="477"/>
      <c r="N416" s="476"/>
      <c r="O416" s="478">
        <f t="shared" si="108"/>
        <v>0</v>
      </c>
      <c r="P416" s="478"/>
      <c r="Q416" s="475" t="e">
        <f t="shared" si="89"/>
        <v>#DIV/0!</v>
      </c>
      <c r="R416" s="283"/>
      <c r="S416" s="31"/>
      <c r="T416" s="31"/>
      <c r="U416" s="31"/>
      <c r="V416" s="31"/>
      <c r="W416" s="31"/>
      <c r="X416" s="283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20.25" x14ac:dyDescent="0.2">
      <c r="A417" s="432"/>
      <c r="B417" s="431"/>
      <c r="C417" s="431"/>
      <c r="D417" s="521"/>
      <c r="E417" s="526"/>
      <c r="F417" s="521" t="s">
        <v>409</v>
      </c>
      <c r="G417" s="528" t="s">
        <v>234</v>
      </c>
      <c r="H417" s="476"/>
      <c r="I417" s="476"/>
      <c r="J417" s="476">
        <f t="shared" si="98"/>
        <v>0</v>
      </c>
      <c r="K417" s="518" t="e">
        <f t="shared" si="95"/>
        <v>#DIV/0!</v>
      </c>
      <c r="L417" s="476"/>
      <c r="M417" s="477"/>
      <c r="N417" s="476"/>
      <c r="O417" s="478">
        <f t="shared" si="108"/>
        <v>0</v>
      </c>
      <c r="P417" s="478"/>
      <c r="Q417" s="475" t="e">
        <f t="shared" si="89"/>
        <v>#DIV/0!</v>
      </c>
      <c r="R417" s="283"/>
      <c r="S417" s="31"/>
      <c r="T417" s="31"/>
      <c r="U417" s="31"/>
      <c r="V417" s="31"/>
      <c r="W417" s="31"/>
      <c r="X417" s="283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20.25" x14ac:dyDescent="0.2">
      <c r="A418" s="420"/>
      <c r="B418" s="421"/>
      <c r="C418" s="421"/>
      <c r="D418" s="421">
        <v>57</v>
      </c>
      <c r="E418" s="421"/>
      <c r="F418" s="421"/>
      <c r="G418" s="433" t="s">
        <v>79</v>
      </c>
      <c r="H418" s="472">
        <f>H419+H447</f>
        <v>7738500</v>
      </c>
      <c r="I418" s="472">
        <f>I419+I447</f>
        <v>7598776.0800000001</v>
      </c>
      <c r="J418" s="472">
        <f t="shared" si="98"/>
        <v>139723.91999999993</v>
      </c>
      <c r="K418" s="518">
        <f t="shared" si="95"/>
        <v>98.19</v>
      </c>
      <c r="L418" s="472">
        <f>L419+L447</f>
        <v>7738500</v>
      </c>
      <c r="M418" s="453">
        <f>M419+M447</f>
        <v>7554839.0800000001</v>
      </c>
      <c r="N418" s="453">
        <f>N419+N447</f>
        <v>43937</v>
      </c>
      <c r="O418" s="474">
        <f>O419+O447</f>
        <v>7598776.0800000001</v>
      </c>
      <c r="P418" s="474">
        <f t="shared" si="86"/>
        <v>139723.91999999993</v>
      </c>
      <c r="Q418" s="475">
        <f t="shared" si="89"/>
        <v>98.19</v>
      </c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20.25" x14ac:dyDescent="0.2">
      <c r="A419" s="420"/>
      <c r="B419" s="421"/>
      <c r="C419" s="421"/>
      <c r="D419" s="421"/>
      <c r="E419" s="421" t="s">
        <v>31</v>
      </c>
      <c r="F419" s="421"/>
      <c r="G419" s="433" t="s">
        <v>211</v>
      </c>
      <c r="H419" s="472">
        <f>+H420+H446</f>
        <v>7738500</v>
      </c>
      <c r="I419" s="472">
        <f>+I420+I446</f>
        <v>7598776.0800000001</v>
      </c>
      <c r="J419" s="476">
        <f t="shared" si="98"/>
        <v>139723.91999999993</v>
      </c>
      <c r="K419" s="518">
        <f t="shared" si="95"/>
        <v>98.19</v>
      </c>
      <c r="L419" s="472">
        <f>+L420+L446</f>
        <v>7738500</v>
      </c>
      <c r="M419" s="453">
        <f>+M420+M446</f>
        <v>7554839.0800000001</v>
      </c>
      <c r="N419" s="472">
        <f>+N420+N446</f>
        <v>43937</v>
      </c>
      <c r="O419" s="472">
        <f>+O420+O446</f>
        <v>7598776.0800000001</v>
      </c>
      <c r="P419" s="474">
        <f t="shared" si="86"/>
        <v>139723.91999999993</v>
      </c>
      <c r="Q419" s="475">
        <f t="shared" si="89"/>
        <v>98.19</v>
      </c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20.25" x14ac:dyDescent="0.2">
      <c r="A420" s="420"/>
      <c r="B420" s="421"/>
      <c r="C420" s="421"/>
      <c r="D420" s="421"/>
      <c r="E420" s="421"/>
      <c r="F420" s="421" t="s">
        <v>33</v>
      </c>
      <c r="G420" s="433" t="s">
        <v>102</v>
      </c>
      <c r="H420" s="472">
        <f>H431+H433+H441+H442+H443</f>
        <v>7738500</v>
      </c>
      <c r="I420" s="472">
        <f>O420</f>
        <v>7598776.0800000001</v>
      </c>
      <c r="J420" s="476">
        <f t="shared" si="98"/>
        <v>139723.91999999993</v>
      </c>
      <c r="K420" s="518">
        <f t="shared" si="95"/>
        <v>98.19</v>
      </c>
      <c r="L420" s="472">
        <f>L431+L433+L441+L442+L443</f>
        <v>7738500</v>
      </c>
      <c r="M420" s="530">
        <f>+M421+M431+M433+M439+M440+M441+M442+M443+M444+M445+M436</f>
        <v>7554839.0800000001</v>
      </c>
      <c r="N420" s="472">
        <f>+N421+N431+N433+N439+N440+N441+N442+N443+N444+N445+N436</f>
        <v>43937</v>
      </c>
      <c r="O420" s="472">
        <f>+O421+O431+O433+O439+O440+O441+O442+O443+O444+O445+O436</f>
        <v>7598776.0800000001</v>
      </c>
      <c r="P420" s="530">
        <f t="shared" si="86"/>
        <v>139723.91999999993</v>
      </c>
      <c r="Q420" s="475">
        <f t="shared" si="89"/>
        <v>98.19</v>
      </c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40.5" x14ac:dyDescent="0.2">
      <c r="A421" s="420"/>
      <c r="B421" s="421"/>
      <c r="C421" s="421"/>
      <c r="D421" s="421"/>
      <c r="E421" s="421"/>
      <c r="F421" s="421"/>
      <c r="G421" s="433" t="s">
        <v>212</v>
      </c>
      <c r="H421" s="472">
        <f>+H422+H423</f>
        <v>0</v>
      </c>
      <c r="I421" s="472">
        <f>+I422+I423</f>
        <v>0</v>
      </c>
      <c r="J421" s="476">
        <f t="shared" si="98"/>
        <v>0</v>
      </c>
      <c r="K421" s="518"/>
      <c r="L421" s="472">
        <f>+L422+L423</f>
        <v>0</v>
      </c>
      <c r="M421" s="453">
        <f>+M422+M423</f>
        <v>0</v>
      </c>
      <c r="N421" s="472">
        <f>+N422+N423</f>
        <v>0</v>
      </c>
      <c r="O421" s="472">
        <f>+O422+O423</f>
        <v>0</v>
      </c>
      <c r="P421" s="474">
        <f t="shared" si="86"/>
        <v>0</v>
      </c>
      <c r="Q421" s="47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20.25" x14ac:dyDescent="0.2">
      <c r="A422" s="432"/>
      <c r="B422" s="431"/>
      <c r="C422" s="431"/>
      <c r="D422" s="431"/>
      <c r="E422" s="431"/>
      <c r="F422" s="431"/>
      <c r="G422" s="435" t="s">
        <v>213</v>
      </c>
      <c r="H422" s="476"/>
      <c r="I422" s="476"/>
      <c r="J422" s="476">
        <f t="shared" si="98"/>
        <v>0</v>
      </c>
      <c r="K422" s="518"/>
      <c r="L422" s="476"/>
      <c r="M422" s="477"/>
      <c r="N422" s="476"/>
      <c r="O422" s="478">
        <f t="shared" ref="O422:O430" si="111">M422+N422</f>
        <v>0</v>
      </c>
      <c r="P422" s="478">
        <f t="shared" si="86"/>
        <v>0</v>
      </c>
      <c r="Q422" s="47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20.25" x14ac:dyDescent="0.2">
      <c r="A423" s="432"/>
      <c r="B423" s="431"/>
      <c r="C423" s="431"/>
      <c r="D423" s="431"/>
      <c r="E423" s="431"/>
      <c r="F423" s="431"/>
      <c r="G423" s="435" t="s">
        <v>214</v>
      </c>
      <c r="H423" s="476"/>
      <c r="I423" s="476"/>
      <c r="J423" s="476">
        <f t="shared" si="98"/>
        <v>0</v>
      </c>
      <c r="K423" s="518"/>
      <c r="L423" s="476"/>
      <c r="M423" s="510">
        <f>M424+M425+M426+M427</f>
        <v>0</v>
      </c>
      <c r="N423" s="510">
        <f>N424+N425+N426+N427</f>
        <v>0</v>
      </c>
      <c r="O423" s="510">
        <f>M423+N423</f>
        <v>0</v>
      </c>
      <c r="P423" s="510">
        <f t="shared" si="86"/>
        <v>0</v>
      </c>
      <c r="Q423" s="47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20.25" x14ac:dyDescent="0.2">
      <c r="A424" s="432"/>
      <c r="B424" s="431"/>
      <c r="C424" s="431"/>
      <c r="D424" s="431"/>
      <c r="E424" s="431"/>
      <c r="F424" s="431"/>
      <c r="G424" s="435" t="s">
        <v>215</v>
      </c>
      <c r="H424" s="476"/>
      <c r="I424" s="476"/>
      <c r="J424" s="476">
        <f t="shared" si="98"/>
        <v>0</v>
      </c>
      <c r="K424" s="518"/>
      <c r="L424" s="476"/>
      <c r="M424" s="477"/>
      <c r="N424" s="476"/>
      <c r="O424" s="510">
        <f t="shared" si="111"/>
        <v>0</v>
      </c>
      <c r="P424" s="478">
        <f t="shared" si="86"/>
        <v>0</v>
      </c>
      <c r="Q424" s="47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20.25" x14ac:dyDescent="0.2">
      <c r="A425" s="432"/>
      <c r="B425" s="431"/>
      <c r="C425" s="431"/>
      <c r="D425" s="431"/>
      <c r="E425" s="431"/>
      <c r="F425" s="431"/>
      <c r="G425" s="435" t="s">
        <v>216</v>
      </c>
      <c r="H425" s="476"/>
      <c r="I425" s="476"/>
      <c r="J425" s="476">
        <f t="shared" si="98"/>
        <v>0</v>
      </c>
      <c r="K425" s="518"/>
      <c r="L425" s="476"/>
      <c r="M425" s="477"/>
      <c r="N425" s="476">
        <v>0</v>
      </c>
      <c r="O425" s="510">
        <f t="shared" si="111"/>
        <v>0</v>
      </c>
      <c r="P425" s="478">
        <f t="shared" si="86"/>
        <v>0</v>
      </c>
      <c r="Q425" s="47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20.25" x14ac:dyDescent="0.2">
      <c r="A426" s="432"/>
      <c r="B426" s="431"/>
      <c r="C426" s="431"/>
      <c r="D426" s="431"/>
      <c r="E426" s="431"/>
      <c r="F426" s="431"/>
      <c r="G426" s="435" t="s">
        <v>217</v>
      </c>
      <c r="H426" s="476"/>
      <c r="I426" s="476"/>
      <c r="J426" s="476">
        <f t="shared" si="98"/>
        <v>0</v>
      </c>
      <c r="K426" s="518"/>
      <c r="L426" s="476"/>
      <c r="M426" s="477">
        <v>0</v>
      </c>
      <c r="N426" s="476"/>
      <c r="O426" s="510">
        <f t="shared" si="111"/>
        <v>0</v>
      </c>
      <c r="P426" s="478">
        <f t="shared" si="86"/>
        <v>0</v>
      </c>
      <c r="Q426" s="47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20.25" x14ac:dyDescent="0.2">
      <c r="A427" s="432"/>
      <c r="B427" s="431"/>
      <c r="C427" s="431"/>
      <c r="D427" s="431"/>
      <c r="E427" s="431"/>
      <c r="F427" s="431"/>
      <c r="G427" s="435" t="s">
        <v>218</v>
      </c>
      <c r="H427" s="476">
        <f>+H428+H429+H430</f>
        <v>0</v>
      </c>
      <c r="I427" s="476">
        <f>+I428+I429+I430</f>
        <v>0</v>
      </c>
      <c r="J427" s="476">
        <f t="shared" si="98"/>
        <v>0</v>
      </c>
      <c r="K427" s="518"/>
      <c r="L427" s="476">
        <f>+L428+L429+L430</f>
        <v>0</v>
      </c>
      <c r="M427" s="510">
        <f>+M428+M429+M430</f>
        <v>0</v>
      </c>
      <c r="N427" s="476">
        <f>+N428+N429+N430</f>
        <v>0</v>
      </c>
      <c r="O427" s="510">
        <f t="shared" si="111"/>
        <v>0</v>
      </c>
      <c r="P427" s="510">
        <f t="shared" si="86"/>
        <v>0</v>
      </c>
      <c r="Q427" s="47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20.25" x14ac:dyDescent="0.2">
      <c r="A428" s="432"/>
      <c r="B428" s="431"/>
      <c r="C428" s="431"/>
      <c r="D428" s="431"/>
      <c r="E428" s="431"/>
      <c r="F428" s="431"/>
      <c r="G428" s="435" t="s">
        <v>219</v>
      </c>
      <c r="H428" s="476"/>
      <c r="I428" s="476"/>
      <c r="J428" s="476">
        <f t="shared" si="98"/>
        <v>0</v>
      </c>
      <c r="K428" s="518"/>
      <c r="L428" s="476"/>
      <c r="M428" s="477"/>
      <c r="N428" s="476"/>
      <c r="O428" s="510">
        <f t="shared" si="111"/>
        <v>0</v>
      </c>
      <c r="P428" s="478">
        <f t="shared" si="86"/>
        <v>0</v>
      </c>
      <c r="Q428" s="47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20.25" x14ac:dyDescent="0.2">
      <c r="A429" s="432"/>
      <c r="B429" s="431"/>
      <c r="C429" s="431"/>
      <c r="D429" s="431"/>
      <c r="E429" s="431"/>
      <c r="F429" s="431"/>
      <c r="G429" s="435" t="s">
        <v>220</v>
      </c>
      <c r="H429" s="476"/>
      <c r="I429" s="476"/>
      <c r="J429" s="476">
        <f t="shared" si="98"/>
        <v>0</v>
      </c>
      <c r="K429" s="518"/>
      <c r="L429" s="476"/>
      <c r="M429" s="477"/>
      <c r="N429" s="476"/>
      <c r="O429" s="510">
        <f t="shared" si="111"/>
        <v>0</v>
      </c>
      <c r="P429" s="478">
        <f t="shared" si="86"/>
        <v>0</v>
      </c>
      <c r="Q429" s="47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20.25" x14ac:dyDescent="0.2">
      <c r="A430" s="432"/>
      <c r="B430" s="431"/>
      <c r="C430" s="431"/>
      <c r="D430" s="431"/>
      <c r="E430" s="431"/>
      <c r="F430" s="431"/>
      <c r="G430" s="435" t="s">
        <v>221</v>
      </c>
      <c r="H430" s="476"/>
      <c r="I430" s="476"/>
      <c r="J430" s="476">
        <f t="shared" si="98"/>
        <v>0</v>
      </c>
      <c r="K430" s="518"/>
      <c r="L430" s="476"/>
      <c r="M430" s="477"/>
      <c r="N430" s="476"/>
      <c r="O430" s="510">
        <f t="shared" si="111"/>
        <v>0</v>
      </c>
      <c r="P430" s="478">
        <f t="shared" si="86"/>
        <v>0</v>
      </c>
      <c r="Q430" s="47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40.5" x14ac:dyDescent="0.2">
      <c r="A431" s="420"/>
      <c r="B431" s="421"/>
      <c r="C431" s="421"/>
      <c r="D431" s="421"/>
      <c r="E431" s="421"/>
      <c r="F431" s="421"/>
      <c r="G431" s="433" t="s">
        <v>222</v>
      </c>
      <c r="H431" s="472">
        <f>H432</f>
        <v>141000</v>
      </c>
      <c r="I431" s="472">
        <f>I432</f>
        <v>21066.07</v>
      </c>
      <c r="J431" s="476">
        <f t="shared" si="98"/>
        <v>119933.93</v>
      </c>
      <c r="K431" s="518"/>
      <c r="L431" s="472">
        <f>L432</f>
        <v>141000</v>
      </c>
      <c r="M431" s="453">
        <f>M432</f>
        <v>21066.07</v>
      </c>
      <c r="N431" s="472">
        <f>N432</f>
        <v>0</v>
      </c>
      <c r="O431" s="472">
        <f>O432</f>
        <v>21066.07</v>
      </c>
      <c r="P431" s="531">
        <f t="shared" si="86"/>
        <v>119933.93</v>
      </c>
      <c r="Q431" s="47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20.25" x14ac:dyDescent="0.2">
      <c r="A432" s="432"/>
      <c r="B432" s="431"/>
      <c r="C432" s="431"/>
      <c r="D432" s="431"/>
      <c r="E432" s="431"/>
      <c r="F432" s="431"/>
      <c r="G432" s="435" t="s">
        <v>223</v>
      </c>
      <c r="H432" s="476">
        <v>141000</v>
      </c>
      <c r="I432" s="476">
        <f>O432</f>
        <v>21066.07</v>
      </c>
      <c r="J432" s="476">
        <f t="shared" si="98"/>
        <v>119933.93</v>
      </c>
      <c r="K432" s="518"/>
      <c r="L432" s="476">
        <v>141000</v>
      </c>
      <c r="M432" s="477">
        <v>21066.07</v>
      </c>
      <c r="N432" s="476"/>
      <c r="O432" s="478">
        <f t="shared" ref="O432" si="112">M432+N432</f>
        <v>21066.07</v>
      </c>
      <c r="P432" s="478">
        <f t="shared" si="86"/>
        <v>119933.93</v>
      </c>
      <c r="Q432" s="47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60.75" x14ac:dyDescent="0.2">
      <c r="A433" s="420"/>
      <c r="B433" s="421"/>
      <c r="C433" s="421"/>
      <c r="D433" s="421"/>
      <c r="E433" s="421"/>
      <c r="F433" s="421"/>
      <c r="G433" s="433" t="s">
        <v>224</v>
      </c>
      <c r="H433" s="472">
        <f>H434+H435</f>
        <v>7251000</v>
      </c>
      <c r="I433" s="472">
        <f>I434+I435</f>
        <v>7234388.0099999998</v>
      </c>
      <c r="J433" s="476">
        <f t="shared" si="98"/>
        <v>16611.990000000224</v>
      </c>
      <c r="K433" s="518"/>
      <c r="L433" s="472">
        <f>L434+L435</f>
        <v>7251000</v>
      </c>
      <c r="M433" s="453">
        <f>M434+M435</f>
        <v>7234388.0099999998</v>
      </c>
      <c r="N433" s="472">
        <f>N434+N435</f>
        <v>0</v>
      </c>
      <c r="O433" s="472">
        <f>O434+O435</f>
        <v>7234388.0099999998</v>
      </c>
      <c r="P433" s="531">
        <f t="shared" si="86"/>
        <v>16611.990000000224</v>
      </c>
      <c r="Q433" s="475"/>
      <c r="R433" s="283"/>
      <c r="S433" s="283"/>
      <c r="T433" s="283"/>
      <c r="U433" s="283"/>
      <c r="V433" s="283"/>
      <c r="W433" s="283"/>
      <c r="X433" s="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ht="20.25" x14ac:dyDescent="0.2">
      <c r="A434" s="432"/>
      <c r="B434" s="431"/>
      <c r="C434" s="431"/>
      <c r="D434" s="431"/>
      <c r="E434" s="431"/>
      <c r="F434" s="431"/>
      <c r="G434" s="435" t="s">
        <v>225</v>
      </c>
      <c r="H434" s="476">
        <v>7251000</v>
      </c>
      <c r="I434" s="476">
        <f>O434</f>
        <v>7234388.0099999998</v>
      </c>
      <c r="J434" s="476">
        <f t="shared" si="98"/>
        <v>16611.990000000224</v>
      </c>
      <c r="K434" s="518"/>
      <c r="L434" s="476">
        <v>7251000</v>
      </c>
      <c r="M434" s="477">
        <v>7234388.0099999998</v>
      </c>
      <c r="N434" s="476"/>
      <c r="O434" s="478">
        <f t="shared" ref="O434" si="113">M434+N434</f>
        <v>7234388.0099999998</v>
      </c>
      <c r="P434" s="478">
        <f t="shared" ref="P434:P451" si="114">L434-O434</f>
        <v>16611.990000000224</v>
      </c>
      <c r="Q434" s="475"/>
      <c r="R434" s="283"/>
      <c r="S434" s="283"/>
      <c r="T434" s="283"/>
      <c r="U434" s="283"/>
      <c r="V434" s="283"/>
      <c r="W434" s="283"/>
      <c r="X434" s="83"/>
      <c r="Y434" s="283"/>
      <c r="Z434" s="283"/>
      <c r="AA434" s="283"/>
      <c r="AB434" s="283"/>
      <c r="AC434" s="283"/>
      <c r="AD434" s="283"/>
      <c r="AE434" s="283"/>
      <c r="AF434" s="283"/>
      <c r="AG434" s="283"/>
      <c r="AH434" s="283"/>
      <c r="AI434" s="283"/>
      <c r="AJ434" s="283"/>
      <c r="AK434" s="283"/>
      <c r="AL434" s="283"/>
      <c r="AM434" s="283"/>
      <c r="AN434" s="283"/>
      <c r="AO434" s="283"/>
      <c r="AP434" s="283"/>
      <c r="AQ434" s="283"/>
      <c r="AR434" s="283"/>
      <c r="AS434" s="215"/>
      <c r="AT434" s="215"/>
      <c r="AU434" s="215"/>
      <c r="AV434" s="215"/>
      <c r="AW434" s="215"/>
      <c r="AX434" s="215"/>
      <c r="AY434" s="215"/>
      <c r="AZ434" s="215"/>
      <c r="BA434" s="215"/>
      <c r="BB434" s="215"/>
      <c r="BC434" s="215"/>
      <c r="BD434" s="215"/>
      <c r="BE434" s="215"/>
      <c r="BF434" s="215"/>
      <c r="BG434" s="215"/>
      <c r="BH434" s="215"/>
      <c r="BI434" s="215"/>
      <c r="BJ434" s="215"/>
      <c r="BK434" s="215"/>
      <c r="BL434" s="215"/>
      <c r="BM434" s="215"/>
      <c r="BN434" s="215"/>
      <c r="BO434" s="215"/>
      <c r="BP434" s="215"/>
      <c r="BQ434" s="215"/>
      <c r="BR434" s="215"/>
      <c r="BS434" s="215"/>
      <c r="BT434" s="215"/>
      <c r="BU434" s="215"/>
      <c r="BV434" s="215"/>
      <c r="BW434" s="215"/>
      <c r="BX434" s="215"/>
      <c r="BY434" s="215"/>
      <c r="BZ434" s="215"/>
      <c r="CA434" s="215"/>
      <c r="CB434" s="215"/>
      <c r="CC434" s="215"/>
      <c r="CD434" s="215"/>
      <c r="CE434" s="215"/>
      <c r="CF434" s="215"/>
      <c r="CG434" s="215"/>
      <c r="CH434" s="215"/>
      <c r="CI434" s="215"/>
      <c r="CJ434" s="215"/>
      <c r="CK434" s="215"/>
      <c r="CL434" s="215"/>
      <c r="CM434" s="215"/>
      <c r="CN434" s="215"/>
      <c r="CO434" s="215"/>
      <c r="CP434" s="215"/>
      <c r="CQ434" s="215"/>
      <c r="CR434" s="215"/>
      <c r="CS434" s="215"/>
      <c r="CT434" s="215"/>
      <c r="CU434" s="215"/>
      <c r="CV434" s="215"/>
      <c r="CW434" s="215"/>
      <c r="CX434" s="215"/>
      <c r="CY434" s="215"/>
      <c r="CZ434" s="215"/>
      <c r="DA434" s="215"/>
      <c r="DB434" s="215"/>
      <c r="DC434" s="215"/>
      <c r="DD434" s="215"/>
      <c r="DE434" s="215"/>
      <c r="DF434" s="215"/>
      <c r="DG434" s="215"/>
      <c r="DH434" s="215"/>
      <c r="DI434" s="215"/>
      <c r="DJ434" s="215"/>
      <c r="DK434" s="215"/>
      <c r="DL434" s="215"/>
      <c r="DM434" s="215"/>
      <c r="DN434" s="215"/>
      <c r="DO434" s="215"/>
      <c r="DP434" s="215"/>
      <c r="DQ434" s="215"/>
      <c r="DR434" s="215"/>
      <c r="DS434" s="215"/>
      <c r="DT434" s="215"/>
      <c r="DU434" s="215"/>
      <c r="DV434" s="215"/>
      <c r="DW434" s="215"/>
      <c r="DX434" s="215"/>
      <c r="DY434" s="215"/>
      <c r="DZ434" s="215"/>
      <c r="EA434" s="215"/>
      <c r="EB434" s="215"/>
      <c r="EC434" s="215"/>
      <c r="ED434" s="215"/>
      <c r="EE434" s="215"/>
      <c r="EF434" s="215"/>
      <c r="EG434" s="215"/>
      <c r="EH434" s="215"/>
      <c r="EI434" s="215"/>
      <c r="EJ434" s="215"/>
      <c r="EK434" s="215"/>
      <c r="EL434" s="215"/>
      <c r="EM434" s="215"/>
      <c r="EN434" s="215"/>
      <c r="EO434" s="215"/>
      <c r="EP434" s="215"/>
      <c r="EQ434" s="215"/>
      <c r="ER434" s="215"/>
      <c r="ES434" s="215"/>
      <c r="ET434" s="215"/>
      <c r="EU434" s="215"/>
      <c r="EV434" s="215"/>
      <c r="EW434" s="215"/>
      <c r="EX434" s="215"/>
    </row>
    <row r="435" spans="1:154" ht="63" customHeight="1" x14ac:dyDescent="0.2">
      <c r="A435" s="432"/>
      <c r="B435" s="431"/>
      <c r="C435" s="431"/>
      <c r="D435" s="431"/>
      <c r="E435" s="431"/>
      <c r="F435" s="431"/>
      <c r="G435" s="511" t="s">
        <v>455</v>
      </c>
      <c r="H435" s="476"/>
      <c r="I435" s="476"/>
      <c r="J435" s="476"/>
      <c r="K435" s="518"/>
      <c r="L435" s="476"/>
      <c r="M435" s="510"/>
      <c r="N435" s="476"/>
      <c r="O435" s="532"/>
      <c r="P435" s="478"/>
      <c r="Q435" s="475"/>
      <c r="R435" s="283"/>
      <c r="S435" s="283"/>
      <c r="T435" s="283"/>
      <c r="U435" s="283"/>
      <c r="V435" s="283"/>
      <c r="W435" s="283"/>
      <c r="X435" s="83"/>
      <c r="Y435" s="283"/>
      <c r="Z435" s="283"/>
      <c r="AA435" s="283"/>
      <c r="AB435" s="283"/>
      <c r="AC435" s="283"/>
      <c r="AD435" s="283"/>
      <c r="AE435" s="283"/>
      <c r="AF435" s="283"/>
      <c r="AG435" s="283"/>
      <c r="AH435" s="283"/>
      <c r="AI435" s="283"/>
      <c r="AJ435" s="283"/>
      <c r="AK435" s="283"/>
      <c r="AL435" s="283"/>
      <c r="AM435" s="283"/>
      <c r="AN435" s="283"/>
      <c r="AO435" s="283"/>
      <c r="AP435" s="283"/>
      <c r="AQ435" s="283"/>
      <c r="AR435" s="283"/>
      <c r="AS435" s="215"/>
      <c r="AT435" s="215"/>
      <c r="AU435" s="215"/>
      <c r="AV435" s="215"/>
      <c r="AW435" s="215"/>
      <c r="AX435" s="215"/>
      <c r="AY435" s="215"/>
      <c r="AZ435" s="215"/>
      <c r="BA435" s="215"/>
      <c r="BB435" s="215"/>
      <c r="BC435" s="215"/>
      <c r="BD435" s="215"/>
      <c r="BE435" s="215"/>
      <c r="BF435" s="215"/>
      <c r="BG435" s="215"/>
      <c r="BH435" s="215"/>
      <c r="BI435" s="215"/>
      <c r="BJ435" s="215"/>
      <c r="BK435" s="215"/>
      <c r="BL435" s="215"/>
      <c r="BM435" s="215"/>
      <c r="BN435" s="215"/>
      <c r="BO435" s="215"/>
      <c r="BP435" s="215"/>
      <c r="BQ435" s="215"/>
      <c r="BR435" s="215"/>
      <c r="BS435" s="215"/>
      <c r="BT435" s="215"/>
      <c r="BU435" s="215"/>
      <c r="BV435" s="215"/>
      <c r="BW435" s="215"/>
      <c r="BX435" s="215"/>
      <c r="BY435" s="215"/>
      <c r="BZ435" s="215"/>
      <c r="CA435" s="215"/>
      <c r="CB435" s="215"/>
      <c r="CC435" s="215"/>
      <c r="CD435" s="215"/>
      <c r="CE435" s="215"/>
      <c r="CF435" s="215"/>
      <c r="CG435" s="215"/>
      <c r="CH435" s="215"/>
      <c r="CI435" s="215"/>
      <c r="CJ435" s="215"/>
      <c r="CK435" s="215"/>
      <c r="CL435" s="215"/>
      <c r="CM435" s="215"/>
      <c r="CN435" s="215"/>
      <c r="CO435" s="215"/>
      <c r="CP435" s="215"/>
      <c r="CQ435" s="215"/>
      <c r="CR435" s="215"/>
      <c r="CS435" s="215"/>
      <c r="CT435" s="215"/>
      <c r="CU435" s="215"/>
      <c r="CV435" s="215"/>
      <c r="CW435" s="215"/>
      <c r="CX435" s="215"/>
      <c r="CY435" s="215"/>
      <c r="CZ435" s="215"/>
      <c r="DA435" s="215"/>
      <c r="DB435" s="215"/>
      <c r="DC435" s="215"/>
      <c r="DD435" s="215"/>
      <c r="DE435" s="215"/>
      <c r="DF435" s="215"/>
      <c r="DG435" s="215"/>
      <c r="DH435" s="215"/>
      <c r="DI435" s="215"/>
      <c r="DJ435" s="215"/>
      <c r="DK435" s="215"/>
      <c r="DL435" s="215"/>
      <c r="DM435" s="215"/>
      <c r="DN435" s="215"/>
      <c r="DO435" s="215"/>
      <c r="DP435" s="215"/>
      <c r="DQ435" s="215"/>
      <c r="DR435" s="215"/>
      <c r="DS435" s="215"/>
      <c r="DT435" s="215"/>
      <c r="DU435" s="215"/>
      <c r="DV435" s="215"/>
      <c r="DW435" s="215"/>
      <c r="DX435" s="215"/>
      <c r="DY435" s="215"/>
      <c r="DZ435" s="215"/>
      <c r="EA435" s="215"/>
      <c r="EB435" s="215"/>
      <c r="EC435" s="215"/>
      <c r="ED435" s="215"/>
      <c r="EE435" s="215"/>
      <c r="EF435" s="215"/>
      <c r="EG435" s="215"/>
      <c r="EH435" s="215"/>
      <c r="EI435" s="215"/>
      <c r="EJ435" s="215"/>
      <c r="EK435" s="215"/>
      <c r="EL435" s="215"/>
      <c r="EM435" s="215"/>
      <c r="EN435" s="215"/>
      <c r="EO435" s="215"/>
      <c r="EP435" s="215"/>
      <c r="EQ435" s="215"/>
      <c r="ER435" s="215"/>
      <c r="ES435" s="215"/>
      <c r="ET435" s="215"/>
      <c r="EU435" s="215"/>
      <c r="EV435" s="215"/>
      <c r="EW435" s="215"/>
      <c r="EX435" s="215"/>
    </row>
    <row r="436" spans="1:154" ht="20.25" x14ac:dyDescent="0.2">
      <c r="A436" s="432"/>
      <c r="B436" s="431"/>
      <c r="C436" s="431"/>
      <c r="D436" s="431"/>
      <c r="E436" s="431"/>
      <c r="F436" s="431"/>
      <c r="G436" s="433" t="s">
        <v>226</v>
      </c>
      <c r="H436" s="472">
        <f>+H437+H438</f>
        <v>0</v>
      </c>
      <c r="I436" s="472">
        <f>+I437+I438</f>
        <v>0</v>
      </c>
      <c r="J436" s="476">
        <f t="shared" si="98"/>
        <v>0</v>
      </c>
      <c r="K436" s="518"/>
      <c r="L436" s="472">
        <f>+L437+L438</f>
        <v>0</v>
      </c>
      <c r="M436" s="472">
        <f>+M437+M438</f>
        <v>0</v>
      </c>
      <c r="N436" s="472">
        <f>+N437+N438</f>
        <v>0</v>
      </c>
      <c r="O436" s="472">
        <f t="shared" ref="O436" si="115">+O437+O438</f>
        <v>0</v>
      </c>
      <c r="P436" s="474">
        <f t="shared" si="114"/>
        <v>0</v>
      </c>
      <c r="Q436" s="475"/>
      <c r="R436" s="283"/>
      <c r="S436" s="283"/>
      <c r="T436" s="283"/>
      <c r="U436" s="283"/>
      <c r="V436" s="283"/>
      <c r="W436" s="283"/>
      <c r="X436" s="83"/>
      <c r="Y436" s="283"/>
      <c r="Z436" s="283"/>
      <c r="AA436" s="283"/>
      <c r="AB436" s="283"/>
      <c r="AC436" s="283"/>
      <c r="AD436" s="283"/>
      <c r="AE436" s="283"/>
      <c r="AF436" s="283"/>
      <c r="AG436" s="283"/>
      <c r="AH436" s="283"/>
      <c r="AI436" s="283"/>
      <c r="AJ436" s="283"/>
      <c r="AK436" s="283"/>
      <c r="AL436" s="283"/>
      <c r="AM436" s="283"/>
      <c r="AN436" s="283"/>
      <c r="AO436" s="283"/>
      <c r="AP436" s="283"/>
      <c r="AQ436" s="283"/>
      <c r="AR436" s="283"/>
      <c r="AS436" s="215"/>
      <c r="AT436" s="215"/>
      <c r="AU436" s="215"/>
      <c r="AV436" s="215"/>
      <c r="AW436" s="215"/>
      <c r="AX436" s="215"/>
      <c r="AY436" s="215"/>
      <c r="AZ436" s="215"/>
      <c r="BA436" s="215"/>
      <c r="BB436" s="215"/>
      <c r="BC436" s="215"/>
      <c r="BD436" s="215"/>
      <c r="BE436" s="215"/>
      <c r="BF436" s="215"/>
      <c r="BG436" s="215"/>
      <c r="BH436" s="215"/>
      <c r="BI436" s="215"/>
      <c r="BJ436" s="215"/>
      <c r="BK436" s="215"/>
      <c r="BL436" s="215"/>
      <c r="BM436" s="215"/>
      <c r="BN436" s="215"/>
      <c r="BO436" s="215"/>
      <c r="BP436" s="215"/>
      <c r="BQ436" s="215"/>
      <c r="BR436" s="215"/>
      <c r="BS436" s="215"/>
      <c r="BT436" s="215"/>
      <c r="BU436" s="215"/>
      <c r="BV436" s="215"/>
      <c r="BW436" s="215"/>
      <c r="BX436" s="215"/>
      <c r="BY436" s="215"/>
      <c r="BZ436" s="215"/>
      <c r="CA436" s="215"/>
      <c r="CB436" s="215"/>
      <c r="CC436" s="215"/>
      <c r="CD436" s="215"/>
      <c r="CE436" s="215"/>
      <c r="CF436" s="215"/>
      <c r="CG436" s="215"/>
      <c r="CH436" s="215"/>
      <c r="CI436" s="215"/>
      <c r="CJ436" s="215"/>
      <c r="CK436" s="215"/>
      <c r="CL436" s="215"/>
      <c r="CM436" s="215"/>
      <c r="CN436" s="215"/>
      <c r="CO436" s="215"/>
      <c r="CP436" s="215"/>
      <c r="CQ436" s="215"/>
      <c r="CR436" s="215"/>
      <c r="CS436" s="215"/>
      <c r="CT436" s="215"/>
      <c r="CU436" s="215"/>
      <c r="CV436" s="215"/>
      <c r="CW436" s="215"/>
      <c r="CX436" s="215"/>
      <c r="CY436" s="215"/>
      <c r="CZ436" s="215"/>
      <c r="DA436" s="215"/>
      <c r="DB436" s="215"/>
      <c r="DC436" s="215"/>
      <c r="DD436" s="215"/>
      <c r="DE436" s="215"/>
      <c r="DF436" s="215"/>
      <c r="DG436" s="215"/>
      <c r="DH436" s="215"/>
      <c r="DI436" s="215"/>
      <c r="DJ436" s="215"/>
      <c r="DK436" s="215"/>
      <c r="DL436" s="215"/>
      <c r="DM436" s="215"/>
      <c r="DN436" s="215"/>
      <c r="DO436" s="215"/>
      <c r="DP436" s="215"/>
      <c r="DQ436" s="215"/>
      <c r="DR436" s="215"/>
      <c r="DS436" s="215"/>
      <c r="DT436" s="215"/>
      <c r="DU436" s="215"/>
      <c r="DV436" s="215"/>
      <c r="DW436" s="215"/>
      <c r="DX436" s="215"/>
      <c r="DY436" s="215"/>
      <c r="DZ436" s="215"/>
      <c r="EA436" s="215"/>
      <c r="EB436" s="215"/>
      <c r="EC436" s="215"/>
      <c r="ED436" s="215"/>
      <c r="EE436" s="215"/>
      <c r="EF436" s="215"/>
      <c r="EG436" s="215"/>
      <c r="EH436" s="215"/>
      <c r="EI436" s="215"/>
      <c r="EJ436" s="215"/>
      <c r="EK436" s="215"/>
      <c r="EL436" s="215"/>
      <c r="EM436" s="215"/>
      <c r="EN436" s="215"/>
      <c r="EO436" s="215"/>
      <c r="EP436" s="215"/>
      <c r="EQ436" s="215"/>
      <c r="ER436" s="215"/>
      <c r="ES436" s="215"/>
      <c r="ET436" s="215"/>
      <c r="EU436" s="215"/>
      <c r="EV436" s="215"/>
      <c r="EW436" s="215"/>
      <c r="EX436" s="215"/>
    </row>
    <row r="437" spans="1:154" ht="20.25" x14ac:dyDescent="0.2">
      <c r="A437" s="432"/>
      <c r="B437" s="431"/>
      <c r="C437" s="431"/>
      <c r="D437" s="431"/>
      <c r="E437" s="431"/>
      <c r="F437" s="431"/>
      <c r="G437" s="435" t="s">
        <v>227</v>
      </c>
      <c r="H437" s="476"/>
      <c r="I437" s="476"/>
      <c r="J437" s="476">
        <f t="shared" si="98"/>
        <v>0</v>
      </c>
      <c r="K437" s="518"/>
      <c r="L437" s="476"/>
      <c r="M437" s="477"/>
      <c r="N437" s="476"/>
      <c r="O437" s="478">
        <f t="shared" ref="O437:O446" si="116">M437+N437</f>
        <v>0</v>
      </c>
      <c r="P437" s="478">
        <f t="shared" si="114"/>
        <v>0</v>
      </c>
      <c r="Q437" s="475"/>
      <c r="R437" s="283"/>
      <c r="S437" s="283"/>
      <c r="T437" s="283"/>
      <c r="U437" s="283"/>
      <c r="V437" s="283"/>
      <c r="W437" s="283"/>
      <c r="X437" s="83"/>
      <c r="Y437" s="283"/>
      <c r="Z437" s="283"/>
      <c r="AA437" s="283"/>
      <c r="AB437" s="283"/>
      <c r="AC437" s="283"/>
      <c r="AD437" s="283"/>
      <c r="AE437" s="283"/>
      <c r="AF437" s="283"/>
      <c r="AG437" s="283"/>
      <c r="AH437" s="283"/>
      <c r="AI437" s="283"/>
      <c r="AJ437" s="283"/>
      <c r="AK437" s="283"/>
      <c r="AL437" s="283"/>
      <c r="AM437" s="283"/>
      <c r="AN437" s="283"/>
      <c r="AO437" s="283"/>
      <c r="AP437" s="283"/>
      <c r="AQ437" s="283"/>
      <c r="AR437" s="283"/>
      <c r="AS437" s="215"/>
      <c r="AT437" s="215"/>
      <c r="AU437" s="215"/>
      <c r="AV437" s="215"/>
      <c r="AW437" s="215"/>
      <c r="AX437" s="215"/>
      <c r="AY437" s="215"/>
      <c r="AZ437" s="215"/>
      <c r="BA437" s="215"/>
      <c r="BB437" s="215"/>
      <c r="BC437" s="215"/>
      <c r="BD437" s="215"/>
      <c r="BE437" s="215"/>
      <c r="BF437" s="215"/>
      <c r="BG437" s="215"/>
      <c r="BH437" s="215"/>
      <c r="BI437" s="215"/>
      <c r="BJ437" s="215"/>
      <c r="BK437" s="215"/>
      <c r="BL437" s="215"/>
      <c r="BM437" s="215"/>
      <c r="BN437" s="215"/>
      <c r="BO437" s="215"/>
      <c r="BP437" s="215"/>
      <c r="BQ437" s="215"/>
      <c r="BR437" s="215"/>
      <c r="BS437" s="215"/>
      <c r="BT437" s="215"/>
      <c r="BU437" s="215"/>
      <c r="BV437" s="215"/>
      <c r="BW437" s="215"/>
      <c r="BX437" s="215"/>
      <c r="BY437" s="215"/>
      <c r="BZ437" s="215"/>
      <c r="CA437" s="215"/>
      <c r="CB437" s="215"/>
      <c r="CC437" s="215"/>
      <c r="CD437" s="215"/>
      <c r="CE437" s="215"/>
      <c r="CF437" s="215"/>
      <c r="CG437" s="215"/>
      <c r="CH437" s="215"/>
      <c r="CI437" s="215"/>
      <c r="CJ437" s="215"/>
      <c r="CK437" s="215"/>
      <c r="CL437" s="215"/>
      <c r="CM437" s="215"/>
      <c r="CN437" s="215"/>
      <c r="CO437" s="215"/>
      <c r="CP437" s="215"/>
      <c r="CQ437" s="215"/>
      <c r="CR437" s="215"/>
      <c r="CS437" s="215"/>
      <c r="CT437" s="215"/>
      <c r="CU437" s="215"/>
      <c r="CV437" s="215"/>
      <c r="CW437" s="215"/>
      <c r="CX437" s="215"/>
      <c r="CY437" s="215"/>
      <c r="CZ437" s="215"/>
      <c r="DA437" s="215"/>
      <c r="DB437" s="215"/>
      <c r="DC437" s="215"/>
      <c r="DD437" s="215"/>
      <c r="DE437" s="215"/>
      <c r="DF437" s="215"/>
      <c r="DG437" s="215"/>
      <c r="DH437" s="215"/>
      <c r="DI437" s="215"/>
      <c r="DJ437" s="215"/>
      <c r="DK437" s="215"/>
      <c r="DL437" s="215"/>
      <c r="DM437" s="215"/>
      <c r="DN437" s="215"/>
      <c r="DO437" s="215"/>
      <c r="DP437" s="215"/>
      <c r="DQ437" s="215"/>
      <c r="DR437" s="215"/>
      <c r="DS437" s="215"/>
      <c r="DT437" s="215"/>
      <c r="DU437" s="215"/>
      <c r="DV437" s="215"/>
      <c r="DW437" s="215"/>
      <c r="DX437" s="215"/>
      <c r="DY437" s="215"/>
      <c r="DZ437" s="215"/>
      <c r="EA437" s="215"/>
      <c r="EB437" s="215"/>
      <c r="EC437" s="215"/>
      <c r="ED437" s="215"/>
      <c r="EE437" s="215"/>
      <c r="EF437" s="215"/>
      <c r="EG437" s="215"/>
      <c r="EH437" s="215"/>
      <c r="EI437" s="215"/>
      <c r="EJ437" s="215"/>
      <c r="EK437" s="215"/>
      <c r="EL437" s="215"/>
      <c r="EM437" s="215"/>
      <c r="EN437" s="215"/>
      <c r="EO437" s="215"/>
      <c r="EP437" s="215"/>
      <c r="EQ437" s="215"/>
      <c r="ER437" s="215"/>
      <c r="ES437" s="215"/>
      <c r="ET437" s="215"/>
      <c r="EU437" s="215"/>
      <c r="EV437" s="215"/>
      <c r="EW437" s="215"/>
      <c r="EX437" s="215"/>
    </row>
    <row r="438" spans="1:154" ht="20.25" x14ac:dyDescent="0.2">
      <c r="A438" s="432"/>
      <c r="B438" s="431"/>
      <c r="C438" s="431"/>
      <c r="D438" s="431"/>
      <c r="E438" s="431"/>
      <c r="F438" s="431"/>
      <c r="G438" s="435" t="s">
        <v>436</v>
      </c>
      <c r="H438" s="476"/>
      <c r="I438" s="476"/>
      <c r="J438" s="476">
        <f t="shared" si="98"/>
        <v>0</v>
      </c>
      <c r="K438" s="518"/>
      <c r="L438" s="476"/>
      <c r="M438" s="477"/>
      <c r="N438" s="476"/>
      <c r="O438" s="478">
        <f t="shared" si="116"/>
        <v>0</v>
      </c>
      <c r="P438" s="478">
        <f t="shared" si="114"/>
        <v>0</v>
      </c>
      <c r="Q438" s="475"/>
      <c r="R438" s="283"/>
      <c r="S438" s="283"/>
      <c r="T438" s="283"/>
      <c r="U438" s="283"/>
      <c r="V438" s="283"/>
      <c r="W438" s="283"/>
      <c r="X438" s="83"/>
      <c r="Y438" s="283"/>
      <c r="Z438" s="283"/>
      <c r="AA438" s="283"/>
      <c r="AB438" s="283"/>
      <c r="AC438" s="283"/>
      <c r="AD438" s="283"/>
      <c r="AE438" s="283"/>
      <c r="AF438" s="283"/>
      <c r="AG438" s="283"/>
      <c r="AH438" s="283"/>
      <c r="AI438" s="283"/>
      <c r="AJ438" s="283"/>
      <c r="AK438" s="283"/>
      <c r="AL438" s="283"/>
      <c r="AM438" s="283"/>
      <c r="AN438" s="283"/>
      <c r="AO438" s="283"/>
      <c r="AP438" s="283"/>
      <c r="AQ438" s="283"/>
      <c r="AR438" s="283"/>
      <c r="AS438" s="215"/>
      <c r="AT438" s="215"/>
      <c r="AU438" s="215"/>
      <c r="AV438" s="215"/>
      <c r="AW438" s="215"/>
      <c r="AX438" s="215"/>
      <c r="AY438" s="215"/>
      <c r="AZ438" s="215"/>
      <c r="BA438" s="215"/>
      <c r="BB438" s="215"/>
      <c r="BC438" s="215"/>
      <c r="BD438" s="215"/>
      <c r="BE438" s="215"/>
      <c r="BF438" s="215"/>
      <c r="BG438" s="215"/>
      <c r="BH438" s="215"/>
      <c r="BI438" s="215"/>
      <c r="BJ438" s="215"/>
      <c r="BK438" s="215"/>
      <c r="BL438" s="215"/>
      <c r="BM438" s="215"/>
      <c r="BN438" s="215"/>
      <c r="BO438" s="215"/>
      <c r="BP438" s="215"/>
      <c r="BQ438" s="215"/>
      <c r="BR438" s="215"/>
      <c r="BS438" s="215"/>
      <c r="BT438" s="215"/>
      <c r="BU438" s="215"/>
      <c r="BV438" s="215"/>
      <c r="BW438" s="215"/>
      <c r="BX438" s="215"/>
      <c r="BY438" s="215"/>
      <c r="BZ438" s="215"/>
      <c r="CA438" s="215"/>
      <c r="CB438" s="215"/>
      <c r="CC438" s="215"/>
      <c r="CD438" s="215"/>
      <c r="CE438" s="215"/>
      <c r="CF438" s="215"/>
      <c r="CG438" s="215"/>
      <c r="CH438" s="215"/>
      <c r="CI438" s="215"/>
      <c r="CJ438" s="215"/>
      <c r="CK438" s="215"/>
      <c r="CL438" s="215"/>
      <c r="CM438" s="215"/>
      <c r="CN438" s="215"/>
      <c r="CO438" s="215"/>
      <c r="CP438" s="215"/>
      <c r="CQ438" s="215"/>
      <c r="CR438" s="215"/>
      <c r="CS438" s="215"/>
      <c r="CT438" s="215"/>
      <c r="CU438" s="215"/>
      <c r="CV438" s="215"/>
      <c r="CW438" s="215"/>
      <c r="CX438" s="215"/>
      <c r="CY438" s="215"/>
      <c r="CZ438" s="215"/>
      <c r="DA438" s="215"/>
      <c r="DB438" s="215"/>
      <c r="DC438" s="215"/>
      <c r="DD438" s="215"/>
      <c r="DE438" s="215"/>
      <c r="DF438" s="215"/>
      <c r="DG438" s="215"/>
      <c r="DH438" s="215"/>
      <c r="DI438" s="215"/>
      <c r="DJ438" s="215"/>
      <c r="DK438" s="215"/>
      <c r="DL438" s="215"/>
      <c r="DM438" s="215"/>
      <c r="DN438" s="215"/>
      <c r="DO438" s="215"/>
      <c r="DP438" s="215"/>
      <c r="DQ438" s="215"/>
      <c r="DR438" s="215"/>
      <c r="DS438" s="215"/>
      <c r="DT438" s="215"/>
      <c r="DU438" s="215"/>
      <c r="DV438" s="215"/>
      <c r="DW438" s="215"/>
      <c r="DX438" s="215"/>
      <c r="DY438" s="215"/>
      <c r="DZ438" s="215"/>
      <c r="EA438" s="215"/>
      <c r="EB438" s="215"/>
      <c r="EC438" s="215"/>
      <c r="ED438" s="215"/>
      <c r="EE438" s="215"/>
      <c r="EF438" s="215"/>
      <c r="EG438" s="215"/>
      <c r="EH438" s="215"/>
      <c r="EI438" s="215"/>
      <c r="EJ438" s="215"/>
      <c r="EK438" s="215"/>
      <c r="EL438" s="215"/>
      <c r="EM438" s="215"/>
      <c r="EN438" s="215"/>
      <c r="EO438" s="215"/>
      <c r="EP438" s="215"/>
      <c r="EQ438" s="215"/>
      <c r="ER438" s="215"/>
      <c r="ES438" s="215"/>
      <c r="ET438" s="215"/>
      <c r="EU438" s="215"/>
      <c r="EV438" s="215"/>
      <c r="EW438" s="215"/>
      <c r="EX438" s="215"/>
    </row>
    <row r="439" spans="1:154" s="45" customFormat="1" ht="20.25" x14ac:dyDescent="0.25">
      <c r="A439" s="420"/>
      <c r="B439" s="421"/>
      <c r="C439" s="421"/>
      <c r="D439" s="421"/>
      <c r="E439" s="421"/>
      <c r="F439" s="421"/>
      <c r="G439" s="433" t="s">
        <v>228</v>
      </c>
      <c r="H439" s="472"/>
      <c r="I439" s="472"/>
      <c r="J439" s="476">
        <f t="shared" si="98"/>
        <v>0</v>
      </c>
      <c r="K439" s="518"/>
      <c r="L439" s="472"/>
      <c r="M439" s="453">
        <v>0</v>
      </c>
      <c r="N439" s="472"/>
      <c r="O439" s="531">
        <f t="shared" si="116"/>
        <v>0</v>
      </c>
      <c r="P439" s="531">
        <f t="shared" si="114"/>
        <v>0</v>
      </c>
      <c r="Q439" s="475"/>
      <c r="R439" s="283"/>
      <c r="S439" s="83"/>
      <c r="T439" s="83"/>
      <c r="U439" s="83"/>
      <c r="V439" s="83"/>
      <c r="W439" s="83"/>
      <c r="X439" s="2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s="45" customFormat="1" ht="40.5" x14ac:dyDescent="0.25">
      <c r="A440" s="420"/>
      <c r="B440" s="421"/>
      <c r="C440" s="421"/>
      <c r="D440" s="421"/>
      <c r="E440" s="421"/>
      <c r="F440" s="421"/>
      <c r="G440" s="433" t="s">
        <v>229</v>
      </c>
      <c r="H440" s="472"/>
      <c r="I440" s="472"/>
      <c r="J440" s="476">
        <f t="shared" si="98"/>
        <v>0</v>
      </c>
      <c r="K440" s="518"/>
      <c r="L440" s="472"/>
      <c r="M440" s="453"/>
      <c r="N440" s="472"/>
      <c r="O440" s="478">
        <f t="shared" si="116"/>
        <v>0</v>
      </c>
      <c r="P440" s="531">
        <f t="shared" si="114"/>
        <v>0</v>
      </c>
      <c r="Q440" s="475"/>
      <c r="R440" s="283"/>
      <c r="S440" s="83"/>
      <c r="T440" s="83"/>
      <c r="U440" s="83"/>
      <c r="V440" s="83"/>
      <c r="W440" s="83"/>
      <c r="X440" s="2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4"/>
      <c r="EJ440" s="44"/>
      <c r="EK440" s="44"/>
      <c r="EL440" s="44"/>
      <c r="EM440" s="44"/>
      <c r="EN440" s="44"/>
      <c r="EO440" s="44"/>
      <c r="EP440" s="44"/>
      <c r="EQ440" s="44"/>
      <c r="ER440" s="44"/>
      <c r="ES440" s="44"/>
      <c r="ET440" s="44"/>
      <c r="EU440" s="44"/>
      <c r="EV440" s="44"/>
      <c r="EW440" s="44"/>
      <c r="EX440" s="44"/>
    </row>
    <row r="441" spans="1:154" s="45" customFormat="1" ht="20.25" x14ac:dyDescent="0.25">
      <c r="A441" s="420"/>
      <c r="B441" s="421"/>
      <c r="C441" s="421"/>
      <c r="D441" s="421"/>
      <c r="E441" s="421"/>
      <c r="F441" s="421"/>
      <c r="G441" s="433" t="s">
        <v>230</v>
      </c>
      <c r="H441" s="472">
        <v>56500</v>
      </c>
      <c r="I441" s="472">
        <f>O441</f>
        <v>56480</v>
      </c>
      <c r="J441" s="476">
        <f t="shared" si="98"/>
        <v>20</v>
      </c>
      <c r="K441" s="518"/>
      <c r="L441" s="472">
        <v>56500</v>
      </c>
      <c r="M441" s="453">
        <v>52980</v>
      </c>
      <c r="N441" s="472">
        <v>3500</v>
      </c>
      <c r="O441" s="531">
        <f t="shared" si="116"/>
        <v>56480</v>
      </c>
      <c r="P441" s="531">
        <f t="shared" si="114"/>
        <v>20</v>
      </c>
      <c r="Q441" s="475"/>
      <c r="R441" s="283"/>
      <c r="S441" s="83"/>
      <c r="T441" s="83"/>
      <c r="U441" s="83"/>
      <c r="V441" s="83"/>
      <c r="W441" s="83"/>
      <c r="X441" s="2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</row>
    <row r="442" spans="1:154" s="45" customFormat="1" ht="20.25" x14ac:dyDescent="0.25">
      <c r="A442" s="420"/>
      <c r="B442" s="421"/>
      <c r="C442" s="421"/>
      <c r="D442" s="421"/>
      <c r="E442" s="421"/>
      <c r="F442" s="421"/>
      <c r="G442" s="433" t="s">
        <v>231</v>
      </c>
      <c r="H442" s="472">
        <v>26000</v>
      </c>
      <c r="I442" s="472">
        <f>O442</f>
        <v>25833</v>
      </c>
      <c r="J442" s="476">
        <f t="shared" si="98"/>
        <v>167</v>
      </c>
      <c r="K442" s="518"/>
      <c r="L442" s="472">
        <v>26000</v>
      </c>
      <c r="M442" s="453">
        <v>23208</v>
      </c>
      <c r="N442" s="472">
        <v>2625</v>
      </c>
      <c r="O442" s="531">
        <f t="shared" si="116"/>
        <v>25833</v>
      </c>
      <c r="P442" s="531">
        <f t="shared" si="114"/>
        <v>167</v>
      </c>
      <c r="Q442" s="475"/>
      <c r="R442" s="205"/>
      <c r="S442" s="83"/>
      <c r="T442" s="83"/>
      <c r="U442" s="83"/>
      <c r="V442" s="83"/>
      <c r="W442" s="83"/>
      <c r="X442" s="31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</row>
    <row r="443" spans="1:154" s="45" customFormat="1" ht="60.75" x14ac:dyDescent="0.25">
      <c r="A443" s="420"/>
      <c r="B443" s="421"/>
      <c r="C443" s="421"/>
      <c r="D443" s="421"/>
      <c r="E443" s="421"/>
      <c r="F443" s="421"/>
      <c r="G443" s="433" t="s">
        <v>232</v>
      </c>
      <c r="H443" s="472">
        <v>264000</v>
      </c>
      <c r="I443" s="472">
        <f>O443</f>
        <v>261009</v>
      </c>
      <c r="J443" s="476">
        <f t="shared" si="98"/>
        <v>2991</v>
      </c>
      <c r="K443" s="518"/>
      <c r="L443" s="472">
        <v>264000</v>
      </c>
      <c r="M443" s="453">
        <v>223197</v>
      </c>
      <c r="N443" s="472">
        <v>37812</v>
      </c>
      <c r="O443" s="531">
        <f t="shared" si="116"/>
        <v>261009</v>
      </c>
      <c r="P443" s="531">
        <f t="shared" si="114"/>
        <v>2991</v>
      </c>
      <c r="Q443" s="475"/>
      <c r="R443" s="205"/>
      <c r="S443" s="83"/>
      <c r="T443" s="83"/>
      <c r="U443" s="83"/>
      <c r="V443" s="83"/>
      <c r="W443" s="83"/>
      <c r="X443" s="31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4"/>
      <c r="EJ443" s="44"/>
      <c r="EK443" s="44"/>
      <c r="EL443" s="44"/>
      <c r="EM443" s="44"/>
      <c r="EN443" s="44"/>
      <c r="EO443" s="44"/>
      <c r="EP443" s="44"/>
      <c r="EQ443" s="44"/>
      <c r="ER443" s="44"/>
      <c r="ES443" s="44"/>
      <c r="ET443" s="44"/>
      <c r="EU443" s="44"/>
      <c r="EV443" s="44"/>
      <c r="EW443" s="44"/>
      <c r="EX443" s="44"/>
    </row>
    <row r="444" spans="1:154" s="45" customFormat="1" ht="20.25" x14ac:dyDescent="0.25">
      <c r="A444" s="420"/>
      <c r="B444" s="421"/>
      <c r="C444" s="421"/>
      <c r="D444" s="421"/>
      <c r="E444" s="421"/>
      <c r="F444" s="421"/>
      <c r="G444" s="433" t="s">
        <v>437</v>
      </c>
      <c r="H444" s="472"/>
      <c r="I444" s="472"/>
      <c r="J444" s="476"/>
      <c r="K444" s="518"/>
      <c r="L444" s="472"/>
      <c r="M444" s="453"/>
      <c r="N444" s="472"/>
      <c r="O444" s="478"/>
      <c r="P444" s="531"/>
      <c r="Q444" s="475"/>
      <c r="R444" s="283"/>
      <c r="S444" s="83"/>
      <c r="T444" s="83"/>
      <c r="U444" s="83"/>
      <c r="V444" s="83"/>
      <c r="W444" s="83"/>
      <c r="X444" s="31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4"/>
      <c r="EG444" s="44"/>
      <c r="EH444" s="44"/>
      <c r="EI444" s="44"/>
      <c r="EJ444" s="44"/>
      <c r="EK444" s="44"/>
      <c r="EL444" s="44"/>
      <c r="EM444" s="44"/>
      <c r="EN444" s="44"/>
      <c r="EO444" s="44"/>
      <c r="EP444" s="44"/>
      <c r="EQ444" s="44"/>
      <c r="ER444" s="44"/>
      <c r="ES444" s="44"/>
      <c r="ET444" s="44"/>
      <c r="EU444" s="44"/>
      <c r="EV444" s="44"/>
      <c r="EW444" s="44"/>
      <c r="EX444" s="44"/>
    </row>
    <row r="445" spans="1:154" ht="20.25" x14ac:dyDescent="0.2">
      <c r="A445" s="432"/>
      <c r="B445" s="431"/>
      <c r="C445" s="431"/>
      <c r="D445" s="431"/>
      <c r="E445" s="431"/>
      <c r="F445" s="431"/>
      <c r="G445" s="433" t="s">
        <v>233</v>
      </c>
      <c r="H445" s="476"/>
      <c r="I445" s="476"/>
      <c r="J445" s="476">
        <f t="shared" si="98"/>
        <v>0</v>
      </c>
      <c r="K445" s="518"/>
      <c r="L445" s="476"/>
      <c r="M445" s="477"/>
      <c r="N445" s="476"/>
      <c r="O445" s="478">
        <f t="shared" si="116"/>
        <v>0</v>
      </c>
      <c r="P445" s="478">
        <f t="shared" si="114"/>
        <v>0</v>
      </c>
      <c r="Q445" s="475"/>
      <c r="R445" s="283"/>
      <c r="S445" s="283"/>
      <c r="T445" s="283"/>
      <c r="U445" s="283"/>
      <c r="V445" s="283"/>
      <c r="W445" s="283"/>
      <c r="X445" s="31"/>
      <c r="Y445" s="283"/>
      <c r="Z445" s="283"/>
      <c r="AA445" s="283"/>
      <c r="AB445" s="283"/>
      <c r="AC445" s="283"/>
      <c r="AD445" s="283"/>
      <c r="AE445" s="283"/>
      <c r="AF445" s="283"/>
      <c r="AG445" s="283"/>
      <c r="AH445" s="283"/>
      <c r="AI445" s="283"/>
      <c r="AJ445" s="283"/>
      <c r="AK445" s="283"/>
      <c r="AL445" s="283"/>
      <c r="AM445" s="283"/>
      <c r="AN445" s="283"/>
      <c r="AO445" s="283"/>
      <c r="AP445" s="283"/>
      <c r="AQ445" s="283"/>
      <c r="AR445" s="283"/>
      <c r="AS445" s="215"/>
      <c r="AT445" s="215"/>
      <c r="AU445" s="215"/>
      <c r="AV445" s="215"/>
      <c r="AW445" s="215"/>
      <c r="AX445" s="215"/>
      <c r="AY445" s="215"/>
      <c r="AZ445" s="215"/>
      <c r="BA445" s="215"/>
      <c r="BB445" s="215"/>
      <c r="BC445" s="215"/>
      <c r="BD445" s="215"/>
      <c r="BE445" s="215"/>
      <c r="BF445" s="215"/>
      <c r="BG445" s="215"/>
      <c r="BH445" s="215"/>
      <c r="BI445" s="215"/>
      <c r="BJ445" s="215"/>
      <c r="BK445" s="215"/>
      <c r="BL445" s="215"/>
      <c r="BM445" s="215"/>
      <c r="BN445" s="215"/>
      <c r="BO445" s="215"/>
      <c r="BP445" s="215"/>
      <c r="BQ445" s="215"/>
      <c r="BR445" s="215"/>
      <c r="BS445" s="215"/>
      <c r="BT445" s="215"/>
      <c r="BU445" s="215"/>
      <c r="BV445" s="215"/>
      <c r="BW445" s="215"/>
      <c r="BX445" s="215"/>
      <c r="BY445" s="215"/>
      <c r="BZ445" s="215"/>
      <c r="CA445" s="215"/>
      <c r="CB445" s="215"/>
      <c r="CC445" s="215"/>
      <c r="CD445" s="215"/>
      <c r="CE445" s="215"/>
      <c r="CF445" s="215"/>
      <c r="CG445" s="215"/>
      <c r="CH445" s="215"/>
      <c r="CI445" s="215"/>
      <c r="CJ445" s="215"/>
      <c r="CK445" s="215"/>
      <c r="CL445" s="215"/>
      <c r="CM445" s="215"/>
      <c r="CN445" s="215"/>
      <c r="CO445" s="215"/>
      <c r="CP445" s="215"/>
      <c r="CQ445" s="215"/>
      <c r="CR445" s="215"/>
      <c r="CS445" s="215"/>
      <c r="CT445" s="215"/>
      <c r="CU445" s="215"/>
      <c r="CV445" s="215"/>
      <c r="CW445" s="215"/>
      <c r="CX445" s="215"/>
      <c r="CY445" s="215"/>
      <c r="CZ445" s="215"/>
      <c r="DA445" s="215"/>
      <c r="DB445" s="215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20.25" x14ac:dyDescent="0.2">
      <c r="A446" s="432"/>
      <c r="B446" s="431"/>
      <c r="C446" s="431"/>
      <c r="D446" s="431"/>
      <c r="E446" s="431"/>
      <c r="F446" s="421" t="s">
        <v>31</v>
      </c>
      <c r="G446" s="433" t="s">
        <v>425</v>
      </c>
      <c r="H446" s="476"/>
      <c r="I446" s="476"/>
      <c r="J446" s="476">
        <f t="shared" si="98"/>
        <v>0</v>
      </c>
      <c r="K446" s="518"/>
      <c r="L446" s="476"/>
      <c r="M446" s="510"/>
      <c r="N446" s="476"/>
      <c r="O446" s="478">
        <f t="shared" si="116"/>
        <v>0</v>
      </c>
      <c r="P446" s="478">
        <f t="shared" si="114"/>
        <v>0</v>
      </c>
      <c r="Q446" s="475" t="e">
        <f t="shared" ref="Q446" si="117">ROUND(O446/L446*100,2)</f>
        <v>#DIV/0!</v>
      </c>
      <c r="R446" s="283"/>
      <c r="S446" s="283"/>
      <c r="T446" s="283"/>
      <c r="U446" s="283"/>
      <c r="V446" s="283"/>
      <c r="W446" s="283"/>
      <c r="X446" s="31"/>
      <c r="Y446" s="283"/>
      <c r="Z446" s="283"/>
      <c r="AA446" s="283"/>
      <c r="AB446" s="283"/>
      <c r="AC446" s="283"/>
      <c r="AD446" s="283"/>
      <c r="AE446" s="283"/>
      <c r="AF446" s="283"/>
      <c r="AG446" s="283"/>
      <c r="AH446" s="283"/>
      <c r="AI446" s="283"/>
      <c r="AJ446" s="283"/>
      <c r="AK446" s="283"/>
      <c r="AL446" s="283"/>
      <c r="AM446" s="283"/>
      <c r="AN446" s="283"/>
      <c r="AO446" s="283"/>
      <c r="AP446" s="283"/>
      <c r="AQ446" s="283"/>
      <c r="AR446" s="283"/>
      <c r="AS446" s="215"/>
      <c r="AT446" s="215"/>
      <c r="AU446" s="215"/>
      <c r="AV446" s="215"/>
      <c r="AW446" s="215"/>
      <c r="AX446" s="215"/>
      <c r="AY446" s="215"/>
      <c r="AZ446" s="215"/>
      <c r="BA446" s="215"/>
      <c r="BB446" s="215"/>
      <c r="BC446" s="215"/>
      <c r="BD446" s="215"/>
      <c r="BE446" s="215"/>
      <c r="BF446" s="215"/>
      <c r="BG446" s="215"/>
      <c r="BH446" s="215"/>
      <c r="BI446" s="215"/>
      <c r="BJ446" s="215"/>
      <c r="BK446" s="215"/>
      <c r="BL446" s="215"/>
      <c r="BM446" s="215"/>
      <c r="BN446" s="215"/>
      <c r="BO446" s="215"/>
      <c r="BP446" s="215"/>
      <c r="BQ446" s="215"/>
      <c r="BR446" s="215"/>
      <c r="BS446" s="215"/>
      <c r="BT446" s="215"/>
      <c r="BU446" s="215"/>
      <c r="BV446" s="215"/>
      <c r="BW446" s="215"/>
      <c r="BX446" s="215"/>
      <c r="BY446" s="215"/>
      <c r="BZ446" s="215"/>
      <c r="CA446" s="215"/>
      <c r="CB446" s="215"/>
      <c r="CC446" s="215"/>
      <c r="CD446" s="215"/>
      <c r="CE446" s="215"/>
      <c r="CF446" s="215"/>
      <c r="CG446" s="215"/>
      <c r="CH446" s="215"/>
      <c r="CI446" s="215"/>
      <c r="CJ446" s="215"/>
      <c r="CK446" s="215"/>
      <c r="CL446" s="215"/>
      <c r="CM446" s="215"/>
      <c r="CN446" s="215"/>
      <c r="CO446" s="215"/>
      <c r="CP446" s="215"/>
      <c r="CQ446" s="215"/>
      <c r="CR446" s="215"/>
      <c r="CS446" s="215"/>
      <c r="CT446" s="215"/>
      <c r="CU446" s="215"/>
      <c r="CV446" s="215"/>
      <c r="CW446" s="215"/>
      <c r="CX446" s="215"/>
      <c r="CY446" s="215"/>
      <c r="CZ446" s="215"/>
      <c r="DA446" s="215"/>
      <c r="DB446" s="215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43.9" customHeight="1" x14ac:dyDescent="0.2">
      <c r="A447" s="432"/>
      <c r="B447" s="431"/>
      <c r="C447" s="431"/>
      <c r="D447" s="431"/>
      <c r="E447" s="431"/>
      <c r="F447" s="433" t="s">
        <v>456</v>
      </c>
      <c r="G447" s="433" t="s">
        <v>457</v>
      </c>
      <c r="H447" s="476"/>
      <c r="I447" s="476"/>
      <c r="J447" s="476"/>
      <c r="K447" s="518"/>
      <c r="L447" s="476"/>
      <c r="M447" s="510"/>
      <c r="N447" s="476"/>
      <c r="O447" s="532"/>
      <c r="P447" s="532"/>
      <c r="Q447" s="475"/>
      <c r="R447" s="283"/>
      <c r="S447" s="283"/>
      <c r="T447" s="283"/>
      <c r="U447" s="283"/>
      <c r="V447" s="283"/>
      <c r="W447" s="283"/>
      <c r="X447" s="31"/>
      <c r="Y447" s="283"/>
      <c r="Z447" s="283"/>
      <c r="AA447" s="283"/>
      <c r="AB447" s="283"/>
      <c r="AC447" s="283"/>
      <c r="AD447" s="283"/>
      <c r="AE447" s="283"/>
      <c r="AF447" s="283"/>
      <c r="AG447" s="283"/>
      <c r="AH447" s="283"/>
      <c r="AI447" s="283"/>
      <c r="AJ447" s="283"/>
      <c r="AK447" s="283"/>
      <c r="AL447" s="283"/>
      <c r="AM447" s="283"/>
      <c r="AN447" s="283"/>
      <c r="AO447" s="283"/>
      <c r="AP447" s="283"/>
      <c r="AQ447" s="283"/>
      <c r="AR447" s="283"/>
      <c r="AS447" s="215"/>
      <c r="AT447" s="215"/>
      <c r="AU447" s="215"/>
      <c r="AV447" s="215"/>
      <c r="AW447" s="215"/>
      <c r="AX447" s="215"/>
      <c r="AY447" s="215"/>
      <c r="AZ447" s="215"/>
      <c r="BA447" s="215"/>
      <c r="BB447" s="215"/>
      <c r="BC447" s="215"/>
      <c r="BD447" s="215"/>
      <c r="BE447" s="215"/>
      <c r="BF447" s="215"/>
      <c r="BG447" s="215"/>
      <c r="BH447" s="215"/>
      <c r="BI447" s="215"/>
      <c r="BJ447" s="215"/>
      <c r="BK447" s="215"/>
      <c r="BL447" s="215"/>
      <c r="BM447" s="215"/>
      <c r="BN447" s="215"/>
      <c r="BO447" s="215"/>
      <c r="BP447" s="215"/>
      <c r="BQ447" s="215"/>
      <c r="BR447" s="215"/>
      <c r="BS447" s="215"/>
      <c r="BT447" s="215"/>
      <c r="BU447" s="215"/>
      <c r="BV447" s="215"/>
      <c r="BW447" s="215"/>
      <c r="BX447" s="215"/>
      <c r="BY447" s="215"/>
      <c r="BZ447" s="215"/>
      <c r="CA447" s="215"/>
      <c r="CB447" s="215"/>
      <c r="CC447" s="215"/>
      <c r="CD447" s="215"/>
      <c r="CE447" s="215"/>
      <c r="CF447" s="215"/>
      <c r="CG447" s="215"/>
      <c r="CH447" s="215"/>
      <c r="CI447" s="215"/>
      <c r="CJ447" s="215"/>
      <c r="CK447" s="215"/>
      <c r="CL447" s="215"/>
      <c r="CM447" s="215"/>
      <c r="CN447" s="215"/>
      <c r="CO447" s="215"/>
      <c r="CP447" s="215"/>
      <c r="CQ447" s="215"/>
      <c r="CR447" s="215"/>
      <c r="CS447" s="215"/>
      <c r="CT447" s="215"/>
      <c r="CU447" s="215"/>
      <c r="CV447" s="215"/>
      <c r="CW447" s="215"/>
      <c r="CX447" s="215"/>
      <c r="CY447" s="215"/>
      <c r="CZ447" s="215"/>
      <c r="DA447" s="215"/>
      <c r="DB447" s="215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81" x14ac:dyDescent="0.2">
      <c r="A448" s="432"/>
      <c r="B448" s="431"/>
      <c r="C448" s="431"/>
      <c r="D448" s="526">
        <v>60</v>
      </c>
      <c r="E448" s="526"/>
      <c r="F448" s="526"/>
      <c r="G448" s="533" t="s">
        <v>207</v>
      </c>
      <c r="H448" s="476">
        <f>H449+H450</f>
        <v>0</v>
      </c>
      <c r="I448" s="476">
        <f>I449+I450</f>
        <v>0</v>
      </c>
      <c r="J448" s="476">
        <f t="shared" ref="J448:J461" si="118">H448-I448</f>
        <v>0</v>
      </c>
      <c r="K448" s="518" t="e">
        <f t="shared" ref="K448" si="119">ROUND(I448/H448*100,2)</f>
        <v>#DIV/0!</v>
      </c>
      <c r="L448" s="476">
        <f>L449+L450</f>
        <v>0</v>
      </c>
      <c r="M448" s="476">
        <f>M449+M450</f>
        <v>0</v>
      </c>
      <c r="N448" s="476">
        <f>N449+N450</f>
        <v>0</v>
      </c>
      <c r="O448" s="476">
        <f>O449+O450</f>
        <v>0</v>
      </c>
      <c r="P448" s="476">
        <f t="shared" ref="P448" si="120">P449+P450</f>
        <v>0</v>
      </c>
      <c r="Q448" s="475"/>
      <c r="R448" s="283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20.25" x14ac:dyDescent="0.2">
      <c r="A449" s="432"/>
      <c r="B449" s="431"/>
      <c r="C449" s="431"/>
      <c r="D449" s="521"/>
      <c r="E449" s="534" t="s">
        <v>55</v>
      </c>
      <c r="F449" s="521"/>
      <c r="G449" s="528" t="s">
        <v>269</v>
      </c>
      <c r="H449" s="476"/>
      <c r="I449" s="476"/>
      <c r="J449" s="476">
        <f t="shared" si="118"/>
        <v>0</v>
      </c>
      <c r="K449" s="518"/>
      <c r="L449" s="476"/>
      <c r="M449" s="510"/>
      <c r="N449" s="476"/>
      <c r="O449" s="507">
        <f t="shared" ref="O449:O451" si="121">M449+N449</f>
        <v>0</v>
      </c>
      <c r="P449" s="507"/>
      <c r="Q449" s="475"/>
      <c r="R449" s="283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20.25" x14ac:dyDescent="0.2">
      <c r="A450" s="432"/>
      <c r="B450" s="431"/>
      <c r="C450" s="431"/>
      <c r="D450" s="521"/>
      <c r="E450" s="534" t="s">
        <v>27</v>
      </c>
      <c r="F450" s="521"/>
      <c r="G450" s="528" t="s">
        <v>270</v>
      </c>
      <c r="H450" s="476"/>
      <c r="I450" s="476"/>
      <c r="J450" s="476">
        <f t="shared" si="118"/>
        <v>0</v>
      </c>
      <c r="K450" s="518"/>
      <c r="L450" s="476"/>
      <c r="M450" s="510"/>
      <c r="N450" s="476"/>
      <c r="O450" s="507">
        <f t="shared" si="121"/>
        <v>0</v>
      </c>
      <c r="P450" s="507"/>
      <c r="Q450" s="475"/>
      <c r="R450" s="283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20.25" x14ac:dyDescent="0.2">
      <c r="A451" s="481"/>
      <c r="B451" s="482"/>
      <c r="C451" s="482"/>
      <c r="D451" s="482">
        <v>85</v>
      </c>
      <c r="E451" s="482"/>
      <c r="F451" s="482"/>
      <c r="G451" s="484" t="s">
        <v>87</v>
      </c>
      <c r="H451" s="485"/>
      <c r="I451" s="485">
        <v>-25538.17</v>
      </c>
      <c r="J451" s="485">
        <f t="shared" si="118"/>
        <v>25538.17</v>
      </c>
      <c r="K451" s="535"/>
      <c r="L451" s="485"/>
      <c r="M451" s="487">
        <v>-25488.17</v>
      </c>
      <c r="N451" s="485">
        <v>-50</v>
      </c>
      <c r="O451" s="536">
        <f t="shared" si="121"/>
        <v>-25538.17</v>
      </c>
      <c r="P451" s="536">
        <f t="shared" si="114"/>
        <v>25538.17</v>
      </c>
      <c r="Q451" s="489"/>
      <c r="R451" s="283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20.25" x14ac:dyDescent="0.2">
      <c r="A452" s="432"/>
      <c r="B452" s="431"/>
      <c r="C452" s="431"/>
      <c r="D452" s="431"/>
      <c r="E452" s="431"/>
      <c r="F452" s="431"/>
      <c r="G452" s="435" t="s">
        <v>199</v>
      </c>
      <c r="H452" s="476"/>
      <c r="I452" s="476"/>
      <c r="J452" s="476">
        <f t="shared" si="118"/>
        <v>0</v>
      </c>
      <c r="K452" s="518"/>
      <c r="L452" s="476"/>
      <c r="M452" s="477"/>
      <c r="N452" s="476"/>
      <c r="O452" s="507"/>
      <c r="P452" s="507">
        <f t="shared" ref="P452:P461" si="122">H452-O452</f>
        <v>0</v>
      </c>
      <c r="Q452" s="475"/>
      <c r="R452" s="283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20.25" x14ac:dyDescent="0.2">
      <c r="A453" s="420" t="s">
        <v>208</v>
      </c>
      <c r="B453" s="421" t="s">
        <v>31</v>
      </c>
      <c r="C453" s="421"/>
      <c r="D453" s="421"/>
      <c r="E453" s="421"/>
      <c r="F453" s="421"/>
      <c r="G453" s="433" t="s">
        <v>235</v>
      </c>
      <c r="H453" s="472">
        <f>SUM(H454:H456)</f>
        <v>16022500</v>
      </c>
      <c r="I453" s="472">
        <f>SUM(I454:I456)</f>
        <v>11977304.360000003</v>
      </c>
      <c r="J453" s="472">
        <f t="shared" si="118"/>
        <v>4045195.6399999969</v>
      </c>
      <c r="K453" s="518"/>
      <c r="L453" s="472">
        <f>SUM(L454:L456)</f>
        <v>16022500</v>
      </c>
      <c r="M453" s="472">
        <f>SUM(M454:M456)</f>
        <v>11121717.15</v>
      </c>
      <c r="N453" s="472">
        <f>SUM(N454:N456)</f>
        <v>855587.21</v>
      </c>
      <c r="O453" s="472">
        <f>SUM(O454:O456)</f>
        <v>11977304.360000003</v>
      </c>
      <c r="P453" s="474">
        <f t="shared" si="122"/>
        <v>4045195.6399999969</v>
      </c>
      <c r="Q453" s="475"/>
      <c r="R453" s="283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20.25" x14ac:dyDescent="0.2">
      <c r="A454" s="420"/>
      <c r="B454" s="421"/>
      <c r="C454" s="421" t="s">
        <v>23</v>
      </c>
      <c r="D454" s="421"/>
      <c r="E454" s="421"/>
      <c r="F454" s="421"/>
      <c r="G454" s="433" t="s">
        <v>236</v>
      </c>
      <c r="H454" s="472">
        <f>H390+H395</f>
        <v>7000</v>
      </c>
      <c r="I454" s="472">
        <f>I390+I395</f>
        <v>6519.69</v>
      </c>
      <c r="J454" s="472">
        <f t="shared" si="118"/>
        <v>480.3100000000004</v>
      </c>
      <c r="K454" s="518"/>
      <c r="L454" s="472">
        <f>L390+L395</f>
        <v>7000</v>
      </c>
      <c r="M454" s="472">
        <f>M390+M395</f>
        <v>4965.9799999999996</v>
      </c>
      <c r="N454" s="472">
        <f>N390+N395</f>
        <v>1553.71</v>
      </c>
      <c r="O454" s="472">
        <f>O390+O395</f>
        <v>6519.69</v>
      </c>
      <c r="P454" s="474">
        <f t="shared" si="122"/>
        <v>480.3100000000004</v>
      </c>
      <c r="Q454" s="475"/>
      <c r="R454" s="283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20.25" x14ac:dyDescent="0.2">
      <c r="A455" s="420"/>
      <c r="B455" s="421"/>
      <c r="C455" s="421" t="s">
        <v>116</v>
      </c>
      <c r="D455" s="421"/>
      <c r="E455" s="421"/>
      <c r="F455" s="421"/>
      <c r="G455" s="433" t="s">
        <v>237</v>
      </c>
      <c r="H455" s="472">
        <f>H392+H418</f>
        <v>7738500</v>
      </c>
      <c r="I455" s="472">
        <f>I392+I418</f>
        <v>7598776.0800000001</v>
      </c>
      <c r="J455" s="472">
        <f t="shared" si="118"/>
        <v>139723.91999999993</v>
      </c>
      <c r="K455" s="518"/>
      <c r="L455" s="472">
        <f>L392+L418</f>
        <v>7738500</v>
      </c>
      <c r="M455" s="472">
        <f>M392+M418</f>
        <v>7554839.0800000001</v>
      </c>
      <c r="N455" s="472">
        <f>N392+N418</f>
        <v>43937</v>
      </c>
      <c r="O455" s="472">
        <f>O392+O418</f>
        <v>7598776.0800000001</v>
      </c>
      <c r="P455" s="474">
        <f t="shared" si="122"/>
        <v>139723.91999999993</v>
      </c>
      <c r="Q455" s="475"/>
      <c r="R455" s="283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ht="20.25" x14ac:dyDescent="0.2">
      <c r="A456" s="420"/>
      <c r="B456" s="421"/>
      <c r="C456" s="421" t="s">
        <v>91</v>
      </c>
      <c r="D456" s="421"/>
      <c r="E456" s="421"/>
      <c r="F456" s="421"/>
      <c r="G456" s="433" t="s">
        <v>238</v>
      </c>
      <c r="H456" s="472">
        <f>H387-H454-H455</f>
        <v>8277000</v>
      </c>
      <c r="I456" s="472">
        <f>I387-I454-I455</f>
        <v>4372008.5900000017</v>
      </c>
      <c r="J456" s="472">
        <f t="shared" si="118"/>
        <v>3904991.4099999983</v>
      </c>
      <c r="K456" s="518"/>
      <c r="L456" s="472">
        <f>L387-L454-L455</f>
        <v>8277000</v>
      </c>
      <c r="M456" s="472">
        <f>M387-M454-M455</f>
        <v>3561912.09</v>
      </c>
      <c r="N456" s="472">
        <f>N387-N454-N455</f>
        <v>810096.5</v>
      </c>
      <c r="O456" s="472">
        <f>O387-O454-O455</f>
        <v>4372008.5900000017</v>
      </c>
      <c r="P456" s="474">
        <f t="shared" si="122"/>
        <v>3904991.4099999983</v>
      </c>
      <c r="Q456" s="475"/>
      <c r="R456" s="283"/>
      <c r="S456" s="31"/>
      <c r="T456" s="31"/>
      <c r="U456" s="31"/>
      <c r="V456" s="31"/>
      <c r="W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215"/>
      <c r="DD456" s="215"/>
      <c r="DE456" s="215"/>
      <c r="DF456" s="215"/>
      <c r="DG456" s="215"/>
      <c r="DH456" s="215"/>
      <c r="DI456" s="215"/>
      <c r="DJ456" s="215"/>
      <c r="DK456" s="215"/>
      <c r="DL456" s="215"/>
      <c r="DM456" s="215"/>
      <c r="DN456" s="215"/>
      <c r="DO456" s="215"/>
      <c r="DP456" s="215"/>
      <c r="DQ456" s="215"/>
      <c r="DR456" s="215"/>
      <c r="DS456" s="215"/>
      <c r="DT456" s="215"/>
      <c r="DU456" s="215"/>
      <c r="DV456" s="215"/>
      <c r="DW456" s="215"/>
      <c r="DX456" s="215"/>
      <c r="DY456" s="215"/>
      <c r="DZ456" s="215"/>
      <c r="EA456" s="215"/>
      <c r="EB456" s="215"/>
      <c r="EC456" s="215"/>
      <c r="ED456" s="215"/>
      <c r="EE456" s="215"/>
      <c r="EF456" s="215"/>
      <c r="EG456" s="215"/>
      <c r="EH456" s="215"/>
      <c r="EI456" s="215"/>
      <c r="EJ456" s="215"/>
      <c r="EK456" s="215"/>
      <c r="EL456" s="215"/>
      <c r="EM456" s="215"/>
      <c r="EN456" s="215"/>
      <c r="EO456" s="215"/>
      <c r="EP456" s="215"/>
      <c r="EQ456" s="215"/>
      <c r="ER456" s="215"/>
      <c r="ES456" s="215"/>
      <c r="ET456" s="215"/>
      <c r="EU456" s="215"/>
      <c r="EV456" s="215"/>
      <c r="EW456" s="215"/>
      <c r="EX456" s="215"/>
    </row>
    <row r="457" spans="1:154" ht="20.25" x14ac:dyDescent="0.2">
      <c r="A457" s="420">
        <v>8904</v>
      </c>
      <c r="B457" s="421" t="s">
        <v>33</v>
      </c>
      <c r="C457" s="421"/>
      <c r="D457" s="421"/>
      <c r="E457" s="421"/>
      <c r="F457" s="421"/>
      <c r="G457" s="433" t="s">
        <v>239</v>
      </c>
      <c r="H457" s="472">
        <f>H82-H458</f>
        <v>38594500</v>
      </c>
      <c r="I457" s="472">
        <f>I82-I458</f>
        <v>30756175.979999997</v>
      </c>
      <c r="J457" s="472">
        <f t="shared" si="118"/>
        <v>7838324.0200000033</v>
      </c>
      <c r="K457" s="518"/>
      <c r="L457" s="472">
        <f>L82-L458</f>
        <v>38594500</v>
      </c>
      <c r="M457" s="472">
        <f>M82-M458</f>
        <v>27996490.849999998</v>
      </c>
      <c r="N457" s="472">
        <f>N82-N458</f>
        <v>2759685.13</v>
      </c>
      <c r="O457" s="472">
        <f>O82-O458</f>
        <v>30756175.979999997</v>
      </c>
      <c r="P457" s="474">
        <f t="shared" si="122"/>
        <v>7838324.0200000033</v>
      </c>
      <c r="Q457" s="475"/>
      <c r="R457" s="283"/>
      <c r="S457" s="31"/>
      <c r="T457" s="31"/>
      <c r="U457" s="31"/>
      <c r="V457" s="31"/>
      <c r="W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215"/>
      <c r="DD457" s="215"/>
      <c r="DE457" s="215"/>
      <c r="DF457" s="215"/>
      <c r="DG457" s="215"/>
      <c r="DH457" s="215"/>
      <c r="DI457" s="215"/>
      <c r="DJ457" s="215"/>
      <c r="DK457" s="215"/>
      <c r="DL457" s="215"/>
      <c r="DM457" s="215"/>
      <c r="DN457" s="215"/>
      <c r="DO457" s="215"/>
      <c r="DP457" s="215"/>
      <c r="DQ457" s="215"/>
      <c r="DR457" s="215"/>
      <c r="DS457" s="215"/>
      <c r="DT457" s="215"/>
      <c r="DU457" s="215"/>
      <c r="DV457" s="215"/>
      <c r="DW457" s="215"/>
      <c r="DX457" s="215"/>
      <c r="DY457" s="215"/>
      <c r="DZ457" s="215"/>
      <c r="EA457" s="215"/>
      <c r="EB457" s="215"/>
      <c r="EC457" s="215"/>
      <c r="ED457" s="215"/>
      <c r="EE457" s="215"/>
      <c r="EF457" s="215"/>
      <c r="EG457" s="215"/>
      <c r="EH457" s="215"/>
      <c r="EI457" s="215"/>
      <c r="EJ457" s="215"/>
      <c r="EK457" s="215"/>
      <c r="EL457" s="215"/>
      <c r="EM457" s="215"/>
      <c r="EN457" s="215"/>
      <c r="EO457" s="215"/>
      <c r="EP457" s="215"/>
      <c r="EQ457" s="215"/>
      <c r="ER457" s="215"/>
      <c r="ES457" s="215"/>
      <c r="ET457" s="215"/>
      <c r="EU457" s="215"/>
      <c r="EV457" s="215"/>
      <c r="EW457" s="215"/>
      <c r="EX457" s="215"/>
    </row>
    <row r="458" spans="1:154" ht="20.25" x14ac:dyDescent="0.2">
      <c r="A458" s="420"/>
      <c r="B458" s="421" t="s">
        <v>31</v>
      </c>
      <c r="C458" s="421"/>
      <c r="D458" s="421"/>
      <c r="E458" s="421"/>
      <c r="F458" s="421"/>
      <c r="G458" s="433" t="s">
        <v>240</v>
      </c>
      <c r="H458" s="472">
        <f>+H110</f>
        <v>198000</v>
      </c>
      <c r="I458" s="472">
        <f>+I110</f>
        <v>195508</v>
      </c>
      <c r="J458" s="472">
        <f t="shared" si="118"/>
        <v>2492</v>
      </c>
      <c r="K458" s="518"/>
      <c r="L458" s="472">
        <f>+L110</f>
        <v>198000</v>
      </c>
      <c r="M458" s="472">
        <f>+M110</f>
        <v>195508</v>
      </c>
      <c r="N458" s="472">
        <f>+N110</f>
        <v>0</v>
      </c>
      <c r="O458" s="472">
        <f>+O110</f>
        <v>195508</v>
      </c>
      <c r="P458" s="474">
        <f t="shared" si="122"/>
        <v>2492</v>
      </c>
      <c r="Q458" s="475"/>
      <c r="R458" s="283"/>
      <c r="S458" s="31"/>
      <c r="T458" s="31"/>
      <c r="U458" s="31"/>
      <c r="V458" s="31"/>
      <c r="W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215"/>
      <c r="DD458" s="215"/>
      <c r="DE458" s="215"/>
      <c r="DF458" s="215"/>
      <c r="DG458" s="215"/>
      <c r="DH458" s="215"/>
      <c r="DI458" s="215"/>
      <c r="DJ458" s="215"/>
      <c r="DK458" s="215"/>
      <c r="DL458" s="215"/>
      <c r="DM458" s="215"/>
      <c r="DN458" s="215"/>
      <c r="DO458" s="215"/>
      <c r="DP458" s="215"/>
      <c r="DQ458" s="215"/>
      <c r="DR458" s="215"/>
      <c r="DS458" s="215"/>
      <c r="DT458" s="215"/>
      <c r="DU458" s="215"/>
      <c r="DV458" s="215"/>
      <c r="DW458" s="215"/>
      <c r="DX458" s="215"/>
      <c r="DY458" s="215"/>
      <c r="DZ458" s="215"/>
      <c r="EA458" s="215"/>
      <c r="EB458" s="215"/>
      <c r="EC458" s="215"/>
      <c r="ED458" s="215"/>
      <c r="EE458" s="215"/>
      <c r="EF458" s="215"/>
      <c r="EG458" s="215"/>
      <c r="EH458" s="215"/>
      <c r="EI458" s="215"/>
      <c r="EJ458" s="215"/>
      <c r="EK458" s="215"/>
      <c r="EL458" s="215"/>
      <c r="EM458" s="215"/>
      <c r="EN458" s="215"/>
      <c r="EO458" s="215"/>
      <c r="EP458" s="215"/>
      <c r="EQ458" s="215"/>
      <c r="ER458" s="215"/>
      <c r="ES458" s="215"/>
      <c r="ET458" s="215"/>
      <c r="EU458" s="215"/>
      <c r="EV458" s="215"/>
      <c r="EW458" s="215"/>
      <c r="EX458" s="215"/>
    </row>
    <row r="459" spans="1:154" ht="20.25" x14ac:dyDescent="0.2">
      <c r="A459" s="599" t="s">
        <v>241</v>
      </c>
      <c r="B459" s="600"/>
      <c r="C459" s="600"/>
      <c r="D459" s="600"/>
      <c r="E459" s="600"/>
      <c r="F459" s="600"/>
      <c r="G459" s="433" t="s">
        <v>242</v>
      </c>
      <c r="H459" s="472">
        <f>H9-H82</f>
        <v>-20424500</v>
      </c>
      <c r="I459" s="472">
        <f>I9-I82</f>
        <v>-20096108.089999996</v>
      </c>
      <c r="J459" s="472">
        <f t="shared" si="118"/>
        <v>-328391.91000000387</v>
      </c>
      <c r="K459" s="518"/>
      <c r="L459" s="472">
        <f>L9-L82</f>
        <v>-20424500</v>
      </c>
      <c r="M459" s="498">
        <f>M9-M82</f>
        <v>-18394234.369999997</v>
      </c>
      <c r="N459" s="472">
        <f>N9-N82</f>
        <v>-1701873.72</v>
      </c>
      <c r="O459" s="474">
        <f>O9-O82</f>
        <v>-20096108.089999996</v>
      </c>
      <c r="P459" s="474">
        <f t="shared" si="122"/>
        <v>-328391.91000000387</v>
      </c>
      <c r="Q459" s="475"/>
      <c r="R459" s="283"/>
      <c r="S459" s="31"/>
      <c r="T459" s="31"/>
      <c r="U459" s="31"/>
      <c r="V459" s="31"/>
      <c r="W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215"/>
      <c r="DD459" s="215"/>
      <c r="DE459" s="215"/>
      <c r="DF459" s="215"/>
      <c r="DG459" s="215"/>
      <c r="DH459" s="215"/>
      <c r="DI459" s="215"/>
      <c r="DJ459" s="215"/>
      <c r="DK459" s="215"/>
      <c r="DL459" s="215"/>
      <c r="DM459" s="215"/>
      <c r="DN459" s="215"/>
      <c r="DO459" s="215"/>
      <c r="DP459" s="215"/>
      <c r="DQ459" s="215"/>
      <c r="DR459" s="215"/>
      <c r="DS459" s="215"/>
      <c r="DT459" s="215"/>
      <c r="DU459" s="215"/>
      <c r="DV459" s="215"/>
      <c r="DW459" s="215"/>
      <c r="DX459" s="215"/>
      <c r="DY459" s="215"/>
      <c r="DZ459" s="215"/>
      <c r="EA459" s="215"/>
      <c r="EB459" s="215"/>
      <c r="EC459" s="215"/>
      <c r="ED459" s="215"/>
      <c r="EE459" s="215"/>
      <c r="EF459" s="215"/>
      <c r="EG459" s="215"/>
      <c r="EH459" s="215"/>
      <c r="EI459" s="215"/>
      <c r="EJ459" s="215"/>
      <c r="EK459" s="215"/>
      <c r="EL459" s="215"/>
      <c r="EM459" s="215"/>
      <c r="EN459" s="215"/>
      <c r="EO459" s="215"/>
      <c r="EP459" s="215"/>
      <c r="EQ459" s="215"/>
      <c r="ER459" s="215"/>
      <c r="ES459" s="215"/>
      <c r="ET459" s="215"/>
      <c r="EU459" s="215"/>
      <c r="EV459" s="215"/>
      <c r="EW459" s="215"/>
      <c r="EX459" s="215"/>
    </row>
    <row r="460" spans="1:154" ht="20.25" x14ac:dyDescent="0.2">
      <c r="A460" s="420"/>
      <c r="B460" s="421" t="s">
        <v>89</v>
      </c>
      <c r="C460" s="421"/>
      <c r="D460" s="421"/>
      <c r="E460" s="421"/>
      <c r="F460" s="421"/>
      <c r="G460" s="433" t="s">
        <v>243</v>
      </c>
      <c r="H460" s="472">
        <f>H60-H457</f>
        <v>-26124500</v>
      </c>
      <c r="I460" s="472">
        <f>I60-I457</f>
        <v>-20762985.819999997</v>
      </c>
      <c r="J460" s="472">
        <f t="shared" si="118"/>
        <v>-5361514.1800000034</v>
      </c>
      <c r="K460" s="518"/>
      <c r="L460" s="472">
        <f>L60-L457</f>
        <v>-26124500</v>
      </c>
      <c r="M460" s="498">
        <f>M60-M457</f>
        <v>-19000511.769999996</v>
      </c>
      <c r="N460" s="472">
        <f>N60-N457</f>
        <v>-1762474.0499999998</v>
      </c>
      <c r="O460" s="474">
        <f>O60-O457</f>
        <v>-20762985.819999997</v>
      </c>
      <c r="P460" s="474">
        <f t="shared" si="122"/>
        <v>-5361514.1800000034</v>
      </c>
      <c r="Q460" s="475"/>
      <c r="R460" s="283"/>
      <c r="S460" s="31"/>
      <c r="T460" s="31"/>
      <c r="U460" s="31"/>
      <c r="V460" s="31"/>
      <c r="W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215"/>
      <c r="DD460" s="215"/>
      <c r="DE460" s="215"/>
      <c r="DF460" s="215"/>
      <c r="DG460" s="215"/>
      <c r="DH460" s="215"/>
      <c r="DI460" s="215"/>
      <c r="DJ460" s="215"/>
      <c r="DK460" s="215"/>
      <c r="DL460" s="215"/>
      <c r="DM460" s="215"/>
      <c r="DN460" s="215"/>
      <c r="DO460" s="215"/>
      <c r="DP460" s="215"/>
      <c r="DQ460" s="215"/>
      <c r="DR460" s="215"/>
      <c r="DS460" s="215"/>
      <c r="DT460" s="215"/>
      <c r="DU460" s="215"/>
      <c r="DV460" s="215"/>
      <c r="DW460" s="215"/>
      <c r="DX460" s="215"/>
      <c r="DY460" s="215"/>
      <c r="DZ460" s="215"/>
      <c r="EA460" s="215"/>
      <c r="EB460" s="215"/>
      <c r="EC460" s="215"/>
      <c r="ED460" s="215"/>
      <c r="EE460" s="215"/>
      <c r="EF460" s="215"/>
      <c r="EG460" s="215"/>
      <c r="EH460" s="215"/>
      <c r="EI460" s="215"/>
      <c r="EJ460" s="215"/>
      <c r="EK460" s="215"/>
      <c r="EL460" s="215"/>
      <c r="EM460" s="215"/>
      <c r="EN460" s="215"/>
      <c r="EO460" s="215"/>
      <c r="EP460" s="215"/>
      <c r="EQ460" s="215"/>
      <c r="ER460" s="215"/>
      <c r="ES460" s="215"/>
      <c r="ET460" s="215"/>
      <c r="EU460" s="215"/>
      <c r="EV460" s="215"/>
      <c r="EW460" s="215"/>
      <c r="EX460" s="215"/>
    </row>
    <row r="461" spans="1:154" ht="21" thickBot="1" x14ac:dyDescent="0.25">
      <c r="A461" s="537"/>
      <c r="B461" s="538">
        <v>11</v>
      </c>
      <c r="C461" s="538"/>
      <c r="D461" s="538"/>
      <c r="E461" s="538"/>
      <c r="F461" s="538"/>
      <c r="G461" s="539" t="s">
        <v>244</v>
      </c>
      <c r="H461" s="540">
        <f>+H61-H458</f>
        <v>5700000</v>
      </c>
      <c r="I461" s="540">
        <f>+I61-I458</f>
        <v>666877.73</v>
      </c>
      <c r="J461" s="540">
        <f t="shared" si="118"/>
        <v>5033122.2699999996</v>
      </c>
      <c r="K461" s="540"/>
      <c r="L461" s="540">
        <f>+L61-L458</f>
        <v>5700000</v>
      </c>
      <c r="M461" s="540">
        <f>+M61-M458</f>
        <v>606277.4</v>
      </c>
      <c r="N461" s="540">
        <f>+N61-N458</f>
        <v>60600.33</v>
      </c>
      <c r="O461" s="540">
        <f>+O61-O458</f>
        <v>666877.73</v>
      </c>
      <c r="P461" s="540">
        <f t="shared" si="122"/>
        <v>5033122.2699999996</v>
      </c>
      <c r="Q461" s="541"/>
      <c r="R461" s="283"/>
      <c r="S461" s="31"/>
      <c r="T461" s="31"/>
      <c r="U461" s="31"/>
      <c r="V461" s="31"/>
      <c r="W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215"/>
      <c r="DD461" s="215"/>
      <c r="DE461" s="215"/>
      <c r="DF461" s="215"/>
      <c r="DG461" s="215"/>
      <c r="DH461" s="215"/>
      <c r="DI461" s="215"/>
      <c r="DJ461" s="215"/>
      <c r="DK461" s="215"/>
      <c r="DL461" s="215"/>
      <c r="DM461" s="215"/>
      <c r="DN461" s="215"/>
      <c r="DO461" s="215"/>
      <c r="DP461" s="215"/>
      <c r="DQ461" s="215"/>
      <c r="DR461" s="215"/>
      <c r="DS461" s="215"/>
      <c r="DT461" s="215"/>
      <c r="DU461" s="215"/>
      <c r="DV461" s="215"/>
      <c r="DW461" s="215"/>
      <c r="DX461" s="215"/>
      <c r="DY461" s="215"/>
      <c r="DZ461" s="215"/>
      <c r="EA461" s="215"/>
      <c r="EB461" s="215"/>
      <c r="EC461" s="215"/>
      <c r="ED461" s="215"/>
      <c r="EE461" s="215"/>
      <c r="EF461" s="215"/>
      <c r="EG461" s="215"/>
      <c r="EH461" s="215"/>
      <c r="EI461" s="215"/>
      <c r="EJ461" s="215"/>
      <c r="EK461" s="215"/>
      <c r="EL461" s="215"/>
      <c r="EM461" s="215"/>
      <c r="EN461" s="215"/>
      <c r="EO461" s="215"/>
      <c r="EP461" s="215"/>
      <c r="EQ461" s="215"/>
      <c r="ER461" s="215"/>
      <c r="ES461" s="215"/>
      <c r="ET461" s="215"/>
      <c r="EU461" s="215"/>
      <c r="EV461" s="215"/>
      <c r="EW461" s="215"/>
      <c r="EX461" s="215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2:21" ht="16.5" customHeight="1" x14ac:dyDescent="0.2">
      <c r="B465" s="596" t="s">
        <v>426</v>
      </c>
      <c r="C465" s="596"/>
      <c r="D465" s="596"/>
      <c r="E465" s="596"/>
      <c r="F465" s="596"/>
      <c r="G465" s="542"/>
      <c r="H465" s="596" t="s">
        <v>458</v>
      </c>
      <c r="I465" s="596"/>
      <c r="J465" s="596"/>
      <c r="K465" s="542"/>
      <c r="L465" s="542"/>
      <c r="M465" s="596" t="s">
        <v>428</v>
      </c>
      <c r="N465" s="596"/>
      <c r="O465" s="596"/>
      <c r="P465" s="543"/>
      <c r="R465" s="372"/>
      <c r="S465" s="372"/>
      <c r="T465" s="372"/>
      <c r="U465" s="372"/>
    </row>
    <row r="466" spans="2:21" ht="16.5" customHeight="1" x14ac:dyDescent="0.2">
      <c r="B466" s="596" t="s">
        <v>459</v>
      </c>
      <c r="C466" s="596"/>
      <c r="D466" s="596"/>
      <c r="E466" s="596"/>
      <c r="F466" s="596"/>
      <c r="G466" s="542"/>
      <c r="H466" s="596" t="s">
        <v>460</v>
      </c>
      <c r="I466" s="596"/>
      <c r="J466" s="596"/>
      <c r="K466" s="542"/>
      <c r="L466" s="542"/>
      <c r="M466" s="596" t="s">
        <v>461</v>
      </c>
      <c r="N466" s="596"/>
      <c r="O466" s="596"/>
      <c r="P466" s="543"/>
      <c r="R466" s="372"/>
      <c r="S466" s="372"/>
      <c r="T466" s="372"/>
      <c r="U466" s="372"/>
    </row>
    <row r="467" spans="2:21" ht="16.5" customHeight="1" x14ac:dyDescent="0.2">
      <c r="B467" s="543"/>
      <c r="C467" s="543"/>
      <c r="D467" s="543"/>
      <c r="E467" s="543"/>
      <c r="F467" s="543"/>
      <c r="G467" s="543"/>
      <c r="H467" s="543"/>
      <c r="I467" s="543"/>
      <c r="J467" s="543"/>
      <c r="K467" s="543"/>
      <c r="L467" s="543"/>
      <c r="M467" s="543"/>
      <c r="N467" s="543"/>
      <c r="O467" s="543"/>
      <c r="P467" s="543"/>
      <c r="R467" s="372"/>
      <c r="S467" s="372"/>
      <c r="T467" s="372"/>
      <c r="U467" s="372"/>
    </row>
    <row r="468" spans="2:21" ht="16.5" customHeight="1" x14ac:dyDescent="0.2">
      <c r="B468" s="543"/>
      <c r="C468" s="543"/>
      <c r="D468" s="543"/>
      <c r="E468" s="543"/>
      <c r="F468" s="543"/>
      <c r="G468" s="543"/>
      <c r="H468" s="543"/>
      <c r="I468" s="543"/>
      <c r="J468" s="543"/>
      <c r="K468" s="543"/>
      <c r="L468" s="543"/>
      <c r="M468" s="543"/>
      <c r="N468" s="543"/>
      <c r="O468" s="543"/>
      <c r="P468" s="543"/>
      <c r="R468" s="372"/>
      <c r="S468" s="372"/>
      <c r="T468" s="372"/>
      <c r="U468" s="372"/>
    </row>
    <row r="469" spans="2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2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2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2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2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2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2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2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2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2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2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2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</sheetData>
  <mergeCells count="25">
    <mergeCell ref="A177:F177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L6:O6"/>
    <mergeCell ref="P6:P7"/>
    <mergeCell ref="Q6:Q7"/>
    <mergeCell ref="A67:F67"/>
    <mergeCell ref="A82:F82"/>
    <mergeCell ref="A110:F110"/>
    <mergeCell ref="B466:F466"/>
    <mergeCell ref="H466:J466"/>
    <mergeCell ref="M466:O466"/>
    <mergeCell ref="A262:F262"/>
    <mergeCell ref="A387:F387"/>
    <mergeCell ref="A459:F459"/>
    <mergeCell ref="B465:F465"/>
    <mergeCell ref="H465:J465"/>
    <mergeCell ref="M465:O465"/>
  </mergeCells>
  <printOptions horizontalCentered="1"/>
  <pageMargins left="0" right="0" top="0" bottom="0" header="0" footer="0"/>
  <pageSetup paperSize="9" scale="41" fitToHeight="15" orientation="landscape" r:id="rId1"/>
  <headerFooter alignWithMargins="0">
    <oddFooter>&amp;C&amp;P/&amp;N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73DB2-656C-4A24-9172-657FAB6E7293}">
  <sheetPr>
    <tabColor rgb="FF92D050"/>
    <pageSetUpPr fitToPage="1"/>
  </sheetPr>
  <dimension ref="A1:EX841"/>
  <sheetViews>
    <sheetView zoomScale="54" zoomScaleNormal="54" workbookViewId="0">
      <selection activeCell="V12" sqref="V12"/>
    </sheetView>
  </sheetViews>
  <sheetFormatPr defaultColWidth="10.625" defaultRowHeight="16.5" x14ac:dyDescent="0.2"/>
  <cols>
    <col min="1" max="1" width="14.625" style="2" customWidth="1"/>
    <col min="2" max="2" width="11.25" style="2" bestFit="1" customWidth="1"/>
    <col min="3" max="3" width="13.375" style="2" bestFit="1" customWidth="1"/>
    <col min="4" max="4" width="7.375" style="2" customWidth="1"/>
    <col min="5" max="6" width="6.375" style="2" bestFit="1" customWidth="1"/>
    <col min="7" max="7" width="60.375" style="4" customWidth="1"/>
    <col min="8" max="8" width="23.25" style="204" customWidth="1"/>
    <col min="9" max="9" width="19.875" style="368" customWidth="1"/>
    <col min="10" max="10" width="20.5" style="204" customWidth="1"/>
    <col min="11" max="11" width="17" style="369" customWidth="1"/>
    <col min="12" max="12" width="21.125" style="204" customWidth="1"/>
    <col min="13" max="13" width="22" style="204" customWidth="1"/>
    <col min="14" max="14" width="17.625" style="204" customWidth="1"/>
    <col min="15" max="15" width="18.625" style="204" customWidth="1"/>
    <col min="16" max="16" width="22.375" style="374" customWidth="1"/>
    <col min="17" max="17" width="18.375" style="371" customWidth="1"/>
    <col min="18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20.25" x14ac:dyDescent="0.2">
      <c r="A2" s="377"/>
      <c r="B2" s="377"/>
      <c r="C2" s="377"/>
      <c r="D2" s="377"/>
      <c r="E2" s="377"/>
      <c r="F2" s="377"/>
      <c r="G2" s="378"/>
      <c r="H2" s="378"/>
      <c r="I2" s="377"/>
      <c r="J2" s="378"/>
      <c r="K2" s="379"/>
      <c r="L2" s="378"/>
      <c r="M2" s="378"/>
      <c r="N2" s="378"/>
      <c r="O2" s="378"/>
      <c r="P2" s="380"/>
      <c r="Q2" s="381"/>
    </row>
    <row r="3" spans="1:154" ht="20.25" x14ac:dyDescent="0.2">
      <c r="A3" s="378"/>
      <c r="B3" s="377"/>
      <c r="C3" s="377"/>
      <c r="D3" s="377"/>
      <c r="E3" s="377"/>
      <c r="F3" s="377"/>
      <c r="G3" s="378"/>
      <c r="H3" s="378"/>
      <c r="I3" s="377"/>
      <c r="J3" s="378"/>
      <c r="K3" s="379"/>
      <c r="L3" s="378"/>
      <c r="M3" s="378"/>
      <c r="N3" s="378"/>
      <c r="O3" s="378"/>
      <c r="P3" s="380"/>
      <c r="Q3" s="381"/>
    </row>
    <row r="4" spans="1:154" ht="20.25" x14ac:dyDescent="0.2">
      <c r="A4" s="382" t="s">
        <v>434</v>
      </c>
      <c r="B4" s="377"/>
      <c r="C4" s="383"/>
      <c r="D4" s="384"/>
      <c r="E4" s="384"/>
      <c r="F4" s="384"/>
      <c r="G4" s="378"/>
      <c r="H4" s="378"/>
      <c r="I4" s="377"/>
      <c r="J4" s="378"/>
      <c r="K4" s="379"/>
      <c r="L4" s="378"/>
      <c r="M4" s="378"/>
      <c r="N4" s="378"/>
      <c r="O4" s="378"/>
      <c r="P4" s="380"/>
      <c r="Q4" s="381"/>
      <c r="R4" s="215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36" customHeight="1" thickBot="1" x14ac:dyDescent="0.25">
      <c r="A5" s="383"/>
      <c r="B5" s="383"/>
      <c r="C5" s="383"/>
      <c r="D5" s="383"/>
      <c r="E5" s="383"/>
      <c r="F5" s="383"/>
      <c r="G5" s="609" t="s">
        <v>462</v>
      </c>
      <c r="H5" s="609"/>
      <c r="I5" s="609"/>
      <c r="J5" s="609"/>
      <c r="K5" s="609"/>
      <c r="L5" s="609"/>
      <c r="M5" s="610"/>
      <c r="N5" s="609"/>
      <c r="O5" s="385"/>
      <c r="P5" s="380"/>
      <c r="Q5" s="381"/>
      <c r="R5" s="215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21" thickBot="1" x14ac:dyDescent="0.25">
      <c r="A6" s="611" t="s">
        <v>1</v>
      </c>
      <c r="B6" s="613" t="s">
        <v>2</v>
      </c>
      <c r="C6" s="613" t="s">
        <v>3</v>
      </c>
      <c r="D6" s="613" t="s">
        <v>4</v>
      </c>
      <c r="E6" s="613" t="s">
        <v>5</v>
      </c>
      <c r="F6" s="613" t="s">
        <v>6</v>
      </c>
      <c r="G6" s="615" t="s">
        <v>7</v>
      </c>
      <c r="H6" s="617" t="s">
        <v>8</v>
      </c>
      <c r="I6" s="618"/>
      <c r="J6" s="618"/>
      <c r="K6" s="619"/>
      <c r="L6" s="620" t="s">
        <v>9</v>
      </c>
      <c r="M6" s="621"/>
      <c r="N6" s="621"/>
      <c r="O6" s="622"/>
      <c r="P6" s="601" t="s">
        <v>10</v>
      </c>
      <c r="Q6" s="603" t="s">
        <v>245</v>
      </c>
      <c r="R6" s="215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612"/>
      <c r="B7" s="614"/>
      <c r="C7" s="614"/>
      <c r="D7" s="614"/>
      <c r="E7" s="614"/>
      <c r="F7" s="614"/>
      <c r="G7" s="616"/>
      <c r="H7" s="386" t="s">
        <v>11</v>
      </c>
      <c r="I7" s="387" t="s">
        <v>12</v>
      </c>
      <c r="J7" s="388" t="s">
        <v>13</v>
      </c>
      <c r="K7" s="389" t="s">
        <v>14</v>
      </c>
      <c r="L7" s="390" t="s">
        <v>15</v>
      </c>
      <c r="M7" s="388" t="s">
        <v>16</v>
      </c>
      <c r="N7" s="388" t="s">
        <v>17</v>
      </c>
      <c r="O7" s="391" t="s">
        <v>18</v>
      </c>
      <c r="P7" s="602"/>
      <c r="Q7" s="604"/>
      <c r="R7" s="392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21" thickBot="1" x14ac:dyDescent="0.25">
      <c r="A8" s="393"/>
      <c r="B8" s="394"/>
      <c r="C8" s="394"/>
      <c r="D8" s="394"/>
      <c r="E8" s="394"/>
      <c r="F8" s="394"/>
      <c r="G8" s="395">
        <v>1</v>
      </c>
      <c r="H8" s="396">
        <v>2</v>
      </c>
      <c r="I8" s="394">
        <v>3</v>
      </c>
      <c r="J8" s="397">
        <v>4</v>
      </c>
      <c r="K8" s="398" t="s">
        <v>19</v>
      </c>
      <c r="L8" s="399">
        <v>6</v>
      </c>
      <c r="M8" s="397">
        <v>7</v>
      </c>
      <c r="N8" s="397">
        <v>8</v>
      </c>
      <c r="O8" s="400" t="s">
        <v>20</v>
      </c>
      <c r="P8" s="401" t="s">
        <v>21</v>
      </c>
      <c r="Q8" s="402" t="s">
        <v>22</v>
      </c>
      <c r="R8" s="392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21" thickBot="1" x14ac:dyDescent="0.25">
      <c r="A9" s="403"/>
      <c r="B9" s="404" t="s">
        <v>23</v>
      </c>
      <c r="C9" s="404"/>
      <c r="D9" s="404"/>
      <c r="E9" s="404"/>
      <c r="F9" s="404"/>
      <c r="G9" s="405" t="s">
        <v>24</v>
      </c>
      <c r="H9" s="406">
        <f>+H10+H54</f>
        <v>18368000</v>
      </c>
      <c r="I9" s="406">
        <f>+I10+I54</f>
        <v>11830990.969999999</v>
      </c>
      <c r="J9" s="407"/>
      <c r="K9" s="408" t="s">
        <v>25</v>
      </c>
      <c r="L9" s="409">
        <f>+L10+L54</f>
        <v>18368000</v>
      </c>
      <c r="M9" s="407">
        <f>+M10+M54</f>
        <v>10855575.890000001</v>
      </c>
      <c r="N9" s="407">
        <f>+N10+N54</f>
        <v>975415.08</v>
      </c>
      <c r="O9" s="410">
        <f>+O10+O54</f>
        <v>11830990.969999999</v>
      </c>
      <c r="P9" s="411">
        <f>+P10+P34</f>
        <v>6537009.0300000012</v>
      </c>
      <c r="Q9" s="412"/>
      <c r="R9" s="283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20.25" x14ac:dyDescent="0.2">
      <c r="A10" s="413" t="s">
        <v>387</v>
      </c>
      <c r="B10" s="414"/>
      <c r="C10" s="414"/>
      <c r="D10" s="414"/>
      <c r="E10" s="414"/>
      <c r="F10" s="414"/>
      <c r="G10" s="415" t="s">
        <v>388</v>
      </c>
      <c r="H10" s="416">
        <f>H12+H13+H25+H11+H34+H41+H52+H36+H58</f>
        <v>18368000</v>
      </c>
      <c r="I10" s="416">
        <f>I12+I13+I25+I11+I41+I52+I36+I58</f>
        <v>11830990.969999999</v>
      </c>
      <c r="J10" s="417">
        <f>H10-I10</f>
        <v>6537009.0300000012</v>
      </c>
      <c r="K10" s="418">
        <f>I10/H10*100</f>
        <v>64.410882894163763</v>
      </c>
      <c r="L10" s="416">
        <f>L12+L13+L25+L11+L41+L52+L36+L58</f>
        <v>18368000</v>
      </c>
      <c r="M10" s="416">
        <f>M12+M13+M25+M11+M41+M52+M36+M58</f>
        <v>10855575.890000001</v>
      </c>
      <c r="N10" s="416">
        <f>N12+N13+N25+N11+N41+N52+N36+N58</f>
        <v>975415.08</v>
      </c>
      <c r="O10" s="416">
        <f>O12+O13+O25+O11+O41+O52+O36+O58</f>
        <v>11830990.969999999</v>
      </c>
      <c r="P10" s="419">
        <f>L10-O10</f>
        <v>6537009.0300000012</v>
      </c>
      <c r="Q10" s="418">
        <f>ROUND(O10/L10*100,2)</f>
        <v>64.41</v>
      </c>
      <c r="R10" s="283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40.5" x14ac:dyDescent="0.2">
      <c r="A11" s="420">
        <v>1600</v>
      </c>
      <c r="B11" s="421"/>
      <c r="C11" s="421"/>
      <c r="D11" s="421"/>
      <c r="E11" s="421"/>
      <c r="F11" s="421"/>
      <c r="G11" s="422" t="s">
        <v>26</v>
      </c>
      <c r="H11" s="423">
        <f>H12</f>
        <v>0</v>
      </c>
      <c r="I11" s="423">
        <f>I12</f>
        <v>0</v>
      </c>
      <c r="J11" s="424">
        <f t="shared" ref="J11:J65" si="0">H11-I11</f>
        <v>0</v>
      </c>
      <c r="K11" s="425" t="e">
        <f t="shared" ref="K11:K65" si="1">I11/H11*100</f>
        <v>#DIV/0!</v>
      </c>
      <c r="L11" s="423">
        <f>L12</f>
        <v>0</v>
      </c>
      <c r="M11" s="423">
        <f>M12</f>
        <v>0</v>
      </c>
      <c r="N11" s="423">
        <f>N12</f>
        <v>0</v>
      </c>
      <c r="O11" s="426">
        <f>+M11+N11</f>
        <v>0</v>
      </c>
      <c r="P11" s="427">
        <f t="shared" ref="P11:P65" si="2">L11-O11</f>
        <v>0</v>
      </c>
      <c r="Q11" s="425" t="e">
        <f t="shared" ref="Q11:Q65" si="3">ROUND(O11/L11*100,2)</f>
        <v>#DIV/0!</v>
      </c>
      <c r="R11" s="283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40.5" x14ac:dyDescent="0.2">
      <c r="A12" s="420"/>
      <c r="B12" s="428" t="s">
        <v>405</v>
      </c>
      <c r="C12" s="421"/>
      <c r="D12" s="421"/>
      <c r="E12" s="421"/>
      <c r="F12" s="421"/>
      <c r="G12" s="422" t="s">
        <v>28</v>
      </c>
      <c r="H12" s="423">
        <v>0</v>
      </c>
      <c r="I12" s="423">
        <v>0</v>
      </c>
      <c r="J12" s="424">
        <f t="shared" si="0"/>
        <v>0</v>
      </c>
      <c r="K12" s="425" t="e">
        <f t="shared" si="1"/>
        <v>#DIV/0!</v>
      </c>
      <c r="L12" s="423">
        <v>0</v>
      </c>
      <c r="M12" s="423">
        <v>0</v>
      </c>
      <c r="N12" s="423">
        <v>0</v>
      </c>
      <c r="O12" s="429">
        <f>+M12+N12</f>
        <v>0</v>
      </c>
      <c r="P12" s="427">
        <f t="shared" si="2"/>
        <v>0</v>
      </c>
      <c r="Q12" s="425" t="e">
        <f t="shared" si="3"/>
        <v>#DIV/0!</v>
      </c>
      <c r="R12" s="283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20.25" x14ac:dyDescent="0.2">
      <c r="A13" s="420">
        <v>2000</v>
      </c>
      <c r="B13" s="421"/>
      <c r="C13" s="421"/>
      <c r="D13" s="421"/>
      <c r="E13" s="421"/>
      <c r="F13" s="421"/>
      <c r="G13" s="430" t="s">
        <v>29</v>
      </c>
      <c r="H13" s="423">
        <f>+H14+H19</f>
        <v>18349000</v>
      </c>
      <c r="I13" s="423">
        <f>+I14+I19</f>
        <v>11822418.699999999</v>
      </c>
      <c r="J13" s="424">
        <f t="shared" si="0"/>
        <v>6526581.3000000007</v>
      </c>
      <c r="K13" s="425">
        <f t="shared" si="1"/>
        <v>64.430861082347818</v>
      </c>
      <c r="L13" s="423">
        <f>+L14+L19</f>
        <v>18349000</v>
      </c>
      <c r="M13" s="423">
        <f>+M14+M19</f>
        <v>10847436.82</v>
      </c>
      <c r="N13" s="423">
        <f>+N14+N19</f>
        <v>974981.88</v>
      </c>
      <c r="O13" s="426">
        <f>+O14+O19</f>
        <v>11822418.699999999</v>
      </c>
      <c r="P13" s="427">
        <f t="shared" si="2"/>
        <v>6526581.3000000007</v>
      </c>
      <c r="Q13" s="425">
        <f t="shared" si="3"/>
        <v>64.430000000000007</v>
      </c>
      <c r="R13" s="283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20.25" x14ac:dyDescent="0.2">
      <c r="A14" s="420">
        <v>2000</v>
      </c>
      <c r="B14" s="421"/>
      <c r="C14" s="421"/>
      <c r="D14" s="421"/>
      <c r="E14" s="421"/>
      <c r="F14" s="421"/>
      <c r="G14" s="430" t="s">
        <v>30</v>
      </c>
      <c r="H14" s="423">
        <f>+H15+H16+H17+H18</f>
        <v>18349000</v>
      </c>
      <c r="I14" s="423">
        <f>+I15+I16+I17+I18</f>
        <v>11830128.699999999</v>
      </c>
      <c r="J14" s="424">
        <f t="shared" si="0"/>
        <v>6518871.3000000007</v>
      </c>
      <c r="K14" s="425">
        <f t="shared" si="1"/>
        <v>64.472879720965722</v>
      </c>
      <c r="L14" s="423">
        <f>+L15+L16+L17+L18</f>
        <v>18349000</v>
      </c>
      <c r="M14" s="423">
        <f>+M15+M16+M17+M18</f>
        <v>10839217.82</v>
      </c>
      <c r="N14" s="423">
        <f>+N15+N16+N17+N18</f>
        <v>990910.88</v>
      </c>
      <c r="O14" s="426">
        <f>+O15+O16+O17+O18</f>
        <v>11830128.699999999</v>
      </c>
      <c r="P14" s="427">
        <f t="shared" si="2"/>
        <v>6518871.3000000007</v>
      </c>
      <c r="Q14" s="425">
        <f t="shared" si="3"/>
        <v>64.47</v>
      </c>
      <c r="R14" s="283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20.25" x14ac:dyDescent="0.25">
      <c r="A15" s="420"/>
      <c r="B15" s="431" t="s">
        <v>375</v>
      </c>
      <c r="C15" s="431" t="s">
        <v>374</v>
      </c>
      <c r="D15" s="421"/>
      <c r="E15" s="421"/>
      <c r="F15" s="421"/>
      <c r="G15" s="422" t="s">
        <v>32</v>
      </c>
      <c r="H15" s="423"/>
      <c r="I15" s="423">
        <f>O15</f>
        <v>6235</v>
      </c>
      <c r="J15" s="424">
        <f t="shared" si="0"/>
        <v>-6235</v>
      </c>
      <c r="K15" s="425" t="e">
        <f t="shared" si="1"/>
        <v>#DIV/0!</v>
      </c>
      <c r="L15" s="423"/>
      <c r="M15" s="423">
        <v>9710</v>
      </c>
      <c r="N15" s="423">
        <v>-3475</v>
      </c>
      <c r="O15" s="429">
        <f>+M15+N15</f>
        <v>6235</v>
      </c>
      <c r="P15" s="427">
        <f t="shared" si="2"/>
        <v>-6235</v>
      </c>
      <c r="Q15" s="425" t="e">
        <f t="shared" si="3"/>
        <v>#DIV/0!</v>
      </c>
      <c r="R15" s="283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40.5" x14ac:dyDescent="0.2">
      <c r="A16" s="432"/>
      <c r="B16" s="431" t="s">
        <v>376</v>
      </c>
      <c r="C16" s="431"/>
      <c r="D16" s="431"/>
      <c r="E16" s="431"/>
      <c r="F16" s="431"/>
      <c r="G16" s="422" t="s">
        <v>35</v>
      </c>
      <c r="H16" s="423"/>
      <c r="I16" s="423">
        <f>O16</f>
        <v>2540</v>
      </c>
      <c r="J16" s="424">
        <f t="shared" si="0"/>
        <v>-2540</v>
      </c>
      <c r="K16" s="425" t="e">
        <f t="shared" si="1"/>
        <v>#DIV/0!</v>
      </c>
      <c r="L16" s="423"/>
      <c r="M16" s="423">
        <v>2419</v>
      </c>
      <c r="N16" s="423">
        <v>121</v>
      </c>
      <c r="O16" s="429">
        <f>+M16+N16</f>
        <v>2540</v>
      </c>
      <c r="P16" s="427">
        <f t="shared" si="2"/>
        <v>-2540</v>
      </c>
      <c r="Q16" s="425" t="e">
        <f t="shared" si="3"/>
        <v>#DIV/0!</v>
      </c>
      <c r="R16" s="283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40.5" x14ac:dyDescent="0.2">
      <c r="A17" s="432"/>
      <c r="B17" s="431" t="s">
        <v>377</v>
      </c>
      <c r="C17" s="431"/>
      <c r="D17" s="431"/>
      <c r="E17" s="431"/>
      <c r="F17" s="431"/>
      <c r="G17" s="422" t="s">
        <v>378</v>
      </c>
      <c r="H17" s="423">
        <v>12451000</v>
      </c>
      <c r="I17" s="423">
        <f>O17</f>
        <v>10906324.75</v>
      </c>
      <c r="J17" s="424">
        <f t="shared" si="0"/>
        <v>1544675.25</v>
      </c>
      <c r="K17" s="425">
        <f t="shared" si="1"/>
        <v>87.593966348084493</v>
      </c>
      <c r="L17" s="423">
        <v>12451000</v>
      </c>
      <c r="M17" s="423">
        <v>9967122.0899999999</v>
      </c>
      <c r="N17" s="423">
        <v>939202.66</v>
      </c>
      <c r="O17" s="429">
        <f>+M17+N17</f>
        <v>10906324.75</v>
      </c>
      <c r="P17" s="427">
        <f t="shared" si="2"/>
        <v>1544675.25</v>
      </c>
      <c r="Q17" s="425">
        <f t="shared" si="3"/>
        <v>87.59</v>
      </c>
      <c r="R17" s="283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60.75" x14ac:dyDescent="0.2">
      <c r="A18" s="432"/>
      <c r="B18" s="431" t="s">
        <v>379</v>
      </c>
      <c r="C18" s="431"/>
      <c r="D18" s="431"/>
      <c r="E18" s="431"/>
      <c r="F18" s="431"/>
      <c r="G18" s="422" t="s">
        <v>36</v>
      </c>
      <c r="H18" s="423">
        <v>5898000</v>
      </c>
      <c r="I18" s="423">
        <f>O18</f>
        <v>915028.95</v>
      </c>
      <c r="J18" s="424">
        <f t="shared" si="0"/>
        <v>4982971.05</v>
      </c>
      <c r="K18" s="425">
        <f t="shared" si="1"/>
        <v>15.514224313326549</v>
      </c>
      <c r="L18" s="423">
        <v>5898000</v>
      </c>
      <c r="M18" s="423">
        <v>859966.73</v>
      </c>
      <c r="N18" s="423">
        <v>55062.22</v>
      </c>
      <c r="O18" s="429">
        <f>+M18+N18</f>
        <v>915028.95</v>
      </c>
      <c r="P18" s="427">
        <f t="shared" si="2"/>
        <v>4982971.05</v>
      </c>
      <c r="Q18" s="425">
        <f t="shared" si="3"/>
        <v>15.51</v>
      </c>
      <c r="R18" s="283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20.25" x14ac:dyDescent="0.2">
      <c r="A19" s="420">
        <v>2100</v>
      </c>
      <c r="B19" s="421"/>
      <c r="C19" s="421"/>
      <c r="D19" s="421"/>
      <c r="E19" s="421"/>
      <c r="F19" s="421"/>
      <c r="G19" s="433" t="s">
        <v>37</v>
      </c>
      <c r="H19" s="423">
        <f>H20+H23+H24</f>
        <v>0</v>
      </c>
      <c r="I19" s="423">
        <f>I20+I23+I24</f>
        <v>-7710</v>
      </c>
      <c r="J19" s="424">
        <f t="shared" si="0"/>
        <v>7710</v>
      </c>
      <c r="K19" s="425" t="e">
        <f t="shared" si="1"/>
        <v>#DIV/0!</v>
      </c>
      <c r="L19" s="423">
        <f>L20+L23+L24</f>
        <v>0</v>
      </c>
      <c r="M19" s="423">
        <f>M20+M23+M24</f>
        <v>8219</v>
      </c>
      <c r="N19" s="423">
        <f>N20+N23+N24</f>
        <v>-15929</v>
      </c>
      <c r="O19" s="423">
        <f>O20+O23+O24</f>
        <v>-7710</v>
      </c>
      <c r="P19" s="427">
        <f t="shared" si="2"/>
        <v>7710</v>
      </c>
      <c r="Q19" s="425" t="e">
        <f t="shared" si="3"/>
        <v>#DIV/0!</v>
      </c>
      <c r="R19" s="283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20.25" x14ac:dyDescent="0.25">
      <c r="A20" s="420"/>
      <c r="B20" s="431" t="s">
        <v>380</v>
      </c>
      <c r="C20" s="421"/>
      <c r="D20" s="421"/>
      <c r="E20" s="421"/>
      <c r="F20" s="421"/>
      <c r="G20" s="434" t="s">
        <v>38</v>
      </c>
      <c r="H20" s="423">
        <f>+H21+H22</f>
        <v>0</v>
      </c>
      <c r="I20" s="423">
        <f>+I21+I22</f>
        <v>-7710</v>
      </c>
      <c r="J20" s="424">
        <f t="shared" si="0"/>
        <v>7710</v>
      </c>
      <c r="K20" s="425" t="e">
        <f t="shared" si="1"/>
        <v>#DIV/0!</v>
      </c>
      <c r="L20" s="423">
        <f>+L21+L22</f>
        <v>0</v>
      </c>
      <c r="M20" s="423">
        <f>+M21+M22</f>
        <v>8219</v>
      </c>
      <c r="N20" s="423">
        <f>+N21+N22</f>
        <v>-15929</v>
      </c>
      <c r="O20" s="423">
        <f>+O21+O22</f>
        <v>-7710</v>
      </c>
      <c r="P20" s="427">
        <f t="shared" si="2"/>
        <v>7710</v>
      </c>
      <c r="Q20" s="425" t="e">
        <f t="shared" si="3"/>
        <v>#DIV/0!</v>
      </c>
      <c r="R20" s="283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20.25" x14ac:dyDescent="0.2">
      <c r="A21" s="432"/>
      <c r="B21" s="431"/>
      <c r="C21" s="431" t="s">
        <v>381</v>
      </c>
      <c r="D21" s="431"/>
      <c r="E21" s="431"/>
      <c r="F21" s="431"/>
      <c r="G21" s="434" t="s">
        <v>246</v>
      </c>
      <c r="H21" s="423"/>
      <c r="I21" s="423">
        <f>O21</f>
        <v>-7946</v>
      </c>
      <c r="J21" s="424">
        <f t="shared" si="0"/>
        <v>7946</v>
      </c>
      <c r="K21" s="425" t="e">
        <f t="shared" si="1"/>
        <v>#DIV/0!</v>
      </c>
      <c r="L21" s="423"/>
      <c r="M21" s="423">
        <v>8219</v>
      </c>
      <c r="N21" s="423">
        <v>-16165</v>
      </c>
      <c r="O21" s="429">
        <f>+M21+N21</f>
        <v>-7946</v>
      </c>
      <c r="P21" s="427">
        <f t="shared" si="2"/>
        <v>7946</v>
      </c>
      <c r="Q21" s="425" t="e">
        <f t="shared" si="3"/>
        <v>#DIV/0!</v>
      </c>
      <c r="R21" s="283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20.25" x14ac:dyDescent="0.2">
      <c r="A22" s="432"/>
      <c r="B22" s="431"/>
      <c r="C22" s="431" t="s">
        <v>382</v>
      </c>
      <c r="D22" s="431"/>
      <c r="E22" s="431"/>
      <c r="F22" s="431"/>
      <c r="G22" s="434" t="s">
        <v>247</v>
      </c>
      <c r="H22" s="423"/>
      <c r="I22" s="423">
        <f>O22</f>
        <v>236</v>
      </c>
      <c r="J22" s="424">
        <f t="shared" si="0"/>
        <v>-236</v>
      </c>
      <c r="K22" s="425" t="e">
        <f t="shared" si="1"/>
        <v>#DIV/0!</v>
      </c>
      <c r="L22" s="423"/>
      <c r="M22" s="423"/>
      <c r="N22" s="423">
        <v>236</v>
      </c>
      <c r="O22" s="429">
        <f>+M22+N22</f>
        <v>236</v>
      </c>
      <c r="P22" s="427">
        <f t="shared" si="2"/>
        <v>-236</v>
      </c>
      <c r="Q22" s="425" t="e">
        <f t="shared" si="3"/>
        <v>#DIV/0!</v>
      </c>
      <c r="R22" s="283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81" x14ac:dyDescent="0.2">
      <c r="A23" s="432"/>
      <c r="B23" s="431" t="s">
        <v>383</v>
      </c>
      <c r="C23" s="431"/>
      <c r="D23" s="431"/>
      <c r="E23" s="431"/>
      <c r="F23" s="431"/>
      <c r="G23" s="422" t="s">
        <v>40</v>
      </c>
      <c r="H23" s="423">
        <v>0</v>
      </c>
      <c r="I23" s="423">
        <v>0</v>
      </c>
      <c r="J23" s="424">
        <f t="shared" si="0"/>
        <v>0</v>
      </c>
      <c r="K23" s="425" t="e">
        <f t="shared" si="1"/>
        <v>#DIV/0!</v>
      </c>
      <c r="L23" s="423">
        <v>0</v>
      </c>
      <c r="M23" s="423">
        <v>0</v>
      </c>
      <c r="N23" s="423">
        <v>0</v>
      </c>
      <c r="O23" s="429">
        <f>+M23+N23</f>
        <v>0</v>
      </c>
      <c r="P23" s="427">
        <f t="shared" si="2"/>
        <v>0</v>
      </c>
      <c r="Q23" s="425" t="e">
        <f t="shared" si="3"/>
        <v>#DIV/0!</v>
      </c>
      <c r="R23" s="283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81" x14ac:dyDescent="0.2">
      <c r="A24" s="432"/>
      <c r="B24" s="431" t="s">
        <v>384</v>
      </c>
      <c r="C24" s="431"/>
      <c r="D24" s="431"/>
      <c r="E24" s="431"/>
      <c r="F24" s="431"/>
      <c r="G24" s="422" t="s">
        <v>414</v>
      </c>
      <c r="H24" s="423">
        <v>0</v>
      </c>
      <c r="I24" s="423">
        <v>0</v>
      </c>
      <c r="J24" s="424">
        <f t="shared" si="0"/>
        <v>0</v>
      </c>
      <c r="K24" s="425" t="e">
        <f t="shared" si="1"/>
        <v>#DIV/0!</v>
      </c>
      <c r="L24" s="423">
        <v>0</v>
      </c>
      <c r="M24" s="423"/>
      <c r="N24" s="423">
        <v>0</v>
      </c>
      <c r="O24" s="429">
        <f>+M24+N24</f>
        <v>0</v>
      </c>
      <c r="P24" s="427">
        <f t="shared" si="2"/>
        <v>0</v>
      </c>
      <c r="Q24" s="425" t="e">
        <f t="shared" si="3"/>
        <v>#DIV/0!</v>
      </c>
      <c r="R24" s="283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20.25" x14ac:dyDescent="0.2">
      <c r="A25" s="420"/>
      <c r="B25" s="421"/>
      <c r="C25" s="421"/>
      <c r="D25" s="421"/>
      <c r="E25" s="421"/>
      <c r="F25" s="421"/>
      <c r="G25" s="430" t="s">
        <v>41</v>
      </c>
      <c r="H25" s="423">
        <f>+H26+H30</f>
        <v>19000</v>
      </c>
      <c r="I25" s="423">
        <f>+I26+I30</f>
        <v>8572.27</v>
      </c>
      <c r="J25" s="424">
        <f t="shared" si="0"/>
        <v>10427.73</v>
      </c>
      <c r="K25" s="425">
        <f t="shared" si="1"/>
        <v>45.117210526315795</v>
      </c>
      <c r="L25" s="423">
        <f>+L26+L30</f>
        <v>19000</v>
      </c>
      <c r="M25" s="423">
        <f>+M26+M30</f>
        <v>8139.07</v>
      </c>
      <c r="N25" s="423">
        <f>+N26+N30</f>
        <v>433.2</v>
      </c>
      <c r="O25" s="426">
        <f>+O26+O30</f>
        <v>8572.27</v>
      </c>
      <c r="P25" s="427">
        <f t="shared" si="2"/>
        <v>10427.73</v>
      </c>
      <c r="Q25" s="425">
        <f t="shared" si="3"/>
        <v>45.12</v>
      </c>
      <c r="R25" s="283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20.25" x14ac:dyDescent="0.2">
      <c r="A26" s="420">
        <v>3000</v>
      </c>
      <c r="B26" s="421"/>
      <c r="C26" s="421"/>
      <c r="D26" s="421"/>
      <c r="E26" s="421"/>
      <c r="F26" s="421"/>
      <c r="G26" s="430" t="s">
        <v>42</v>
      </c>
      <c r="H26" s="423">
        <f>+H27</f>
        <v>0</v>
      </c>
      <c r="I26" s="423">
        <f>+I27</f>
        <v>0</v>
      </c>
      <c r="J26" s="424">
        <f t="shared" si="0"/>
        <v>0</v>
      </c>
      <c r="K26" s="425" t="e">
        <f t="shared" si="1"/>
        <v>#DIV/0!</v>
      </c>
      <c r="L26" s="423">
        <f>+L27</f>
        <v>0</v>
      </c>
      <c r="M26" s="423">
        <f>+M27</f>
        <v>0</v>
      </c>
      <c r="N26" s="423">
        <f>+N27</f>
        <v>0</v>
      </c>
      <c r="O26" s="426">
        <f>+O27</f>
        <v>0</v>
      </c>
      <c r="P26" s="427">
        <f t="shared" si="2"/>
        <v>0</v>
      </c>
      <c r="Q26" s="425" t="e">
        <f t="shared" si="3"/>
        <v>#DIV/0!</v>
      </c>
      <c r="R26" s="28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20.25" x14ac:dyDescent="0.2">
      <c r="A27" s="420">
        <v>3100</v>
      </c>
      <c r="B27" s="421"/>
      <c r="C27" s="421"/>
      <c r="D27" s="421"/>
      <c r="E27" s="421"/>
      <c r="F27" s="421"/>
      <c r="G27" s="430" t="s">
        <v>43</v>
      </c>
      <c r="H27" s="423">
        <f>+H28+H29</f>
        <v>0</v>
      </c>
      <c r="I27" s="423">
        <f>+I28+I29</f>
        <v>0</v>
      </c>
      <c r="J27" s="424">
        <f t="shared" si="0"/>
        <v>0</v>
      </c>
      <c r="K27" s="425" t="e">
        <f t="shared" si="1"/>
        <v>#DIV/0!</v>
      </c>
      <c r="L27" s="423">
        <f>+L28+L29</f>
        <v>0</v>
      </c>
      <c r="M27" s="423">
        <f>+M28+M29</f>
        <v>0</v>
      </c>
      <c r="N27" s="423">
        <f>+N28+N29</f>
        <v>0</v>
      </c>
      <c r="O27" s="426">
        <f>+O28+O29</f>
        <v>0</v>
      </c>
      <c r="P27" s="427">
        <f t="shared" si="2"/>
        <v>0</v>
      </c>
      <c r="Q27" s="425" t="e">
        <f t="shared" si="3"/>
        <v>#DIV/0!</v>
      </c>
      <c r="R27" s="28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20.25" x14ac:dyDescent="0.2">
      <c r="A28" s="432"/>
      <c r="B28" s="431" t="s">
        <v>385</v>
      </c>
      <c r="C28" s="431"/>
      <c r="D28" s="431"/>
      <c r="E28" s="431"/>
      <c r="F28" s="431"/>
      <c r="G28" s="422" t="s">
        <v>45</v>
      </c>
      <c r="H28" s="423">
        <v>0</v>
      </c>
      <c r="I28" s="423">
        <v>0</v>
      </c>
      <c r="J28" s="424">
        <f t="shared" si="0"/>
        <v>0</v>
      </c>
      <c r="K28" s="425" t="e">
        <f t="shared" si="1"/>
        <v>#DIV/0!</v>
      </c>
      <c r="L28" s="423">
        <v>0</v>
      </c>
      <c r="M28" s="423">
        <v>0</v>
      </c>
      <c r="N28" s="423">
        <v>0</v>
      </c>
      <c r="O28" s="429">
        <f>+M28+N28</f>
        <v>0</v>
      </c>
      <c r="P28" s="427">
        <f t="shared" si="2"/>
        <v>0</v>
      </c>
      <c r="Q28" s="425" t="e">
        <f t="shared" si="3"/>
        <v>#DIV/0!</v>
      </c>
      <c r="R28" s="28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40.5" x14ac:dyDescent="0.2">
      <c r="A29" s="432"/>
      <c r="B29" s="431" t="s">
        <v>386</v>
      </c>
      <c r="C29" s="431"/>
      <c r="D29" s="431"/>
      <c r="E29" s="431"/>
      <c r="F29" s="431"/>
      <c r="G29" s="422" t="s">
        <v>248</v>
      </c>
      <c r="H29" s="423">
        <v>0</v>
      </c>
      <c r="I29" s="423">
        <v>0</v>
      </c>
      <c r="J29" s="424">
        <f t="shared" si="0"/>
        <v>0</v>
      </c>
      <c r="K29" s="425" t="e">
        <f t="shared" si="1"/>
        <v>#DIV/0!</v>
      </c>
      <c r="L29" s="423">
        <v>0</v>
      </c>
      <c r="M29" s="423">
        <v>0</v>
      </c>
      <c r="N29" s="423">
        <v>0</v>
      </c>
      <c r="O29" s="429">
        <f>+M29+N29</f>
        <v>0</v>
      </c>
      <c r="P29" s="427">
        <f t="shared" si="2"/>
        <v>0</v>
      </c>
      <c r="Q29" s="425" t="e">
        <f t="shared" si="3"/>
        <v>#DIV/0!</v>
      </c>
      <c r="R29" s="28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20.25" x14ac:dyDescent="0.2">
      <c r="A30" s="420">
        <v>3300</v>
      </c>
      <c r="B30" s="421"/>
      <c r="C30" s="421"/>
      <c r="D30" s="421"/>
      <c r="E30" s="421"/>
      <c r="F30" s="421"/>
      <c r="G30" s="433" t="s">
        <v>46</v>
      </c>
      <c r="H30" s="423">
        <f>+H31</f>
        <v>19000</v>
      </c>
      <c r="I30" s="423">
        <f>+I31</f>
        <v>8572.27</v>
      </c>
      <c r="J30" s="424">
        <f t="shared" si="0"/>
        <v>10427.73</v>
      </c>
      <c r="K30" s="425">
        <f t="shared" si="1"/>
        <v>45.117210526315795</v>
      </c>
      <c r="L30" s="423">
        <f>+L31</f>
        <v>19000</v>
      </c>
      <c r="M30" s="423">
        <f>+M31</f>
        <v>8139.07</v>
      </c>
      <c r="N30" s="423">
        <f>+N31</f>
        <v>433.2</v>
      </c>
      <c r="O30" s="426">
        <f>+O31</f>
        <v>8572.27</v>
      </c>
      <c r="P30" s="427">
        <f t="shared" si="2"/>
        <v>10427.73</v>
      </c>
      <c r="Q30" s="425">
        <f t="shared" si="3"/>
        <v>45.12</v>
      </c>
      <c r="R30" s="28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20.25" x14ac:dyDescent="0.2">
      <c r="A31" s="420">
        <v>3600</v>
      </c>
      <c r="B31" s="421"/>
      <c r="C31" s="421"/>
      <c r="D31" s="421"/>
      <c r="E31" s="421"/>
      <c r="F31" s="421"/>
      <c r="G31" s="433" t="s">
        <v>47</v>
      </c>
      <c r="H31" s="423">
        <f>+H33+H32</f>
        <v>19000</v>
      </c>
      <c r="I31" s="423">
        <f>+I33+I32</f>
        <v>8572.27</v>
      </c>
      <c r="J31" s="424">
        <f t="shared" si="0"/>
        <v>10427.73</v>
      </c>
      <c r="K31" s="425">
        <f t="shared" si="1"/>
        <v>45.117210526315795</v>
      </c>
      <c r="L31" s="423">
        <f>+L33+L32</f>
        <v>19000</v>
      </c>
      <c r="M31" s="423">
        <f>+M33+M32</f>
        <v>8139.07</v>
      </c>
      <c r="N31" s="423">
        <f>+N33+N32</f>
        <v>433.2</v>
      </c>
      <c r="O31" s="423">
        <f>+O33+O32</f>
        <v>8572.27</v>
      </c>
      <c r="P31" s="427">
        <f t="shared" si="2"/>
        <v>10427.73</v>
      </c>
      <c r="Q31" s="425">
        <f t="shared" si="3"/>
        <v>45.12</v>
      </c>
      <c r="R31" s="283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40.5" x14ac:dyDescent="0.2">
      <c r="A32" s="432"/>
      <c r="B32" s="431" t="s">
        <v>389</v>
      </c>
      <c r="C32" s="431"/>
      <c r="D32" s="431"/>
      <c r="E32" s="431"/>
      <c r="F32" s="431"/>
      <c r="G32" s="435" t="s">
        <v>48</v>
      </c>
      <c r="H32" s="423">
        <v>0</v>
      </c>
      <c r="I32" s="423">
        <v>0</v>
      </c>
      <c r="J32" s="424">
        <f t="shared" si="0"/>
        <v>0</v>
      </c>
      <c r="K32" s="425" t="e">
        <f t="shared" si="1"/>
        <v>#DIV/0!</v>
      </c>
      <c r="L32" s="423">
        <v>0</v>
      </c>
      <c r="M32" s="423">
        <v>0</v>
      </c>
      <c r="N32" s="423">
        <v>0</v>
      </c>
      <c r="O32" s="429">
        <f>+M32+N32</f>
        <v>0</v>
      </c>
      <c r="P32" s="427">
        <f t="shared" si="2"/>
        <v>0</v>
      </c>
      <c r="Q32" s="425" t="e">
        <f t="shared" si="3"/>
        <v>#DIV/0!</v>
      </c>
      <c r="R32" s="283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20.25" x14ac:dyDescent="0.2">
      <c r="A33" s="432"/>
      <c r="B33" s="431" t="s">
        <v>390</v>
      </c>
      <c r="C33" s="431"/>
      <c r="D33" s="431"/>
      <c r="E33" s="431"/>
      <c r="F33" s="431"/>
      <c r="G33" s="435" t="s">
        <v>50</v>
      </c>
      <c r="H33" s="423">
        <v>19000</v>
      </c>
      <c r="I33" s="423">
        <f>O33</f>
        <v>8572.27</v>
      </c>
      <c r="J33" s="424">
        <f t="shared" si="0"/>
        <v>10427.73</v>
      </c>
      <c r="K33" s="425">
        <f t="shared" si="1"/>
        <v>45.117210526315795</v>
      </c>
      <c r="L33" s="423">
        <v>19000</v>
      </c>
      <c r="M33" s="423">
        <v>8139.07</v>
      </c>
      <c r="N33" s="423">
        <v>433.2</v>
      </c>
      <c r="O33" s="429">
        <f>+M33+N33</f>
        <v>8572.27</v>
      </c>
      <c r="P33" s="427">
        <f t="shared" si="2"/>
        <v>10427.73</v>
      </c>
      <c r="Q33" s="425">
        <f t="shared" si="3"/>
        <v>45.12</v>
      </c>
      <c r="R33" s="283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40.5" x14ac:dyDescent="0.2">
      <c r="A34" s="420">
        <v>4000</v>
      </c>
      <c r="B34" s="421"/>
      <c r="C34" s="421"/>
      <c r="D34" s="421"/>
      <c r="E34" s="421"/>
      <c r="F34" s="421"/>
      <c r="G34" s="433" t="s">
        <v>51</v>
      </c>
      <c r="H34" s="423">
        <f>+H35</f>
        <v>0</v>
      </c>
      <c r="I34" s="423">
        <f>+I35</f>
        <v>0</v>
      </c>
      <c r="J34" s="424">
        <f t="shared" si="0"/>
        <v>0</v>
      </c>
      <c r="K34" s="425" t="e">
        <f t="shared" si="1"/>
        <v>#DIV/0!</v>
      </c>
      <c r="L34" s="423">
        <f>+L35</f>
        <v>0</v>
      </c>
      <c r="M34" s="423">
        <f>+M35</f>
        <v>0</v>
      </c>
      <c r="N34" s="423">
        <f>+N35</f>
        <v>0</v>
      </c>
      <c r="O34" s="426">
        <f>+O35</f>
        <v>0</v>
      </c>
      <c r="P34" s="427">
        <f t="shared" si="2"/>
        <v>0</v>
      </c>
      <c r="Q34" s="425" t="e">
        <f t="shared" si="3"/>
        <v>#DIV/0!</v>
      </c>
      <c r="R34" s="283"/>
      <c r="S34" s="31"/>
      <c r="T34" s="14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60.75" x14ac:dyDescent="0.2">
      <c r="A35" s="432"/>
      <c r="B35" s="431" t="s">
        <v>391</v>
      </c>
      <c r="C35" s="431"/>
      <c r="D35" s="431"/>
      <c r="E35" s="431"/>
      <c r="F35" s="431"/>
      <c r="G35" s="435" t="s">
        <v>250</v>
      </c>
      <c r="H35" s="423">
        <v>0</v>
      </c>
      <c r="I35" s="423">
        <v>0</v>
      </c>
      <c r="J35" s="424">
        <f t="shared" si="0"/>
        <v>0</v>
      </c>
      <c r="K35" s="425" t="e">
        <f t="shared" si="1"/>
        <v>#DIV/0!</v>
      </c>
      <c r="L35" s="423">
        <v>0</v>
      </c>
      <c r="M35" s="423">
        <v>0</v>
      </c>
      <c r="N35" s="423">
        <v>0</v>
      </c>
      <c r="O35" s="429">
        <f t="shared" ref="O35:O40" si="4">+M35+N35</f>
        <v>0</v>
      </c>
      <c r="P35" s="427">
        <f t="shared" si="2"/>
        <v>0</v>
      </c>
      <c r="Q35" s="425" t="e">
        <f t="shared" si="3"/>
        <v>#DIV/0!</v>
      </c>
      <c r="R35" s="283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20.25" x14ac:dyDescent="0.2">
      <c r="A36" s="420">
        <v>4200</v>
      </c>
      <c r="B36" s="431"/>
      <c r="C36" s="431"/>
      <c r="D36" s="431"/>
      <c r="E36" s="431"/>
      <c r="F36" s="431"/>
      <c r="G36" s="435" t="s">
        <v>52</v>
      </c>
      <c r="H36" s="423">
        <f t="shared" ref="H36:I37" si="5">H37</f>
        <v>0</v>
      </c>
      <c r="I36" s="423">
        <f t="shared" si="5"/>
        <v>0</v>
      </c>
      <c r="J36" s="424">
        <f t="shared" si="0"/>
        <v>0</v>
      </c>
      <c r="K36" s="425" t="e">
        <f t="shared" si="1"/>
        <v>#DIV/0!</v>
      </c>
      <c r="L36" s="423">
        <f t="shared" ref="L36:O37" si="6">L37</f>
        <v>0</v>
      </c>
      <c r="M36" s="423">
        <f t="shared" si="6"/>
        <v>0</v>
      </c>
      <c r="N36" s="423">
        <f t="shared" si="6"/>
        <v>0</v>
      </c>
      <c r="O36" s="429">
        <f t="shared" si="6"/>
        <v>0</v>
      </c>
      <c r="P36" s="427">
        <f t="shared" si="2"/>
        <v>0</v>
      </c>
      <c r="Q36" s="425" t="e">
        <f t="shared" si="3"/>
        <v>#DIV/0!</v>
      </c>
      <c r="R36" s="283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40.5" x14ac:dyDescent="0.2">
      <c r="A37" s="420">
        <v>4200</v>
      </c>
      <c r="B37" s="431"/>
      <c r="C37" s="431"/>
      <c r="D37" s="431"/>
      <c r="E37" s="431"/>
      <c r="F37" s="431"/>
      <c r="G37" s="435" t="s">
        <v>249</v>
      </c>
      <c r="H37" s="423">
        <f t="shared" si="5"/>
        <v>0</v>
      </c>
      <c r="I37" s="423">
        <f t="shared" si="5"/>
        <v>0</v>
      </c>
      <c r="J37" s="424">
        <f t="shared" si="0"/>
        <v>0</v>
      </c>
      <c r="K37" s="425" t="e">
        <f t="shared" si="1"/>
        <v>#DIV/0!</v>
      </c>
      <c r="L37" s="423">
        <f t="shared" si="6"/>
        <v>0</v>
      </c>
      <c r="M37" s="423">
        <f t="shared" si="6"/>
        <v>0</v>
      </c>
      <c r="N37" s="423">
        <f t="shared" si="6"/>
        <v>0</v>
      </c>
      <c r="O37" s="429">
        <f t="shared" si="6"/>
        <v>0</v>
      </c>
      <c r="P37" s="427">
        <f t="shared" si="2"/>
        <v>0</v>
      </c>
      <c r="Q37" s="425" t="e">
        <f t="shared" si="3"/>
        <v>#DIV/0!</v>
      </c>
      <c r="R37" s="283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20.25" x14ac:dyDescent="0.2">
      <c r="A38" s="420">
        <v>4200</v>
      </c>
      <c r="B38" s="431"/>
      <c r="C38" s="431"/>
      <c r="D38" s="431"/>
      <c r="E38" s="431"/>
      <c r="F38" s="431"/>
      <c r="G38" s="435" t="s">
        <v>53</v>
      </c>
      <c r="H38" s="423">
        <f>H39+H40</f>
        <v>0</v>
      </c>
      <c r="I38" s="423">
        <f>I39+I40</f>
        <v>0</v>
      </c>
      <c r="J38" s="424">
        <f t="shared" si="0"/>
        <v>0</v>
      </c>
      <c r="K38" s="425" t="e">
        <f t="shared" si="1"/>
        <v>#DIV/0!</v>
      </c>
      <c r="L38" s="423">
        <f>L39+L40</f>
        <v>0</v>
      </c>
      <c r="M38" s="423">
        <f>M39+M40</f>
        <v>0</v>
      </c>
      <c r="N38" s="423">
        <f>N39+N40</f>
        <v>0</v>
      </c>
      <c r="O38" s="423">
        <f>O39+O40</f>
        <v>0</v>
      </c>
      <c r="P38" s="427">
        <f t="shared" si="2"/>
        <v>0</v>
      </c>
      <c r="Q38" s="425" t="e">
        <f t="shared" si="3"/>
        <v>#DIV/0!</v>
      </c>
      <c r="R38" s="283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40.5" x14ac:dyDescent="0.2">
      <c r="A39" s="420"/>
      <c r="B39" s="431" t="s">
        <v>392</v>
      </c>
      <c r="C39" s="431"/>
      <c r="D39" s="431"/>
      <c r="E39" s="431"/>
      <c r="F39" s="431"/>
      <c r="G39" s="435" t="s">
        <v>54</v>
      </c>
      <c r="H39" s="423">
        <v>0</v>
      </c>
      <c r="I39" s="423">
        <v>0</v>
      </c>
      <c r="J39" s="424">
        <f t="shared" si="0"/>
        <v>0</v>
      </c>
      <c r="K39" s="425" t="e">
        <f t="shared" si="1"/>
        <v>#DIV/0!</v>
      </c>
      <c r="L39" s="423">
        <v>0</v>
      </c>
      <c r="M39" s="423">
        <v>0</v>
      </c>
      <c r="N39" s="423">
        <v>0</v>
      </c>
      <c r="O39" s="429">
        <f t="shared" si="4"/>
        <v>0</v>
      </c>
      <c r="P39" s="427">
        <f t="shared" si="2"/>
        <v>0</v>
      </c>
      <c r="Q39" s="425" t="e">
        <f t="shared" si="3"/>
        <v>#DIV/0!</v>
      </c>
      <c r="R39" s="283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40.5" x14ac:dyDescent="0.2">
      <c r="A40" s="420"/>
      <c r="B40" s="431" t="s">
        <v>396</v>
      </c>
      <c r="C40" s="431"/>
      <c r="D40" s="431"/>
      <c r="E40" s="431"/>
      <c r="F40" s="431"/>
      <c r="G40" s="435" t="s">
        <v>264</v>
      </c>
      <c r="H40" s="423"/>
      <c r="I40" s="423"/>
      <c r="J40" s="424">
        <f t="shared" si="0"/>
        <v>0</v>
      </c>
      <c r="K40" s="425"/>
      <c r="L40" s="423"/>
      <c r="M40" s="423"/>
      <c r="N40" s="423"/>
      <c r="O40" s="429">
        <f t="shared" si="4"/>
        <v>0</v>
      </c>
      <c r="P40" s="427"/>
      <c r="Q40" s="425"/>
      <c r="R40" s="283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60.75" x14ac:dyDescent="0.2">
      <c r="A41" s="420">
        <v>4500</v>
      </c>
      <c r="B41" s="431"/>
      <c r="C41" s="431"/>
      <c r="D41" s="431"/>
      <c r="E41" s="431"/>
      <c r="F41" s="431"/>
      <c r="G41" s="433" t="s">
        <v>260</v>
      </c>
      <c r="H41" s="423">
        <f>H42+H44+H47+H48</f>
        <v>0</v>
      </c>
      <c r="I41" s="423">
        <f>I42+I44+I47+I48</f>
        <v>0</v>
      </c>
      <c r="J41" s="424">
        <f t="shared" si="0"/>
        <v>0</v>
      </c>
      <c r="K41" s="425" t="e">
        <f t="shared" si="1"/>
        <v>#DIV/0!</v>
      </c>
      <c r="L41" s="423">
        <f t="shared" ref="L41:O41" si="7">L42+L44+L47+L48</f>
        <v>0</v>
      </c>
      <c r="M41" s="423">
        <f t="shared" si="7"/>
        <v>0</v>
      </c>
      <c r="N41" s="423">
        <f t="shared" si="7"/>
        <v>0</v>
      </c>
      <c r="O41" s="423">
        <f t="shared" si="7"/>
        <v>0</v>
      </c>
      <c r="P41" s="427">
        <f t="shared" si="2"/>
        <v>0</v>
      </c>
      <c r="Q41" s="425" t="e">
        <f t="shared" si="3"/>
        <v>#DIV/0!</v>
      </c>
      <c r="R41" s="283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40.5" x14ac:dyDescent="0.2">
      <c r="A42" s="420"/>
      <c r="B42" s="431" t="s">
        <v>397</v>
      </c>
      <c r="C42" s="431"/>
      <c r="D42" s="431"/>
      <c r="E42" s="431"/>
      <c r="F42" s="431"/>
      <c r="G42" s="435" t="s">
        <v>254</v>
      </c>
      <c r="H42" s="423">
        <f>H43</f>
        <v>0</v>
      </c>
      <c r="I42" s="423">
        <f>I43</f>
        <v>0</v>
      </c>
      <c r="J42" s="424">
        <f t="shared" si="0"/>
        <v>0</v>
      </c>
      <c r="K42" s="425" t="e">
        <f t="shared" si="1"/>
        <v>#DIV/0!</v>
      </c>
      <c r="L42" s="423">
        <f>L43</f>
        <v>0</v>
      </c>
      <c r="M42" s="423">
        <f>M43</f>
        <v>0</v>
      </c>
      <c r="N42" s="423">
        <f>N43</f>
        <v>0</v>
      </c>
      <c r="O42" s="423">
        <f>O43</f>
        <v>0</v>
      </c>
      <c r="P42" s="427">
        <f t="shared" si="2"/>
        <v>0</v>
      </c>
      <c r="Q42" s="425" t="e">
        <f t="shared" si="3"/>
        <v>#DIV/0!</v>
      </c>
      <c r="R42" s="28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40.5" x14ac:dyDescent="0.2">
      <c r="A43" s="420"/>
      <c r="B43" s="431"/>
      <c r="C43" s="431" t="s">
        <v>393</v>
      </c>
      <c r="D43" s="431"/>
      <c r="E43" s="431"/>
      <c r="F43" s="431"/>
      <c r="G43" s="435" t="s">
        <v>261</v>
      </c>
      <c r="H43" s="423"/>
      <c r="I43" s="423"/>
      <c r="J43" s="424">
        <f t="shared" si="0"/>
        <v>0</v>
      </c>
      <c r="K43" s="425" t="e">
        <f t="shared" si="1"/>
        <v>#DIV/0!</v>
      </c>
      <c r="L43" s="423"/>
      <c r="M43" s="423"/>
      <c r="N43" s="423"/>
      <c r="O43" s="429">
        <f t="shared" ref="O43:O51" si="8">+M43+N43</f>
        <v>0</v>
      </c>
      <c r="P43" s="427">
        <f t="shared" si="2"/>
        <v>0</v>
      </c>
      <c r="Q43" s="425" t="e">
        <f t="shared" si="3"/>
        <v>#DIV/0!</v>
      </c>
      <c r="R43" s="28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20.25" x14ac:dyDescent="0.2">
      <c r="A44" s="420"/>
      <c r="B44" s="431" t="s">
        <v>398</v>
      </c>
      <c r="C44" s="431"/>
      <c r="D44" s="431"/>
      <c r="E44" s="431"/>
      <c r="F44" s="431"/>
      <c r="G44" s="435" t="s">
        <v>255</v>
      </c>
      <c r="H44" s="423">
        <f>H45+H46</f>
        <v>0</v>
      </c>
      <c r="I44" s="423">
        <f>I45+I46</f>
        <v>0</v>
      </c>
      <c r="J44" s="424">
        <f t="shared" si="0"/>
        <v>0</v>
      </c>
      <c r="K44" s="425" t="e">
        <f t="shared" si="1"/>
        <v>#DIV/0!</v>
      </c>
      <c r="L44" s="423">
        <f>L45+L46</f>
        <v>0</v>
      </c>
      <c r="M44" s="423">
        <f>M45+M46</f>
        <v>0</v>
      </c>
      <c r="N44" s="423">
        <f>N45+N46</f>
        <v>0</v>
      </c>
      <c r="O44" s="423">
        <f>O45+O46</f>
        <v>0</v>
      </c>
      <c r="P44" s="427">
        <f t="shared" si="2"/>
        <v>0</v>
      </c>
      <c r="Q44" s="425" t="e">
        <f t="shared" si="3"/>
        <v>#DIV/0!</v>
      </c>
      <c r="R44" s="283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40.5" x14ac:dyDescent="0.2">
      <c r="A45" s="420"/>
      <c r="B45" s="431"/>
      <c r="C45" s="431" t="s">
        <v>394</v>
      </c>
      <c r="D45" s="431"/>
      <c r="E45" s="431"/>
      <c r="F45" s="431"/>
      <c r="G45" s="435" t="s">
        <v>261</v>
      </c>
      <c r="H45" s="423"/>
      <c r="I45" s="423"/>
      <c r="J45" s="424">
        <f t="shared" si="0"/>
        <v>0</v>
      </c>
      <c r="K45" s="425" t="e">
        <f t="shared" si="1"/>
        <v>#DIV/0!</v>
      </c>
      <c r="L45" s="423"/>
      <c r="M45" s="423"/>
      <c r="N45" s="423"/>
      <c r="O45" s="429">
        <f t="shared" si="8"/>
        <v>0</v>
      </c>
      <c r="P45" s="427">
        <f t="shared" si="2"/>
        <v>0</v>
      </c>
      <c r="Q45" s="425" t="e">
        <f t="shared" si="3"/>
        <v>#DIV/0!</v>
      </c>
      <c r="R45" s="283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40.5" x14ac:dyDescent="0.2">
      <c r="A46" s="420"/>
      <c r="B46" s="431"/>
      <c r="C46" s="431" t="s">
        <v>395</v>
      </c>
      <c r="D46" s="431"/>
      <c r="E46" s="431"/>
      <c r="F46" s="431"/>
      <c r="G46" s="435" t="s">
        <v>262</v>
      </c>
      <c r="H46" s="423"/>
      <c r="I46" s="423"/>
      <c r="J46" s="424">
        <f t="shared" si="0"/>
        <v>0</v>
      </c>
      <c r="K46" s="425" t="e">
        <f t="shared" si="1"/>
        <v>#DIV/0!</v>
      </c>
      <c r="L46" s="423"/>
      <c r="M46" s="423"/>
      <c r="N46" s="423"/>
      <c r="O46" s="429">
        <f t="shared" si="8"/>
        <v>0</v>
      </c>
      <c r="P46" s="427">
        <f t="shared" si="2"/>
        <v>0</v>
      </c>
      <c r="Q46" s="425" t="e">
        <f t="shared" si="3"/>
        <v>#DIV/0!</v>
      </c>
      <c r="R46" s="283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20.25" x14ac:dyDescent="0.2">
      <c r="A47" s="432"/>
      <c r="B47" s="431" t="s">
        <v>399</v>
      </c>
      <c r="C47" s="431"/>
      <c r="D47" s="431"/>
      <c r="E47" s="431"/>
      <c r="F47" s="431"/>
      <c r="G47" s="435" t="s">
        <v>263</v>
      </c>
      <c r="H47" s="423"/>
      <c r="I47" s="423"/>
      <c r="J47" s="424">
        <f t="shared" si="0"/>
        <v>0</v>
      </c>
      <c r="K47" s="425" t="e">
        <f t="shared" si="1"/>
        <v>#DIV/0!</v>
      </c>
      <c r="L47" s="423"/>
      <c r="M47" s="423"/>
      <c r="N47" s="423"/>
      <c r="O47" s="429">
        <f t="shared" si="8"/>
        <v>0</v>
      </c>
      <c r="P47" s="427">
        <f t="shared" si="2"/>
        <v>0</v>
      </c>
      <c r="Q47" s="425" t="e">
        <f t="shared" si="3"/>
        <v>#DIV/0!</v>
      </c>
      <c r="R47" s="283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40.5" x14ac:dyDescent="0.2">
      <c r="A48" s="432"/>
      <c r="B48" s="431" t="s">
        <v>417</v>
      </c>
      <c r="C48" s="431"/>
      <c r="D48" s="431"/>
      <c r="E48" s="431"/>
      <c r="F48" s="431"/>
      <c r="G48" s="435" t="s">
        <v>418</v>
      </c>
      <c r="H48" s="423">
        <f>H49+H50+H51</f>
        <v>0</v>
      </c>
      <c r="I48" s="423">
        <f>I49+I50+I51</f>
        <v>0</v>
      </c>
      <c r="J48" s="424">
        <f t="shared" si="0"/>
        <v>0</v>
      </c>
      <c r="K48" s="425" t="e">
        <f t="shared" si="1"/>
        <v>#DIV/0!</v>
      </c>
      <c r="L48" s="423">
        <f>L49+L50+L51</f>
        <v>0</v>
      </c>
      <c r="M48" s="423">
        <f t="shared" ref="M48:O48" si="9">M49+M50+M51</f>
        <v>0</v>
      </c>
      <c r="N48" s="423">
        <f t="shared" si="9"/>
        <v>0</v>
      </c>
      <c r="O48" s="423">
        <f t="shared" si="9"/>
        <v>0</v>
      </c>
      <c r="P48" s="427">
        <f t="shared" si="2"/>
        <v>0</v>
      </c>
      <c r="Q48" s="425" t="e">
        <f t="shared" si="3"/>
        <v>#DIV/0!</v>
      </c>
      <c r="R48" s="283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40.5" x14ac:dyDescent="0.2">
      <c r="A49" s="432"/>
      <c r="B49" s="431"/>
      <c r="C49" s="431" t="s">
        <v>419</v>
      </c>
      <c r="D49" s="431"/>
      <c r="E49" s="431"/>
      <c r="F49" s="431"/>
      <c r="G49" s="435" t="s">
        <v>422</v>
      </c>
      <c r="H49" s="423"/>
      <c r="I49" s="423"/>
      <c r="J49" s="424">
        <f t="shared" si="0"/>
        <v>0</v>
      </c>
      <c r="K49" s="425" t="e">
        <f t="shared" si="1"/>
        <v>#DIV/0!</v>
      </c>
      <c r="L49" s="423"/>
      <c r="M49" s="423"/>
      <c r="N49" s="423"/>
      <c r="O49" s="429">
        <f t="shared" si="8"/>
        <v>0</v>
      </c>
      <c r="P49" s="427">
        <f t="shared" si="2"/>
        <v>0</v>
      </c>
      <c r="Q49" s="425" t="e">
        <f t="shared" si="3"/>
        <v>#DIV/0!</v>
      </c>
      <c r="R49" s="283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40.5" x14ac:dyDescent="0.2">
      <c r="A50" s="432"/>
      <c r="B50" s="431"/>
      <c r="C50" s="431" t="s">
        <v>420</v>
      </c>
      <c r="D50" s="431"/>
      <c r="E50" s="431"/>
      <c r="F50" s="431"/>
      <c r="G50" s="435" t="s">
        <v>423</v>
      </c>
      <c r="H50" s="423"/>
      <c r="I50" s="423"/>
      <c r="J50" s="424">
        <f t="shared" si="0"/>
        <v>0</v>
      </c>
      <c r="K50" s="425" t="e">
        <f t="shared" si="1"/>
        <v>#DIV/0!</v>
      </c>
      <c r="L50" s="423"/>
      <c r="M50" s="423"/>
      <c r="N50" s="423"/>
      <c r="O50" s="429">
        <f t="shared" si="8"/>
        <v>0</v>
      </c>
      <c r="P50" s="427">
        <f t="shared" si="2"/>
        <v>0</v>
      </c>
      <c r="Q50" s="425" t="e">
        <f t="shared" si="3"/>
        <v>#DIV/0!</v>
      </c>
      <c r="R50" s="283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20.25" x14ac:dyDescent="0.2">
      <c r="A51" s="432"/>
      <c r="B51" s="431"/>
      <c r="C51" s="431" t="s">
        <v>421</v>
      </c>
      <c r="D51" s="431"/>
      <c r="E51" s="431"/>
      <c r="F51" s="431"/>
      <c r="G51" s="435" t="s">
        <v>424</v>
      </c>
      <c r="H51" s="423"/>
      <c r="I51" s="423"/>
      <c r="J51" s="424">
        <f t="shared" si="0"/>
        <v>0</v>
      </c>
      <c r="K51" s="425" t="e">
        <f t="shared" si="1"/>
        <v>#DIV/0!</v>
      </c>
      <c r="L51" s="423"/>
      <c r="M51" s="423"/>
      <c r="N51" s="423"/>
      <c r="O51" s="429">
        <f t="shared" si="8"/>
        <v>0</v>
      </c>
      <c r="P51" s="427">
        <f t="shared" si="2"/>
        <v>0</v>
      </c>
      <c r="Q51" s="425" t="e">
        <f t="shared" si="3"/>
        <v>#DIV/0!</v>
      </c>
      <c r="R51" s="283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20.25" x14ac:dyDescent="0.25">
      <c r="A52" s="420">
        <v>4600</v>
      </c>
      <c r="B52" s="421"/>
      <c r="C52" s="421"/>
      <c r="D52" s="421"/>
      <c r="E52" s="421"/>
      <c r="F52" s="421"/>
      <c r="G52" s="433" t="s">
        <v>251</v>
      </c>
      <c r="H52" s="423">
        <f>H53</f>
        <v>0</v>
      </c>
      <c r="I52" s="423">
        <f>I53</f>
        <v>0</v>
      </c>
      <c r="J52" s="424">
        <f t="shared" si="0"/>
        <v>0</v>
      </c>
      <c r="K52" s="425" t="e">
        <f t="shared" si="1"/>
        <v>#DIV/0!</v>
      </c>
      <c r="L52" s="423">
        <f>L53</f>
        <v>0</v>
      </c>
      <c r="M52" s="423">
        <f>M53</f>
        <v>0</v>
      </c>
      <c r="N52" s="423">
        <f>N53</f>
        <v>0</v>
      </c>
      <c r="O52" s="423">
        <f>O53</f>
        <v>0</v>
      </c>
      <c r="P52" s="427">
        <f t="shared" si="2"/>
        <v>0</v>
      </c>
      <c r="Q52" s="425" t="e">
        <f t="shared" si="3"/>
        <v>#DIV/0!</v>
      </c>
      <c r="R52" s="283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60.75" x14ac:dyDescent="0.25">
      <c r="A53" s="420"/>
      <c r="B53" s="431" t="s">
        <v>400</v>
      </c>
      <c r="C53" s="421"/>
      <c r="D53" s="421"/>
      <c r="E53" s="421"/>
      <c r="F53" s="421"/>
      <c r="G53" s="435" t="s">
        <v>252</v>
      </c>
      <c r="H53" s="423"/>
      <c r="I53" s="423"/>
      <c r="J53" s="424">
        <f t="shared" si="0"/>
        <v>0</v>
      </c>
      <c r="K53" s="425" t="e">
        <f t="shared" si="1"/>
        <v>#DIV/0!</v>
      </c>
      <c r="L53" s="423"/>
      <c r="M53" s="423"/>
      <c r="N53" s="423"/>
      <c r="O53" s="426">
        <f t="shared" ref="O53" si="10">+M53+N53</f>
        <v>0</v>
      </c>
      <c r="P53" s="427">
        <f t="shared" si="2"/>
        <v>0</v>
      </c>
      <c r="Q53" s="425" t="e">
        <f t="shared" si="3"/>
        <v>#DIV/0!</v>
      </c>
      <c r="R53" s="283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81" x14ac:dyDescent="0.25">
      <c r="A54" s="420">
        <v>4800</v>
      </c>
      <c r="B54" s="431"/>
      <c r="C54" s="421"/>
      <c r="D54" s="421"/>
      <c r="E54" s="421"/>
      <c r="F54" s="421"/>
      <c r="G54" s="435" t="s">
        <v>257</v>
      </c>
      <c r="H54" s="423">
        <f>H55+H56+H57</f>
        <v>0</v>
      </c>
      <c r="I54" s="423">
        <f>I55+I56+I57</f>
        <v>0</v>
      </c>
      <c r="J54" s="424">
        <f t="shared" si="0"/>
        <v>0</v>
      </c>
      <c r="K54" s="425" t="e">
        <f t="shared" si="1"/>
        <v>#DIV/0!</v>
      </c>
      <c r="L54" s="423">
        <f>L55+L56+L57</f>
        <v>0</v>
      </c>
      <c r="M54" s="423">
        <f>M55+M56+M57</f>
        <v>0</v>
      </c>
      <c r="N54" s="423">
        <f>N55+N56+N57</f>
        <v>0</v>
      </c>
      <c r="O54" s="423">
        <f>O55+O56+O57</f>
        <v>0</v>
      </c>
      <c r="P54" s="427">
        <f t="shared" si="2"/>
        <v>0</v>
      </c>
      <c r="Q54" s="425" t="e">
        <f t="shared" si="3"/>
        <v>#DIV/0!</v>
      </c>
      <c r="R54" s="283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40.5" x14ac:dyDescent="0.2">
      <c r="A55" s="432"/>
      <c r="B55" s="428" t="s">
        <v>401</v>
      </c>
      <c r="C55" s="431"/>
      <c r="D55" s="431"/>
      <c r="E55" s="431"/>
      <c r="F55" s="431"/>
      <c r="G55" s="435" t="s">
        <v>254</v>
      </c>
      <c r="H55" s="423">
        <v>0</v>
      </c>
      <c r="I55" s="423">
        <v>0</v>
      </c>
      <c r="J55" s="424">
        <f t="shared" si="0"/>
        <v>0</v>
      </c>
      <c r="K55" s="425" t="e">
        <f t="shared" si="1"/>
        <v>#DIV/0!</v>
      </c>
      <c r="L55" s="423">
        <v>0</v>
      </c>
      <c r="M55" s="423">
        <v>0</v>
      </c>
      <c r="N55" s="423">
        <v>0</v>
      </c>
      <c r="O55" s="429">
        <f t="shared" ref="O55:O59" si="11">+M55+N55</f>
        <v>0</v>
      </c>
      <c r="P55" s="427">
        <f t="shared" si="2"/>
        <v>0</v>
      </c>
      <c r="Q55" s="425" t="e">
        <f t="shared" si="3"/>
        <v>#DIV/0!</v>
      </c>
      <c r="R55" s="283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20.25" x14ac:dyDescent="0.2">
      <c r="A56" s="432"/>
      <c r="B56" s="428" t="s">
        <v>402</v>
      </c>
      <c r="C56" s="431"/>
      <c r="D56" s="431"/>
      <c r="E56" s="431"/>
      <c r="F56" s="431"/>
      <c r="G56" s="435" t="s">
        <v>255</v>
      </c>
      <c r="H56" s="423">
        <v>0</v>
      </c>
      <c r="I56" s="423">
        <v>0</v>
      </c>
      <c r="J56" s="424">
        <f t="shared" si="0"/>
        <v>0</v>
      </c>
      <c r="K56" s="425" t="e">
        <f t="shared" si="1"/>
        <v>#DIV/0!</v>
      </c>
      <c r="L56" s="423">
        <v>0</v>
      </c>
      <c r="M56" s="423">
        <v>0</v>
      </c>
      <c r="N56" s="423">
        <v>0</v>
      </c>
      <c r="O56" s="429">
        <f t="shared" si="11"/>
        <v>0</v>
      </c>
      <c r="P56" s="427">
        <f t="shared" si="2"/>
        <v>0</v>
      </c>
      <c r="Q56" s="425" t="e">
        <f t="shared" si="3"/>
        <v>#DIV/0!</v>
      </c>
      <c r="R56" s="283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20.25" x14ac:dyDescent="0.2">
      <c r="A57" s="432"/>
      <c r="B57" s="428" t="s">
        <v>403</v>
      </c>
      <c r="C57" s="431"/>
      <c r="D57" s="431"/>
      <c r="E57" s="431"/>
      <c r="F57" s="431"/>
      <c r="G57" s="435" t="s">
        <v>256</v>
      </c>
      <c r="H57" s="423">
        <v>0</v>
      </c>
      <c r="I57" s="423">
        <v>0</v>
      </c>
      <c r="J57" s="424">
        <f t="shared" si="0"/>
        <v>0</v>
      </c>
      <c r="K57" s="425" t="e">
        <f t="shared" si="1"/>
        <v>#DIV/0!</v>
      </c>
      <c r="L57" s="423">
        <v>0</v>
      </c>
      <c r="M57" s="423">
        <v>0</v>
      </c>
      <c r="N57" s="423">
        <v>0</v>
      </c>
      <c r="O57" s="429">
        <f t="shared" si="11"/>
        <v>0</v>
      </c>
      <c r="P57" s="427">
        <f t="shared" si="2"/>
        <v>0</v>
      </c>
      <c r="Q57" s="425" t="e">
        <f t="shared" si="3"/>
        <v>#DIV/0!</v>
      </c>
      <c r="R57" s="283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40.5" x14ac:dyDescent="0.2">
      <c r="A58" s="420">
        <v>4900</v>
      </c>
      <c r="B58" s="428"/>
      <c r="C58" s="431"/>
      <c r="D58" s="431"/>
      <c r="E58" s="431"/>
      <c r="F58" s="431"/>
      <c r="G58" s="435" t="s">
        <v>258</v>
      </c>
      <c r="H58" s="423">
        <f>H59</f>
        <v>0</v>
      </c>
      <c r="I58" s="423">
        <f>I59</f>
        <v>0</v>
      </c>
      <c r="J58" s="424">
        <f t="shared" si="0"/>
        <v>0</v>
      </c>
      <c r="K58" s="425" t="e">
        <f t="shared" si="1"/>
        <v>#DIV/0!</v>
      </c>
      <c r="L58" s="423">
        <f>L59</f>
        <v>0</v>
      </c>
      <c r="M58" s="423">
        <f>M59</f>
        <v>0</v>
      </c>
      <c r="N58" s="423">
        <f>N59</f>
        <v>0</v>
      </c>
      <c r="O58" s="423">
        <f>O59</f>
        <v>0</v>
      </c>
      <c r="P58" s="427">
        <f t="shared" si="2"/>
        <v>0</v>
      </c>
      <c r="Q58" s="425" t="e">
        <f t="shared" si="3"/>
        <v>#DIV/0!</v>
      </c>
      <c r="R58" s="283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20.25" x14ac:dyDescent="0.2">
      <c r="A59" s="432"/>
      <c r="B59" s="428" t="s">
        <v>404</v>
      </c>
      <c r="C59" s="431"/>
      <c r="D59" s="431"/>
      <c r="E59" s="431"/>
      <c r="F59" s="431"/>
      <c r="G59" s="435" t="s">
        <v>259</v>
      </c>
      <c r="H59" s="423">
        <v>0</v>
      </c>
      <c r="I59" s="423">
        <v>0</v>
      </c>
      <c r="J59" s="424">
        <f t="shared" si="0"/>
        <v>0</v>
      </c>
      <c r="K59" s="425" t="e">
        <f t="shared" si="1"/>
        <v>#DIV/0!</v>
      </c>
      <c r="L59" s="423">
        <v>0</v>
      </c>
      <c r="M59" s="423">
        <v>0</v>
      </c>
      <c r="N59" s="423">
        <v>0</v>
      </c>
      <c r="O59" s="429">
        <f t="shared" si="11"/>
        <v>0</v>
      </c>
      <c r="P59" s="427">
        <f t="shared" si="2"/>
        <v>0</v>
      </c>
      <c r="Q59" s="425" t="e">
        <f t="shared" si="3"/>
        <v>#DIV/0!</v>
      </c>
      <c r="R59" s="283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20.25" x14ac:dyDescent="0.2">
      <c r="A60" s="420"/>
      <c r="B60" s="421"/>
      <c r="C60" s="421"/>
      <c r="D60" s="421"/>
      <c r="E60" s="421"/>
      <c r="F60" s="421"/>
      <c r="G60" s="433" t="s">
        <v>57</v>
      </c>
      <c r="H60" s="423">
        <f>H15+H17+H20+H24+H28+H33+H32+H39+H41+H52+H54+H58</f>
        <v>12470000</v>
      </c>
      <c r="I60" s="423">
        <f>I15+I17+I20+I24+I28+I33+I32+I39+I41+I52+I54+I58</f>
        <v>10913422.02</v>
      </c>
      <c r="J60" s="424">
        <f t="shared" si="0"/>
        <v>1556577.9800000004</v>
      </c>
      <c r="K60" s="425">
        <f t="shared" si="1"/>
        <v>87.51741796311147</v>
      </c>
      <c r="L60" s="423">
        <f>L15+L17+L20+L24+L28+L33+L32+L39+L41+L52+L54+L58</f>
        <v>12470000</v>
      </c>
      <c r="M60" s="423">
        <f>M15+M17+M20+M24+M28+M33+M32+M39+M41+M52+M54+M58</f>
        <v>9993190.1600000001</v>
      </c>
      <c r="N60" s="423">
        <f>N15+N17+N20+N24+N28+N33+N32+N39+N41+N52+N54+N58</f>
        <v>920231.86</v>
      </c>
      <c r="O60" s="423">
        <f>O15+O17+O20+O24+O28+O33+O32+O39+O41+O52+O54+O58</f>
        <v>10913422.02</v>
      </c>
      <c r="P60" s="427">
        <f t="shared" si="2"/>
        <v>1556577.9800000004</v>
      </c>
      <c r="Q60" s="425">
        <f t="shared" si="3"/>
        <v>87.52</v>
      </c>
      <c r="R60" s="283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40.5" x14ac:dyDescent="0.2">
      <c r="A61" s="420"/>
      <c r="B61" s="421"/>
      <c r="C61" s="421"/>
      <c r="D61" s="421"/>
      <c r="E61" s="421"/>
      <c r="F61" s="421"/>
      <c r="G61" s="433" t="s">
        <v>265</v>
      </c>
      <c r="H61" s="423">
        <f>+H16+H18+H29+H40</f>
        <v>5898000</v>
      </c>
      <c r="I61" s="423">
        <f>+I16+I18+I29+I40</f>
        <v>917568.95</v>
      </c>
      <c r="J61" s="424">
        <f t="shared" si="0"/>
        <v>4980431.05</v>
      </c>
      <c r="K61" s="425">
        <f t="shared" si="1"/>
        <v>15.557289759240419</v>
      </c>
      <c r="L61" s="423">
        <f>+L16+L18+L29+L40</f>
        <v>5898000</v>
      </c>
      <c r="M61" s="423">
        <f>+M16+M18+M29+M40</f>
        <v>862385.73</v>
      </c>
      <c r="N61" s="423">
        <f>+N16+N18+N29+N40</f>
        <v>55183.22</v>
      </c>
      <c r="O61" s="423">
        <f>+O16+O18+O29+O40</f>
        <v>917568.95</v>
      </c>
      <c r="P61" s="427">
        <f t="shared" si="2"/>
        <v>4980431.05</v>
      </c>
      <c r="Q61" s="425">
        <f t="shared" si="3"/>
        <v>15.56</v>
      </c>
      <c r="R61" s="283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20.25" x14ac:dyDescent="0.2">
      <c r="A62" s="432"/>
      <c r="B62" s="436"/>
      <c r="C62" s="421"/>
      <c r="D62" s="421"/>
      <c r="E62" s="421"/>
      <c r="F62" s="421"/>
      <c r="G62" s="437" t="s">
        <v>58</v>
      </c>
      <c r="H62" s="423">
        <f>H63</f>
        <v>0</v>
      </c>
      <c r="I62" s="423">
        <f>I63</f>
        <v>0</v>
      </c>
      <c r="J62" s="424">
        <f t="shared" si="0"/>
        <v>0</v>
      </c>
      <c r="K62" s="425" t="e">
        <f t="shared" si="1"/>
        <v>#DIV/0!</v>
      </c>
      <c r="L62" s="423">
        <f>L63</f>
        <v>0</v>
      </c>
      <c r="M62" s="423">
        <f>M63</f>
        <v>0</v>
      </c>
      <c r="N62" s="423">
        <f>N63</f>
        <v>0</v>
      </c>
      <c r="O62" s="423">
        <f>O63</f>
        <v>0</v>
      </c>
      <c r="P62" s="427">
        <f t="shared" si="2"/>
        <v>0</v>
      </c>
      <c r="Q62" s="425" t="e">
        <f t="shared" si="3"/>
        <v>#DIV/0!</v>
      </c>
      <c r="R62" s="283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60.75" x14ac:dyDescent="0.2">
      <c r="A63" s="420">
        <v>4800</v>
      </c>
      <c r="B63" s="431"/>
      <c r="C63" s="431"/>
      <c r="D63" s="431"/>
      <c r="E63" s="431"/>
      <c r="F63" s="431"/>
      <c r="G63" s="433" t="s">
        <v>59</v>
      </c>
      <c r="H63" s="423">
        <f>H64+H65</f>
        <v>0</v>
      </c>
      <c r="I63" s="423">
        <f>I64+I65</f>
        <v>0</v>
      </c>
      <c r="J63" s="424">
        <f t="shared" si="0"/>
        <v>0</v>
      </c>
      <c r="K63" s="425" t="e">
        <f t="shared" si="1"/>
        <v>#DIV/0!</v>
      </c>
      <c r="L63" s="423">
        <f>L64+L65</f>
        <v>0</v>
      </c>
      <c r="M63" s="423">
        <f>M64+M65</f>
        <v>0</v>
      </c>
      <c r="N63" s="423">
        <f>N64+N65</f>
        <v>0</v>
      </c>
      <c r="O63" s="423">
        <f>O64+O65</f>
        <v>0</v>
      </c>
      <c r="P63" s="427">
        <f t="shared" si="2"/>
        <v>0</v>
      </c>
      <c r="Q63" s="425" t="e">
        <f t="shared" si="3"/>
        <v>#DIV/0!</v>
      </c>
      <c r="R63" s="283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40.5" x14ac:dyDescent="0.2">
      <c r="A64" s="420"/>
      <c r="B64" s="431" t="s">
        <v>412</v>
      </c>
      <c r="C64" s="431"/>
      <c r="D64" s="431"/>
      <c r="E64" s="431"/>
      <c r="F64" s="431"/>
      <c r="G64" s="435" t="s">
        <v>413</v>
      </c>
      <c r="H64" s="423"/>
      <c r="I64" s="423"/>
      <c r="J64" s="424">
        <f t="shared" si="0"/>
        <v>0</v>
      </c>
      <c r="K64" s="425"/>
      <c r="L64" s="423"/>
      <c r="M64" s="423"/>
      <c r="N64" s="423"/>
      <c r="O64" s="429">
        <f t="shared" ref="O64:O65" si="12">+M64+N64</f>
        <v>0</v>
      </c>
      <c r="P64" s="427"/>
      <c r="Q64" s="425"/>
      <c r="R64" s="283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20.25" x14ac:dyDescent="0.2">
      <c r="A65" s="432"/>
      <c r="B65" s="431" t="s">
        <v>406</v>
      </c>
      <c r="C65" s="431"/>
      <c r="D65" s="431"/>
      <c r="E65" s="431"/>
      <c r="F65" s="431"/>
      <c r="G65" s="438" t="s">
        <v>60</v>
      </c>
      <c r="H65" s="423">
        <v>0</v>
      </c>
      <c r="I65" s="423">
        <v>0</v>
      </c>
      <c r="J65" s="424">
        <f t="shared" si="0"/>
        <v>0</v>
      </c>
      <c r="K65" s="425" t="e">
        <f t="shared" si="1"/>
        <v>#DIV/0!</v>
      </c>
      <c r="L65" s="423">
        <v>0</v>
      </c>
      <c r="M65" s="423">
        <v>0</v>
      </c>
      <c r="N65" s="423">
        <v>0</v>
      </c>
      <c r="O65" s="429">
        <f t="shared" si="12"/>
        <v>0</v>
      </c>
      <c r="P65" s="427">
        <f t="shared" si="2"/>
        <v>0</v>
      </c>
      <c r="Q65" s="425" t="e">
        <f t="shared" si="3"/>
        <v>#DIV/0!</v>
      </c>
      <c r="R65" s="283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21" thickBot="1" x14ac:dyDescent="0.25">
      <c r="A66" s="439"/>
      <c r="B66" s="440"/>
      <c r="C66" s="440"/>
      <c r="D66" s="440"/>
      <c r="E66" s="440"/>
      <c r="F66" s="440"/>
      <c r="G66" s="441"/>
      <c r="H66" s="442"/>
      <c r="I66" s="443"/>
      <c r="J66" s="444"/>
      <c r="K66" s="445"/>
      <c r="L66" s="446"/>
      <c r="M66" s="446"/>
      <c r="N66" s="444"/>
      <c r="O66" s="447"/>
      <c r="P66" s="448"/>
      <c r="Q66" s="449"/>
      <c r="R66" s="283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20.25" x14ac:dyDescent="0.2">
      <c r="A67" s="605" t="s">
        <v>61</v>
      </c>
      <c r="B67" s="606"/>
      <c r="C67" s="606"/>
      <c r="D67" s="606"/>
      <c r="E67" s="606"/>
      <c r="F67" s="606"/>
      <c r="G67" s="450" t="s">
        <v>62</v>
      </c>
      <c r="H67" s="451">
        <f>+H68+H79+H81</f>
        <v>38801500</v>
      </c>
      <c r="I67" s="451">
        <f>+I68+I79+I81</f>
        <v>33838323.510000005</v>
      </c>
      <c r="J67" s="451">
        <f t="shared" ref="J67" si="13">+J68+J79+J81</f>
        <v>4963176.4899999993</v>
      </c>
      <c r="K67" s="452">
        <f t="shared" ref="K67:K108" si="14">ROUND(I67/H67*100,2)</f>
        <v>87.21</v>
      </c>
      <c r="L67" s="451">
        <f>+L68+L79+L81</f>
        <v>38801500</v>
      </c>
      <c r="M67" s="451">
        <f>+M68+M79+M81</f>
        <v>30951683.909999996</v>
      </c>
      <c r="N67" s="451">
        <f>+N68+N79+N81</f>
        <v>2886639.6000000006</v>
      </c>
      <c r="O67" s="451">
        <f>+O68+O79+O81</f>
        <v>33838323.510000005</v>
      </c>
      <c r="P67" s="451">
        <f>L67-O67</f>
        <v>4963176.4899999946</v>
      </c>
      <c r="Q67" s="452">
        <f>ROUND(O67/L67*100,2)</f>
        <v>87.21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20.25" x14ac:dyDescent="0.2">
      <c r="A68" s="420"/>
      <c r="B68" s="421"/>
      <c r="C68" s="421"/>
      <c r="D68" s="436" t="s">
        <v>55</v>
      </c>
      <c r="E68" s="421"/>
      <c r="F68" s="421"/>
      <c r="G68" s="433" t="s">
        <v>63</v>
      </c>
      <c r="H68" s="453">
        <f>+H69+H70+H71+H72+H73+H74+H75+H76+H77+H78</f>
        <v>38801500</v>
      </c>
      <c r="I68" s="453">
        <f>+I69+I70+I71+I72+I73+I74+I75+I76+I77+I78</f>
        <v>34047756.060000002</v>
      </c>
      <c r="J68" s="453">
        <f t="shared" ref="J68" si="15">+J69+J70+J71+J72+J73+J74+J75+J76+J77+J78</f>
        <v>4753743.9399999995</v>
      </c>
      <c r="K68" s="454">
        <f t="shared" si="14"/>
        <v>87.75</v>
      </c>
      <c r="L68" s="453">
        <f>+L69+L70+L71+L72+L73+L74+L75+L76+L77+L78</f>
        <v>38801500</v>
      </c>
      <c r="M68" s="453">
        <f>+M69+M70+M71+M72+M73+M74+M75+M76+M77+M78</f>
        <v>31154731.079999998</v>
      </c>
      <c r="N68" s="453">
        <f>+N69+N70+N71+N72+N73+N74+N75+N76+N77+N78</f>
        <v>2893024.9800000004</v>
      </c>
      <c r="O68" s="453">
        <f t="shared" ref="O68" si="16">+O69+O70+O71+O72+O73+O74+O75+O76+O77+O78</f>
        <v>34047756.060000002</v>
      </c>
      <c r="P68" s="453">
        <f t="shared" ref="P68:P131" si="17">L68-O68</f>
        <v>4753743.9399999976</v>
      </c>
      <c r="Q68" s="454">
        <f t="shared" ref="Q68:Q112" si="18">ROUND(O68/L68*100,2)</f>
        <v>87.75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20.25" x14ac:dyDescent="0.2">
      <c r="A69" s="420"/>
      <c r="B69" s="421"/>
      <c r="C69" s="421"/>
      <c r="D69" s="436" t="s">
        <v>64</v>
      </c>
      <c r="E69" s="421"/>
      <c r="F69" s="421"/>
      <c r="G69" s="433" t="s">
        <v>65</v>
      </c>
      <c r="H69" s="453">
        <f t="shared" ref="H69:J73" si="19">+H84</f>
        <v>4866600</v>
      </c>
      <c r="I69" s="453">
        <f t="shared" si="19"/>
        <v>4255353</v>
      </c>
      <c r="J69" s="453">
        <f t="shared" si="19"/>
        <v>611247</v>
      </c>
      <c r="K69" s="454">
        <f t="shared" si="14"/>
        <v>87.44</v>
      </c>
      <c r="L69" s="453">
        <f t="shared" ref="L69:O73" si="20">+L84</f>
        <v>4866600</v>
      </c>
      <c r="M69" s="453">
        <f t="shared" si="20"/>
        <v>3971158</v>
      </c>
      <c r="N69" s="453">
        <f t="shared" si="20"/>
        <v>284195</v>
      </c>
      <c r="O69" s="453">
        <f t="shared" si="20"/>
        <v>4255353</v>
      </c>
      <c r="P69" s="453">
        <f t="shared" si="17"/>
        <v>611247</v>
      </c>
      <c r="Q69" s="454">
        <f t="shared" si="18"/>
        <v>87.44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20.25" x14ac:dyDescent="0.2">
      <c r="A70" s="420"/>
      <c r="B70" s="421"/>
      <c r="C70" s="421"/>
      <c r="D70" s="436" t="s">
        <v>66</v>
      </c>
      <c r="E70" s="421"/>
      <c r="F70" s="421"/>
      <c r="G70" s="433" t="s">
        <v>67</v>
      </c>
      <c r="H70" s="453">
        <f t="shared" si="19"/>
        <v>469400</v>
      </c>
      <c r="I70" s="453">
        <f t="shared" si="19"/>
        <v>424446.06</v>
      </c>
      <c r="J70" s="453">
        <f t="shared" si="19"/>
        <v>44953.939999999988</v>
      </c>
      <c r="K70" s="454">
        <f t="shared" si="14"/>
        <v>90.42</v>
      </c>
      <c r="L70" s="453">
        <f t="shared" si="20"/>
        <v>469400</v>
      </c>
      <c r="M70" s="453">
        <f t="shared" si="20"/>
        <v>391798.82</v>
      </c>
      <c r="N70" s="453">
        <f t="shared" si="20"/>
        <v>32647.24</v>
      </c>
      <c r="O70" s="453">
        <f t="shared" si="20"/>
        <v>424446.06</v>
      </c>
      <c r="P70" s="453">
        <f t="shared" si="17"/>
        <v>44953.94</v>
      </c>
      <c r="Q70" s="454">
        <f t="shared" si="18"/>
        <v>90.42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20.25" x14ac:dyDescent="0.2">
      <c r="A71" s="420"/>
      <c r="B71" s="421"/>
      <c r="C71" s="421"/>
      <c r="D71" s="436" t="s">
        <v>68</v>
      </c>
      <c r="E71" s="421"/>
      <c r="F71" s="421"/>
      <c r="G71" s="433" t="s">
        <v>69</v>
      </c>
      <c r="H71" s="453">
        <f t="shared" si="19"/>
        <v>0</v>
      </c>
      <c r="I71" s="453">
        <f t="shared" si="19"/>
        <v>0</v>
      </c>
      <c r="J71" s="453">
        <f t="shared" si="19"/>
        <v>0</v>
      </c>
      <c r="K71" s="454" t="e">
        <f t="shared" si="14"/>
        <v>#DIV/0!</v>
      </c>
      <c r="L71" s="453">
        <f t="shared" si="20"/>
        <v>0</v>
      </c>
      <c r="M71" s="453">
        <f t="shared" si="20"/>
        <v>0</v>
      </c>
      <c r="N71" s="453">
        <f t="shared" si="20"/>
        <v>0</v>
      </c>
      <c r="O71" s="453">
        <f t="shared" si="20"/>
        <v>0</v>
      </c>
      <c r="P71" s="453">
        <f t="shared" si="17"/>
        <v>0</v>
      </c>
      <c r="Q71" s="454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20.25" x14ac:dyDescent="0.2">
      <c r="A72" s="420"/>
      <c r="B72" s="421"/>
      <c r="C72" s="421"/>
      <c r="D72" s="436" t="s">
        <v>70</v>
      </c>
      <c r="E72" s="421"/>
      <c r="F72" s="421"/>
      <c r="G72" s="433" t="s">
        <v>71</v>
      </c>
      <c r="H72" s="453">
        <f t="shared" si="19"/>
        <v>0</v>
      </c>
      <c r="I72" s="453">
        <f t="shared" si="19"/>
        <v>0</v>
      </c>
      <c r="J72" s="453">
        <f t="shared" si="19"/>
        <v>0</v>
      </c>
      <c r="K72" s="454" t="e">
        <f t="shared" si="14"/>
        <v>#DIV/0!</v>
      </c>
      <c r="L72" s="453">
        <f t="shared" si="20"/>
        <v>0</v>
      </c>
      <c r="M72" s="453">
        <f t="shared" si="20"/>
        <v>0</v>
      </c>
      <c r="N72" s="453">
        <f t="shared" si="20"/>
        <v>0</v>
      </c>
      <c r="O72" s="453">
        <f t="shared" si="20"/>
        <v>0</v>
      </c>
      <c r="P72" s="453">
        <f t="shared" si="17"/>
        <v>0</v>
      </c>
      <c r="Q72" s="454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40.5" x14ac:dyDescent="0.2">
      <c r="A73" s="420"/>
      <c r="B73" s="421"/>
      <c r="C73" s="421"/>
      <c r="D73" s="436" t="s">
        <v>72</v>
      </c>
      <c r="E73" s="421"/>
      <c r="F73" s="421"/>
      <c r="G73" s="433" t="s">
        <v>73</v>
      </c>
      <c r="H73" s="453">
        <f t="shared" si="19"/>
        <v>3443000</v>
      </c>
      <c r="I73" s="453">
        <f t="shared" si="19"/>
        <v>3239715</v>
      </c>
      <c r="J73" s="453">
        <f t="shared" si="19"/>
        <v>203285</v>
      </c>
      <c r="K73" s="454">
        <f t="shared" si="14"/>
        <v>94.1</v>
      </c>
      <c r="L73" s="453">
        <f t="shared" si="20"/>
        <v>3443000</v>
      </c>
      <c r="M73" s="453">
        <f t="shared" si="20"/>
        <v>2902825</v>
      </c>
      <c r="N73" s="453">
        <f t="shared" si="20"/>
        <v>336890</v>
      </c>
      <c r="O73" s="453">
        <f t="shared" si="20"/>
        <v>3239715</v>
      </c>
      <c r="P73" s="453">
        <f t="shared" si="17"/>
        <v>203285</v>
      </c>
      <c r="Q73" s="454">
        <f t="shared" si="18"/>
        <v>94.1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20.25" x14ac:dyDescent="0.2">
      <c r="A74" s="420"/>
      <c r="B74" s="421"/>
      <c r="C74" s="421"/>
      <c r="D74" s="436" t="s">
        <v>74</v>
      </c>
      <c r="E74" s="421"/>
      <c r="F74" s="421"/>
      <c r="G74" s="433" t="s">
        <v>75</v>
      </c>
      <c r="H74" s="453">
        <f t="shared" ref="H74:J76" si="21">+H95</f>
        <v>0</v>
      </c>
      <c r="I74" s="453">
        <f t="shared" si="21"/>
        <v>0</v>
      </c>
      <c r="J74" s="453">
        <f t="shared" si="21"/>
        <v>0</v>
      </c>
      <c r="K74" s="454" t="e">
        <f t="shared" si="14"/>
        <v>#DIV/0!</v>
      </c>
      <c r="L74" s="453">
        <f t="shared" ref="L74:O76" si="22">+L95</f>
        <v>0</v>
      </c>
      <c r="M74" s="453">
        <f t="shared" si="22"/>
        <v>0</v>
      </c>
      <c r="N74" s="453">
        <f t="shared" si="22"/>
        <v>0</v>
      </c>
      <c r="O74" s="453">
        <f t="shared" si="22"/>
        <v>0</v>
      </c>
      <c r="P74" s="453">
        <f t="shared" si="17"/>
        <v>0</v>
      </c>
      <c r="Q74" s="454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40.5" x14ac:dyDescent="0.2">
      <c r="A75" s="420"/>
      <c r="B75" s="421"/>
      <c r="C75" s="421"/>
      <c r="D75" s="436" t="s">
        <v>76</v>
      </c>
      <c r="E75" s="421"/>
      <c r="F75" s="421"/>
      <c r="G75" s="433" t="s">
        <v>77</v>
      </c>
      <c r="H75" s="453">
        <f t="shared" si="21"/>
        <v>8281000</v>
      </c>
      <c r="I75" s="453">
        <f t="shared" si="21"/>
        <v>5237634.1399999997</v>
      </c>
      <c r="J75" s="453">
        <f t="shared" si="21"/>
        <v>3043365.8600000003</v>
      </c>
      <c r="K75" s="454">
        <f t="shared" si="14"/>
        <v>63.25</v>
      </c>
      <c r="L75" s="453">
        <f t="shared" si="22"/>
        <v>8281000</v>
      </c>
      <c r="M75" s="453">
        <f t="shared" si="22"/>
        <v>4397546.76</v>
      </c>
      <c r="N75" s="453">
        <f t="shared" si="22"/>
        <v>840087.38</v>
      </c>
      <c r="O75" s="453">
        <f t="shared" si="22"/>
        <v>5237634.1399999997</v>
      </c>
      <c r="P75" s="453">
        <f t="shared" si="17"/>
        <v>3043365.8600000003</v>
      </c>
      <c r="Q75" s="454">
        <f t="shared" si="18"/>
        <v>63.25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20.25" x14ac:dyDescent="0.2">
      <c r="A76" s="420"/>
      <c r="B76" s="421"/>
      <c r="C76" s="421"/>
      <c r="D76" s="436" t="s">
        <v>78</v>
      </c>
      <c r="E76" s="421"/>
      <c r="F76" s="421"/>
      <c r="G76" s="433" t="s">
        <v>79</v>
      </c>
      <c r="H76" s="453">
        <f t="shared" si="21"/>
        <v>21543500</v>
      </c>
      <c r="I76" s="453">
        <f t="shared" si="21"/>
        <v>20695099.859999999</v>
      </c>
      <c r="J76" s="453">
        <f t="shared" si="21"/>
        <v>848400.13999999966</v>
      </c>
      <c r="K76" s="454">
        <f t="shared" si="14"/>
        <v>96.06</v>
      </c>
      <c r="L76" s="453">
        <f t="shared" si="22"/>
        <v>21543500</v>
      </c>
      <c r="M76" s="453">
        <f>+M97</f>
        <v>19295894.5</v>
      </c>
      <c r="N76" s="453">
        <f t="shared" si="22"/>
        <v>1399205.36</v>
      </c>
      <c r="O76" s="453">
        <f t="shared" si="22"/>
        <v>20695099.859999999</v>
      </c>
      <c r="P76" s="453">
        <f t="shared" si="17"/>
        <v>848400.1400000006</v>
      </c>
      <c r="Q76" s="454">
        <f t="shared" si="18"/>
        <v>96.06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20.25" x14ac:dyDescent="0.2">
      <c r="A77" s="420"/>
      <c r="B77" s="421"/>
      <c r="C77" s="421"/>
      <c r="D77" s="436" t="s">
        <v>80</v>
      </c>
      <c r="E77" s="421"/>
      <c r="F77" s="421"/>
      <c r="G77" s="433" t="s">
        <v>81</v>
      </c>
      <c r="H77" s="453">
        <f t="shared" ref="H77:I77" si="23">+H102</f>
        <v>198000</v>
      </c>
      <c r="I77" s="453">
        <f t="shared" si="23"/>
        <v>195508</v>
      </c>
      <c r="J77" s="453">
        <f>+J102</f>
        <v>2492</v>
      </c>
      <c r="K77" s="454">
        <f t="shared" si="14"/>
        <v>98.74</v>
      </c>
      <c r="L77" s="453">
        <f t="shared" ref="L77:N77" si="24">+L102</f>
        <v>198000</v>
      </c>
      <c r="M77" s="453">
        <f t="shared" si="24"/>
        <v>195508</v>
      </c>
      <c r="N77" s="453">
        <f t="shared" si="24"/>
        <v>0</v>
      </c>
      <c r="O77" s="453">
        <f>+O102</f>
        <v>195508</v>
      </c>
      <c r="P77" s="453">
        <f t="shared" si="17"/>
        <v>2492</v>
      </c>
      <c r="Q77" s="454">
        <f t="shared" si="18"/>
        <v>98.74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81" x14ac:dyDescent="0.2">
      <c r="A78" s="420"/>
      <c r="B78" s="421"/>
      <c r="C78" s="421"/>
      <c r="D78" s="436" t="s">
        <v>82</v>
      </c>
      <c r="E78" s="421"/>
      <c r="F78" s="421"/>
      <c r="G78" s="455" t="s">
        <v>207</v>
      </c>
      <c r="H78" s="453">
        <f>H103</f>
        <v>0</v>
      </c>
      <c r="I78" s="453">
        <f>I103</f>
        <v>0</v>
      </c>
      <c r="J78" s="453">
        <v>0</v>
      </c>
      <c r="K78" s="454" t="e">
        <f t="shared" si="14"/>
        <v>#DIV/0!</v>
      </c>
      <c r="L78" s="453">
        <f>L103</f>
        <v>0</v>
      </c>
      <c r="M78" s="453">
        <f>M103</f>
        <v>0</v>
      </c>
      <c r="N78" s="453">
        <f>N103</f>
        <v>0</v>
      </c>
      <c r="O78" s="453">
        <f>O103</f>
        <v>0</v>
      </c>
      <c r="P78" s="453">
        <f t="shared" si="17"/>
        <v>0</v>
      </c>
      <c r="Q78" s="454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20.25" x14ac:dyDescent="0.2">
      <c r="A79" s="420"/>
      <c r="B79" s="421"/>
      <c r="C79" s="421"/>
      <c r="D79" s="436" t="s">
        <v>83</v>
      </c>
      <c r="E79" s="421"/>
      <c r="F79" s="421"/>
      <c r="G79" s="433" t="s">
        <v>84</v>
      </c>
      <c r="H79" s="453">
        <f>+H80</f>
        <v>0</v>
      </c>
      <c r="I79" s="453">
        <f>+I80</f>
        <v>0</v>
      </c>
      <c r="J79" s="453">
        <f>+J80</f>
        <v>0</v>
      </c>
      <c r="K79" s="454" t="e">
        <f t="shared" si="14"/>
        <v>#DIV/0!</v>
      </c>
      <c r="L79" s="453">
        <f>+L80</f>
        <v>0</v>
      </c>
      <c r="M79" s="453">
        <f>+M80</f>
        <v>0</v>
      </c>
      <c r="N79" s="453">
        <f>+N80</f>
        <v>0</v>
      </c>
      <c r="O79" s="453">
        <f>+O80</f>
        <v>0</v>
      </c>
      <c r="P79" s="453">
        <f t="shared" si="17"/>
        <v>0</v>
      </c>
      <c r="Q79" s="454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20.25" x14ac:dyDescent="0.2">
      <c r="A80" s="420"/>
      <c r="B80" s="421"/>
      <c r="C80" s="421"/>
      <c r="D80" s="436" t="s">
        <v>85</v>
      </c>
      <c r="E80" s="421"/>
      <c r="F80" s="421"/>
      <c r="G80" s="433" t="s">
        <v>86</v>
      </c>
      <c r="H80" s="453">
        <f>H105</f>
        <v>0</v>
      </c>
      <c r="I80" s="453">
        <f>I105</f>
        <v>0</v>
      </c>
      <c r="J80" s="453">
        <f>J175</f>
        <v>0</v>
      </c>
      <c r="K80" s="454" t="e">
        <f t="shared" si="14"/>
        <v>#DIV/0!</v>
      </c>
      <c r="L80" s="453">
        <f>L105</f>
        <v>0</v>
      </c>
      <c r="M80" s="453">
        <f>M105</f>
        <v>0</v>
      </c>
      <c r="N80" s="453">
        <f>N105</f>
        <v>0</v>
      </c>
      <c r="O80" s="453">
        <f>O105</f>
        <v>0</v>
      </c>
      <c r="P80" s="453">
        <f t="shared" si="17"/>
        <v>0</v>
      </c>
      <c r="Q80" s="454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20.25" x14ac:dyDescent="0.2">
      <c r="A81" s="420"/>
      <c r="B81" s="421"/>
      <c r="C81" s="421"/>
      <c r="D81" s="421">
        <v>85</v>
      </c>
      <c r="E81" s="421"/>
      <c r="F81" s="421"/>
      <c r="G81" s="433" t="s">
        <v>87</v>
      </c>
      <c r="H81" s="453">
        <f>+H109</f>
        <v>0</v>
      </c>
      <c r="I81" s="453">
        <f>+I109</f>
        <v>-209432.55</v>
      </c>
      <c r="J81" s="453">
        <f>+J109</f>
        <v>209432.55</v>
      </c>
      <c r="K81" s="454" t="e">
        <f t="shared" si="14"/>
        <v>#DIV/0!</v>
      </c>
      <c r="L81" s="453">
        <f>+L109</f>
        <v>0</v>
      </c>
      <c r="M81" s="453">
        <f>+M109</f>
        <v>-203047.16999999998</v>
      </c>
      <c r="N81" s="453">
        <f>+N109</f>
        <v>-6385.38</v>
      </c>
      <c r="O81" s="453">
        <f>+O109</f>
        <v>-209432.55</v>
      </c>
      <c r="P81" s="453">
        <f t="shared" si="17"/>
        <v>209432.55</v>
      </c>
      <c r="Q81" s="454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20.25" x14ac:dyDescent="0.2">
      <c r="A82" s="597">
        <v>5004</v>
      </c>
      <c r="B82" s="598"/>
      <c r="C82" s="598"/>
      <c r="D82" s="598"/>
      <c r="E82" s="598"/>
      <c r="F82" s="598"/>
      <c r="G82" s="458" t="s">
        <v>88</v>
      </c>
      <c r="H82" s="459">
        <f>+H83+H104+H105+H109</f>
        <v>38801500</v>
      </c>
      <c r="I82" s="459">
        <f>+I83+I104+I105+I109</f>
        <v>33838323.510000005</v>
      </c>
      <c r="J82" s="459">
        <f>+J83+J104+J106+J109</f>
        <v>4963176.4899999993</v>
      </c>
      <c r="K82" s="454">
        <f t="shared" si="14"/>
        <v>87.21</v>
      </c>
      <c r="L82" s="459">
        <f>+L83+L104+L105+L109</f>
        <v>38801500</v>
      </c>
      <c r="M82" s="459">
        <f>+M83+M104+M105+M109</f>
        <v>30951683.909999996</v>
      </c>
      <c r="N82" s="459">
        <f>+N83+N104+N105+N109</f>
        <v>2886639.6000000006</v>
      </c>
      <c r="O82" s="459">
        <f>+O83+O104+O106+O109</f>
        <v>33838323.510000005</v>
      </c>
      <c r="P82" s="459">
        <f t="shared" si="17"/>
        <v>4963176.4899999946</v>
      </c>
      <c r="Q82" s="452">
        <f t="shared" si="18"/>
        <v>87.21</v>
      </c>
      <c r="R82" s="283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20.25" x14ac:dyDescent="0.2">
      <c r="A83" s="456"/>
      <c r="B83" s="457"/>
      <c r="C83" s="457"/>
      <c r="D83" s="457" t="s">
        <v>33</v>
      </c>
      <c r="E83" s="457"/>
      <c r="F83" s="457"/>
      <c r="G83" s="433" t="s">
        <v>63</v>
      </c>
      <c r="H83" s="453">
        <f>H84+H85+H86+H87+H88+H95+H96+H97+H102+H103</f>
        <v>38801500</v>
      </c>
      <c r="I83" s="453">
        <f>I84+I85+I86+I87+I88+I95+I96+I97+I102+I103</f>
        <v>34047756.060000002</v>
      </c>
      <c r="J83" s="453">
        <f t="shared" ref="J83" si="25">J84+J85+J86+J87+J88+J95+J96+J97+J102+J103</f>
        <v>4753743.9399999995</v>
      </c>
      <c r="K83" s="454">
        <f t="shared" si="14"/>
        <v>87.75</v>
      </c>
      <c r="L83" s="453">
        <f>L84+L85+L86+L87+L88+L95+L96+L97+L102+L103</f>
        <v>38801500</v>
      </c>
      <c r="M83" s="453">
        <f>M84+M85+M86+M87+M88+M95+M96+M97+M102+M103</f>
        <v>31154731.079999998</v>
      </c>
      <c r="N83" s="453">
        <f>N84+N85+N86+N87+N88+N95+N96+N97+N102+N103</f>
        <v>2893024.9800000004</v>
      </c>
      <c r="O83" s="453">
        <f t="shared" ref="O83" si="26">O84+O85+O86+O87+O88+O95+O96+O97+O102+O103</f>
        <v>34047756.060000002</v>
      </c>
      <c r="P83" s="453">
        <f t="shared" si="17"/>
        <v>4753743.9399999976</v>
      </c>
      <c r="Q83" s="454">
        <f t="shared" si="18"/>
        <v>87.75</v>
      </c>
      <c r="R83" s="283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20.25" x14ac:dyDescent="0.2">
      <c r="A84" s="420"/>
      <c r="B84" s="421"/>
      <c r="C84" s="421"/>
      <c r="D84" s="421" t="s">
        <v>89</v>
      </c>
      <c r="E84" s="421"/>
      <c r="F84" s="421"/>
      <c r="G84" s="433" t="s">
        <v>65</v>
      </c>
      <c r="H84" s="453">
        <f>H112+H179+H264</f>
        <v>4866600</v>
      </c>
      <c r="I84" s="453">
        <f>I112+I179+I264</f>
        <v>4255353</v>
      </c>
      <c r="J84" s="453">
        <f>J112+J179+J264</f>
        <v>611247</v>
      </c>
      <c r="K84" s="454">
        <f t="shared" si="14"/>
        <v>87.44</v>
      </c>
      <c r="L84" s="453">
        <f>L112+L179+L264</f>
        <v>4866600</v>
      </c>
      <c r="M84" s="453">
        <f>M112+M179+M264</f>
        <v>3971158</v>
      </c>
      <c r="N84" s="453">
        <f>N112+N179+N264</f>
        <v>284195</v>
      </c>
      <c r="O84" s="453">
        <f>O112+O179+O264</f>
        <v>4255353</v>
      </c>
      <c r="P84" s="453">
        <f t="shared" si="17"/>
        <v>611247</v>
      </c>
      <c r="Q84" s="454">
        <f t="shared" si="18"/>
        <v>87.44</v>
      </c>
      <c r="R84" s="283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20.25" x14ac:dyDescent="0.2">
      <c r="A85" s="420"/>
      <c r="B85" s="421"/>
      <c r="C85" s="421"/>
      <c r="D85" s="421" t="s">
        <v>90</v>
      </c>
      <c r="E85" s="421"/>
      <c r="F85" s="421"/>
      <c r="G85" s="433" t="s">
        <v>67</v>
      </c>
      <c r="H85" s="453">
        <f>H139+H206+H296+H389</f>
        <v>469400</v>
      </c>
      <c r="I85" s="453">
        <f>I139+I206+I296+I389</f>
        <v>424446.06</v>
      </c>
      <c r="J85" s="453">
        <f>J139+J206+J296+J389</f>
        <v>44953.939999999988</v>
      </c>
      <c r="K85" s="454">
        <f t="shared" si="14"/>
        <v>90.42</v>
      </c>
      <c r="L85" s="453">
        <f>L139+L206+L296+L389</f>
        <v>469400</v>
      </c>
      <c r="M85" s="453">
        <f>M139+M206+M296+M389</f>
        <v>391798.82</v>
      </c>
      <c r="N85" s="453">
        <f>N139+N206+N296+N389</f>
        <v>32647.24</v>
      </c>
      <c r="O85" s="453">
        <f>O139+O206+O296+O389</f>
        <v>424446.06</v>
      </c>
      <c r="P85" s="453">
        <f t="shared" si="17"/>
        <v>44953.94</v>
      </c>
      <c r="Q85" s="454">
        <f t="shared" si="18"/>
        <v>90.42</v>
      </c>
      <c r="R85" s="283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20.25" x14ac:dyDescent="0.2">
      <c r="A86" s="420"/>
      <c r="B86" s="421"/>
      <c r="C86" s="421"/>
      <c r="D86" s="421" t="s">
        <v>91</v>
      </c>
      <c r="E86" s="421"/>
      <c r="F86" s="421"/>
      <c r="G86" s="433" t="s">
        <v>69</v>
      </c>
      <c r="H86" s="453">
        <f>H329</f>
        <v>0</v>
      </c>
      <c r="I86" s="453">
        <f>I329</f>
        <v>0</v>
      </c>
      <c r="J86" s="453">
        <f>J331</f>
        <v>0</v>
      </c>
      <c r="K86" s="454" t="e">
        <f t="shared" si="14"/>
        <v>#DIV/0!</v>
      </c>
      <c r="L86" s="453">
        <f>L329</f>
        <v>0</v>
      </c>
      <c r="M86" s="453">
        <f>M329</f>
        <v>0</v>
      </c>
      <c r="N86" s="453">
        <f>N329</f>
        <v>0</v>
      </c>
      <c r="O86" s="453">
        <f>O329</f>
        <v>0</v>
      </c>
      <c r="P86" s="453">
        <f t="shared" si="17"/>
        <v>0</v>
      </c>
      <c r="Q86" s="454" t="e">
        <f t="shared" si="18"/>
        <v>#DIV/0!</v>
      </c>
      <c r="R86" s="283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20.25" x14ac:dyDescent="0.2">
      <c r="A87" s="420"/>
      <c r="B87" s="421"/>
      <c r="C87" s="421"/>
      <c r="D87" s="421" t="s">
        <v>92</v>
      </c>
      <c r="E87" s="421"/>
      <c r="F87" s="421"/>
      <c r="G87" s="433" t="s">
        <v>71</v>
      </c>
      <c r="H87" s="453">
        <f>H235+H392</f>
        <v>0</v>
      </c>
      <c r="I87" s="453">
        <f>I235+I392</f>
        <v>0</v>
      </c>
      <c r="J87" s="453">
        <f>J235+J392</f>
        <v>0</v>
      </c>
      <c r="K87" s="454" t="e">
        <f t="shared" si="14"/>
        <v>#DIV/0!</v>
      </c>
      <c r="L87" s="453">
        <f>L235+L392</f>
        <v>0</v>
      </c>
      <c r="M87" s="453">
        <f>M235+M392</f>
        <v>0</v>
      </c>
      <c r="N87" s="453">
        <f>N235+N392</f>
        <v>0</v>
      </c>
      <c r="O87" s="453">
        <f>O235+O392</f>
        <v>0</v>
      </c>
      <c r="P87" s="453">
        <f t="shared" si="17"/>
        <v>0</v>
      </c>
      <c r="Q87" s="454" t="e">
        <f t="shared" si="18"/>
        <v>#DIV/0!</v>
      </c>
      <c r="R87" s="283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40.5" x14ac:dyDescent="0.2">
      <c r="A88" s="420"/>
      <c r="B88" s="421"/>
      <c r="C88" s="421"/>
      <c r="D88" s="421">
        <v>51</v>
      </c>
      <c r="E88" s="421"/>
      <c r="F88" s="421"/>
      <c r="G88" s="433" t="s">
        <v>73</v>
      </c>
      <c r="H88" s="453">
        <f>H237+H332+H395</f>
        <v>3443000</v>
      </c>
      <c r="I88" s="453">
        <f>I237+I332+I395</f>
        <v>3239715</v>
      </c>
      <c r="J88" s="453">
        <f>J237+J332+J395</f>
        <v>203285</v>
      </c>
      <c r="K88" s="454">
        <f t="shared" si="14"/>
        <v>94.1</v>
      </c>
      <c r="L88" s="453">
        <f>L237+L332+L395</f>
        <v>3443000</v>
      </c>
      <c r="M88" s="453">
        <f>M237+M332+M395</f>
        <v>2902825</v>
      </c>
      <c r="N88" s="453">
        <f>N237+N332+N395</f>
        <v>336890</v>
      </c>
      <c r="O88" s="453">
        <f>O237+O332+O395</f>
        <v>3239715</v>
      </c>
      <c r="P88" s="453">
        <f t="shared" si="17"/>
        <v>203285</v>
      </c>
      <c r="Q88" s="454">
        <f t="shared" si="18"/>
        <v>94.1</v>
      </c>
      <c r="R88" s="283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20.25" x14ac:dyDescent="0.2">
      <c r="A89" s="420"/>
      <c r="B89" s="421"/>
      <c r="C89" s="421"/>
      <c r="D89" s="421"/>
      <c r="E89" s="421" t="s">
        <v>33</v>
      </c>
      <c r="F89" s="421"/>
      <c r="G89" s="433" t="s">
        <v>93</v>
      </c>
      <c r="H89" s="453">
        <f>H90+H91+H92+H93+H94</f>
        <v>3443000</v>
      </c>
      <c r="I89" s="453">
        <f>I90+I91+I92+I93+I94</f>
        <v>3239715</v>
      </c>
      <c r="J89" s="453">
        <f>J90+J91+J92+J93+J94</f>
        <v>203285</v>
      </c>
      <c r="K89" s="454">
        <f t="shared" si="14"/>
        <v>94.1</v>
      </c>
      <c r="L89" s="453">
        <f>L90+L91+L92+L93+L94</f>
        <v>3443000</v>
      </c>
      <c r="M89" s="453">
        <f>M90+M91+M92+M93+M94</f>
        <v>2902825</v>
      </c>
      <c r="N89" s="453">
        <f>N90+N91+N92+N93+N94</f>
        <v>336890</v>
      </c>
      <c r="O89" s="453">
        <f>O90+O91+O92+O93+O94</f>
        <v>3239715</v>
      </c>
      <c r="P89" s="453">
        <f t="shared" si="17"/>
        <v>203285</v>
      </c>
      <c r="Q89" s="454">
        <f t="shared" si="18"/>
        <v>94.1</v>
      </c>
      <c r="R89" s="283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20.25" x14ac:dyDescent="0.2">
      <c r="A90" s="420"/>
      <c r="B90" s="421"/>
      <c r="C90" s="421"/>
      <c r="D90" s="421"/>
      <c r="E90" s="421"/>
      <c r="F90" s="421" t="s">
        <v>33</v>
      </c>
      <c r="G90" s="433" t="s">
        <v>94</v>
      </c>
      <c r="H90" s="453">
        <f>H237</f>
        <v>0</v>
      </c>
      <c r="I90" s="453">
        <f>I237</f>
        <v>0</v>
      </c>
      <c r="J90" s="453">
        <f>J237</f>
        <v>0</v>
      </c>
      <c r="K90" s="454" t="e">
        <f t="shared" si="14"/>
        <v>#DIV/0!</v>
      </c>
      <c r="L90" s="453">
        <f>L237</f>
        <v>0</v>
      </c>
      <c r="M90" s="453">
        <f>M237</f>
        <v>0</v>
      </c>
      <c r="N90" s="453">
        <f>N237</f>
        <v>0</v>
      </c>
      <c r="O90" s="453">
        <f>O237</f>
        <v>0</v>
      </c>
      <c r="P90" s="453">
        <f t="shared" si="17"/>
        <v>0</v>
      </c>
      <c r="Q90" s="454" t="e">
        <f t="shared" si="18"/>
        <v>#DIV/0!</v>
      </c>
      <c r="R90" s="283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60.75" x14ac:dyDescent="0.2">
      <c r="A91" s="420"/>
      <c r="B91" s="421"/>
      <c r="C91" s="421"/>
      <c r="D91" s="421"/>
      <c r="E91" s="421"/>
      <c r="F91" s="421">
        <v>17</v>
      </c>
      <c r="G91" s="433" t="s">
        <v>95</v>
      </c>
      <c r="H91" s="453">
        <f>H334</f>
        <v>3443000</v>
      </c>
      <c r="I91" s="453">
        <f>I334</f>
        <v>3239715</v>
      </c>
      <c r="J91" s="453">
        <f>J334</f>
        <v>203285</v>
      </c>
      <c r="K91" s="454">
        <f t="shared" si="14"/>
        <v>94.1</v>
      </c>
      <c r="L91" s="453">
        <f>L334</f>
        <v>3443000</v>
      </c>
      <c r="M91" s="453">
        <f>M334</f>
        <v>2902825</v>
      </c>
      <c r="N91" s="453">
        <f>N334</f>
        <v>336890</v>
      </c>
      <c r="O91" s="453">
        <f>O334</f>
        <v>3239715</v>
      </c>
      <c r="P91" s="453">
        <f t="shared" si="17"/>
        <v>203285</v>
      </c>
      <c r="Q91" s="454">
        <f t="shared" si="18"/>
        <v>94.1</v>
      </c>
      <c r="R91" s="283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81" x14ac:dyDescent="0.2">
      <c r="A92" s="420"/>
      <c r="B92" s="421"/>
      <c r="C92" s="421"/>
      <c r="D92" s="421"/>
      <c r="E92" s="421"/>
      <c r="F92" s="421">
        <v>18</v>
      </c>
      <c r="G92" s="433" t="s">
        <v>96</v>
      </c>
      <c r="H92" s="453">
        <f>H397</f>
        <v>0</v>
      </c>
      <c r="I92" s="453">
        <f>I397</f>
        <v>0</v>
      </c>
      <c r="J92" s="453">
        <f>J397</f>
        <v>0</v>
      </c>
      <c r="K92" s="454" t="e">
        <f t="shared" si="14"/>
        <v>#DIV/0!</v>
      </c>
      <c r="L92" s="453">
        <f>L397</f>
        <v>0</v>
      </c>
      <c r="M92" s="453">
        <f>M397</f>
        <v>0</v>
      </c>
      <c r="N92" s="453">
        <f>N397</f>
        <v>0</v>
      </c>
      <c r="O92" s="453">
        <f>O397</f>
        <v>0</v>
      </c>
      <c r="P92" s="453">
        <f t="shared" si="17"/>
        <v>0</v>
      </c>
      <c r="Q92" s="454" t="e">
        <f t="shared" si="18"/>
        <v>#DIV/0!</v>
      </c>
      <c r="R92" s="283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60.75" x14ac:dyDescent="0.2">
      <c r="A93" s="420"/>
      <c r="B93" s="421"/>
      <c r="C93" s="421"/>
      <c r="D93" s="421"/>
      <c r="E93" s="421"/>
      <c r="F93" s="421">
        <v>19</v>
      </c>
      <c r="G93" s="433" t="s">
        <v>97</v>
      </c>
      <c r="H93" s="453">
        <f t="shared" ref="H93:J94" si="27">H335</f>
        <v>0</v>
      </c>
      <c r="I93" s="453">
        <f t="shared" si="27"/>
        <v>0</v>
      </c>
      <c r="J93" s="453">
        <f t="shared" si="27"/>
        <v>0</v>
      </c>
      <c r="K93" s="454" t="e">
        <f t="shared" si="14"/>
        <v>#DIV/0!</v>
      </c>
      <c r="L93" s="453">
        <f t="shared" ref="L93:O94" si="28">L335</f>
        <v>0</v>
      </c>
      <c r="M93" s="453">
        <f t="shared" si="28"/>
        <v>0</v>
      </c>
      <c r="N93" s="453">
        <f t="shared" si="28"/>
        <v>0</v>
      </c>
      <c r="O93" s="453">
        <f t="shared" si="28"/>
        <v>0</v>
      </c>
      <c r="P93" s="453">
        <f t="shared" si="17"/>
        <v>0</v>
      </c>
      <c r="Q93" s="454" t="e">
        <f t="shared" si="18"/>
        <v>#DIV/0!</v>
      </c>
      <c r="R93" s="283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101.25" x14ac:dyDescent="0.2">
      <c r="A94" s="420"/>
      <c r="B94" s="421"/>
      <c r="C94" s="421"/>
      <c r="D94" s="421"/>
      <c r="E94" s="421"/>
      <c r="F94" s="421" t="s">
        <v>90</v>
      </c>
      <c r="G94" s="433" t="s">
        <v>98</v>
      </c>
      <c r="H94" s="453">
        <f t="shared" si="27"/>
        <v>0</v>
      </c>
      <c r="I94" s="453">
        <f t="shared" si="27"/>
        <v>0</v>
      </c>
      <c r="J94" s="453">
        <f t="shared" si="27"/>
        <v>0</v>
      </c>
      <c r="K94" s="454" t="e">
        <f t="shared" si="14"/>
        <v>#DIV/0!</v>
      </c>
      <c r="L94" s="453">
        <f t="shared" si="28"/>
        <v>0</v>
      </c>
      <c r="M94" s="453">
        <f t="shared" si="28"/>
        <v>0</v>
      </c>
      <c r="N94" s="453">
        <f t="shared" si="28"/>
        <v>0</v>
      </c>
      <c r="O94" s="453">
        <f t="shared" si="28"/>
        <v>0</v>
      </c>
      <c r="P94" s="453">
        <f t="shared" si="17"/>
        <v>0</v>
      </c>
      <c r="Q94" s="454" t="e">
        <f t="shared" si="18"/>
        <v>#DIV/0!</v>
      </c>
      <c r="R94" s="283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20.25" x14ac:dyDescent="0.2">
      <c r="A95" s="420"/>
      <c r="B95" s="421"/>
      <c r="C95" s="421"/>
      <c r="D95" s="421">
        <v>55</v>
      </c>
      <c r="E95" s="421"/>
      <c r="F95" s="421"/>
      <c r="G95" s="433" t="s">
        <v>75</v>
      </c>
      <c r="H95" s="453">
        <f>H398</f>
        <v>0</v>
      </c>
      <c r="I95" s="453">
        <f>I398</f>
        <v>0</v>
      </c>
      <c r="J95" s="453"/>
      <c r="K95" s="454" t="e">
        <f t="shared" si="14"/>
        <v>#DIV/0!</v>
      </c>
      <c r="L95" s="453">
        <f>L398</f>
        <v>0</v>
      </c>
      <c r="M95" s="453">
        <f>M398</f>
        <v>0</v>
      </c>
      <c r="N95" s="453">
        <f>N398</f>
        <v>0</v>
      </c>
      <c r="O95" s="453">
        <f>O398</f>
        <v>0</v>
      </c>
      <c r="P95" s="453">
        <f t="shared" si="17"/>
        <v>0</v>
      </c>
      <c r="Q95" s="454" t="e">
        <f t="shared" si="18"/>
        <v>#DIV/0!</v>
      </c>
      <c r="R95" s="283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40.5" x14ac:dyDescent="0.2">
      <c r="A96" s="420"/>
      <c r="B96" s="421"/>
      <c r="C96" s="421"/>
      <c r="D96" s="421">
        <v>56</v>
      </c>
      <c r="E96" s="421"/>
      <c r="F96" s="421"/>
      <c r="G96" s="433" t="s">
        <v>99</v>
      </c>
      <c r="H96" s="453">
        <f>H240+H404</f>
        <v>8281000</v>
      </c>
      <c r="I96" s="453">
        <f>I240+I404</f>
        <v>5237634.1399999997</v>
      </c>
      <c r="J96" s="453">
        <f>+J404</f>
        <v>3043365.8600000003</v>
      </c>
      <c r="K96" s="454">
        <f t="shared" si="14"/>
        <v>63.25</v>
      </c>
      <c r="L96" s="453">
        <f>L240+L404</f>
        <v>8281000</v>
      </c>
      <c r="M96" s="453">
        <f>M240+M404</f>
        <v>4397546.76</v>
      </c>
      <c r="N96" s="453">
        <f>N240+N404</f>
        <v>840087.38</v>
      </c>
      <c r="O96" s="453">
        <f>O240+O404</f>
        <v>5237634.1399999997</v>
      </c>
      <c r="P96" s="453">
        <f t="shared" si="17"/>
        <v>3043365.8600000003</v>
      </c>
      <c r="Q96" s="454">
        <f t="shared" si="18"/>
        <v>63.25</v>
      </c>
      <c r="R96" s="283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20.25" x14ac:dyDescent="0.2">
      <c r="A97" s="420"/>
      <c r="B97" s="421"/>
      <c r="C97" s="421"/>
      <c r="D97" s="421">
        <v>57</v>
      </c>
      <c r="E97" s="421"/>
      <c r="F97" s="421"/>
      <c r="G97" s="433" t="s">
        <v>79</v>
      </c>
      <c r="H97" s="453">
        <f>H244+H337+H418</f>
        <v>21543500</v>
      </c>
      <c r="I97" s="453">
        <f>I244+I337+I418</f>
        <v>20695099.859999999</v>
      </c>
      <c r="J97" s="453">
        <f>J244+J337+J418</f>
        <v>848400.13999999966</v>
      </c>
      <c r="K97" s="454">
        <f t="shared" si="14"/>
        <v>96.06</v>
      </c>
      <c r="L97" s="453">
        <f>L244+L337+L418</f>
        <v>21543500</v>
      </c>
      <c r="M97" s="453">
        <f>M244+M337+M418</f>
        <v>19295894.5</v>
      </c>
      <c r="N97" s="453">
        <f>N244+N337+N418</f>
        <v>1399205.36</v>
      </c>
      <c r="O97" s="453">
        <f>O244+O337+O418</f>
        <v>20695099.859999999</v>
      </c>
      <c r="P97" s="453">
        <f t="shared" si="17"/>
        <v>848400.1400000006</v>
      </c>
      <c r="Q97" s="454">
        <f t="shared" si="18"/>
        <v>96.06</v>
      </c>
      <c r="R97" s="283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20.25" x14ac:dyDescent="0.2">
      <c r="A98" s="420"/>
      <c r="B98" s="421"/>
      <c r="C98" s="421"/>
      <c r="D98" s="421"/>
      <c r="E98" s="421" t="s">
        <v>33</v>
      </c>
      <c r="F98" s="421"/>
      <c r="G98" s="433" t="s">
        <v>100</v>
      </c>
      <c r="H98" s="453">
        <f>H245+H338</f>
        <v>13800000</v>
      </c>
      <c r="I98" s="453">
        <f>I245+I338</f>
        <v>13017225.42</v>
      </c>
      <c r="J98" s="453">
        <f>J245+J338</f>
        <v>782774.58000000007</v>
      </c>
      <c r="K98" s="454">
        <f t="shared" si="14"/>
        <v>94.33</v>
      </c>
      <c r="L98" s="453">
        <f>L245+L338</f>
        <v>13800000</v>
      </c>
      <c r="M98" s="453">
        <f>M245+M338</f>
        <v>11697118.42</v>
      </c>
      <c r="N98" s="453">
        <f>N245+N338</f>
        <v>1320107</v>
      </c>
      <c r="O98" s="453">
        <f>O245+O338</f>
        <v>13017225.42</v>
      </c>
      <c r="P98" s="453">
        <f t="shared" si="17"/>
        <v>782774.58000000007</v>
      </c>
      <c r="Q98" s="454">
        <f t="shared" si="18"/>
        <v>94.33</v>
      </c>
      <c r="R98" s="283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20.25" x14ac:dyDescent="0.2">
      <c r="A99" s="420"/>
      <c r="B99" s="421"/>
      <c r="C99" s="421"/>
      <c r="D99" s="421"/>
      <c r="E99" s="421" t="s">
        <v>31</v>
      </c>
      <c r="F99" s="421"/>
      <c r="G99" s="433" t="s">
        <v>101</v>
      </c>
      <c r="H99" s="453">
        <f>H100+H101</f>
        <v>7743500</v>
      </c>
      <c r="I99" s="453">
        <f>I100+I101</f>
        <v>7677874.4400000004</v>
      </c>
      <c r="J99" s="453">
        <f>J100+J101</f>
        <v>65625.55999999959</v>
      </c>
      <c r="K99" s="454">
        <f t="shared" si="14"/>
        <v>99.15</v>
      </c>
      <c r="L99" s="453">
        <f>L100+L101</f>
        <v>7743500</v>
      </c>
      <c r="M99" s="453">
        <f>M100+M101</f>
        <v>7598776.0800000001</v>
      </c>
      <c r="N99" s="453">
        <f>N100+N101</f>
        <v>79098.36</v>
      </c>
      <c r="O99" s="453">
        <f>O100+O101</f>
        <v>7677874.4400000004</v>
      </c>
      <c r="P99" s="453">
        <f t="shared" si="17"/>
        <v>65625.55999999959</v>
      </c>
      <c r="Q99" s="454">
        <f t="shared" si="18"/>
        <v>99.15</v>
      </c>
      <c r="R99" s="283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20.25" x14ac:dyDescent="0.2">
      <c r="A100" s="420"/>
      <c r="B100" s="421"/>
      <c r="C100" s="421"/>
      <c r="D100" s="421"/>
      <c r="E100" s="421"/>
      <c r="F100" s="421" t="s">
        <v>33</v>
      </c>
      <c r="G100" s="433" t="s">
        <v>102</v>
      </c>
      <c r="H100" s="453">
        <f>H247+H358+H420</f>
        <v>7738500</v>
      </c>
      <c r="I100" s="453">
        <f>I247+I358+I420</f>
        <v>7677874.4400000004</v>
      </c>
      <c r="J100" s="453">
        <f>J247+J357+J420</f>
        <v>60625.55999999959</v>
      </c>
      <c r="K100" s="454">
        <f t="shared" si="14"/>
        <v>99.22</v>
      </c>
      <c r="L100" s="453">
        <f>L247+L358+L420</f>
        <v>7738500</v>
      </c>
      <c r="M100" s="453">
        <f>M247+M358+M420</f>
        <v>7598776.0800000001</v>
      </c>
      <c r="N100" s="453">
        <f>N247+N358+N420</f>
        <v>79098.36</v>
      </c>
      <c r="O100" s="453">
        <f>O247+O358+O420</f>
        <v>7677874.4400000004</v>
      </c>
      <c r="P100" s="453">
        <f t="shared" si="17"/>
        <v>60625.55999999959</v>
      </c>
      <c r="Q100" s="454">
        <f t="shared" si="18"/>
        <v>99.22</v>
      </c>
      <c r="R100" s="283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20.25" x14ac:dyDescent="0.2">
      <c r="A101" s="420"/>
      <c r="B101" s="421"/>
      <c r="C101" s="421"/>
      <c r="D101" s="421"/>
      <c r="E101" s="421"/>
      <c r="F101" s="421" t="s">
        <v>31</v>
      </c>
      <c r="G101" s="433" t="s">
        <v>103</v>
      </c>
      <c r="H101" s="453">
        <f>H248</f>
        <v>5000</v>
      </c>
      <c r="I101" s="453">
        <f>I248</f>
        <v>0</v>
      </c>
      <c r="J101" s="453">
        <f>J248</f>
        <v>5000</v>
      </c>
      <c r="K101" s="454">
        <f t="shared" si="14"/>
        <v>0</v>
      </c>
      <c r="L101" s="453">
        <f>L248</f>
        <v>5000</v>
      </c>
      <c r="M101" s="453">
        <f>M248</f>
        <v>0</v>
      </c>
      <c r="N101" s="453">
        <f>N248+N446</f>
        <v>0</v>
      </c>
      <c r="O101" s="453">
        <f>O248+O446</f>
        <v>0</v>
      </c>
      <c r="P101" s="453">
        <f t="shared" si="17"/>
        <v>5000</v>
      </c>
      <c r="Q101" s="454">
        <f t="shared" si="18"/>
        <v>0</v>
      </c>
      <c r="R101" s="283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20.25" x14ac:dyDescent="0.2">
      <c r="A102" s="420"/>
      <c r="B102" s="421"/>
      <c r="C102" s="421"/>
      <c r="D102" s="421">
        <v>59</v>
      </c>
      <c r="E102" s="421"/>
      <c r="F102" s="421"/>
      <c r="G102" s="433" t="s">
        <v>81</v>
      </c>
      <c r="H102" s="453">
        <f>H157+H362</f>
        <v>198000</v>
      </c>
      <c r="I102" s="453">
        <f>I157+I362</f>
        <v>195508</v>
      </c>
      <c r="J102" s="453">
        <f>J157+J362</f>
        <v>2492</v>
      </c>
      <c r="K102" s="454">
        <f t="shared" si="14"/>
        <v>98.74</v>
      </c>
      <c r="L102" s="453">
        <f>L157+L362</f>
        <v>198000</v>
      </c>
      <c r="M102" s="453">
        <f>M157+M362</f>
        <v>195508</v>
      </c>
      <c r="N102" s="453">
        <f>N157+N362</f>
        <v>0</v>
      </c>
      <c r="O102" s="453">
        <f>O157+O362</f>
        <v>195508</v>
      </c>
      <c r="P102" s="453">
        <f t="shared" si="17"/>
        <v>2492</v>
      </c>
      <c r="Q102" s="454">
        <f t="shared" si="18"/>
        <v>98.74</v>
      </c>
      <c r="R102" s="283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81" x14ac:dyDescent="0.2">
      <c r="A103" s="420"/>
      <c r="B103" s="421"/>
      <c r="C103" s="421"/>
      <c r="D103" s="421">
        <v>60</v>
      </c>
      <c r="E103" s="421"/>
      <c r="F103" s="421"/>
      <c r="G103" s="455" t="s">
        <v>207</v>
      </c>
      <c r="H103" s="453">
        <f>H448</f>
        <v>0</v>
      </c>
      <c r="I103" s="453">
        <f>I448</f>
        <v>0</v>
      </c>
      <c r="J103" s="453">
        <v>0</v>
      </c>
      <c r="K103" s="454" t="e">
        <f t="shared" si="14"/>
        <v>#DIV/0!</v>
      </c>
      <c r="L103" s="453">
        <f>L448</f>
        <v>0</v>
      </c>
      <c r="M103" s="453">
        <f>M448</f>
        <v>0</v>
      </c>
      <c r="N103" s="453">
        <f>N448</f>
        <v>0</v>
      </c>
      <c r="O103" s="453">
        <f>O448</f>
        <v>0</v>
      </c>
      <c r="P103" s="453">
        <f t="shared" si="17"/>
        <v>0</v>
      </c>
      <c r="Q103" s="454" t="e">
        <f t="shared" si="18"/>
        <v>#DIV/0!</v>
      </c>
      <c r="R103" s="283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20.25" x14ac:dyDescent="0.2">
      <c r="A104" s="420"/>
      <c r="B104" s="421"/>
      <c r="C104" s="421"/>
      <c r="D104" s="421" t="s">
        <v>106</v>
      </c>
      <c r="E104" s="421"/>
      <c r="F104" s="421"/>
      <c r="G104" s="433" t="s">
        <v>84</v>
      </c>
      <c r="H104" s="453">
        <f>H249+H365</f>
        <v>0</v>
      </c>
      <c r="I104" s="453">
        <f>I249+I365</f>
        <v>0</v>
      </c>
      <c r="J104" s="453">
        <f>J105</f>
        <v>0</v>
      </c>
      <c r="K104" s="454" t="e">
        <f t="shared" si="14"/>
        <v>#DIV/0!</v>
      </c>
      <c r="L104" s="453">
        <f t="shared" ref="L104:O105" si="29">L249+L365</f>
        <v>0</v>
      </c>
      <c r="M104" s="453">
        <f t="shared" si="29"/>
        <v>0</v>
      </c>
      <c r="N104" s="453">
        <f t="shared" si="29"/>
        <v>0</v>
      </c>
      <c r="O104" s="453">
        <f t="shared" si="29"/>
        <v>0</v>
      </c>
      <c r="P104" s="453">
        <f t="shared" si="17"/>
        <v>0</v>
      </c>
      <c r="Q104" s="454" t="e">
        <f t="shared" si="18"/>
        <v>#DIV/0!</v>
      </c>
      <c r="R104" s="283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20.25" x14ac:dyDescent="0.2">
      <c r="A105" s="420"/>
      <c r="B105" s="421"/>
      <c r="C105" s="421"/>
      <c r="D105" s="421">
        <v>71</v>
      </c>
      <c r="E105" s="421"/>
      <c r="F105" s="421"/>
      <c r="G105" s="433" t="s">
        <v>86</v>
      </c>
      <c r="H105" s="453">
        <f>H250+H366</f>
        <v>0</v>
      </c>
      <c r="I105" s="453">
        <f>I250+I366</f>
        <v>0</v>
      </c>
      <c r="J105" s="453">
        <f>J250+J366</f>
        <v>0</v>
      </c>
      <c r="K105" s="454" t="e">
        <f t="shared" si="14"/>
        <v>#DIV/0!</v>
      </c>
      <c r="L105" s="453">
        <f t="shared" si="29"/>
        <v>0</v>
      </c>
      <c r="M105" s="453">
        <f t="shared" si="29"/>
        <v>0</v>
      </c>
      <c r="N105" s="453">
        <f t="shared" si="29"/>
        <v>0</v>
      </c>
      <c r="O105" s="453">
        <f t="shared" si="29"/>
        <v>0</v>
      </c>
      <c r="P105" s="453">
        <f t="shared" si="17"/>
        <v>0</v>
      </c>
      <c r="Q105" s="454" t="e">
        <f t="shared" si="18"/>
        <v>#DIV/0!</v>
      </c>
      <c r="R105" s="283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20.25" hidden="1" x14ac:dyDescent="0.2">
      <c r="A106" s="420"/>
      <c r="B106" s="421"/>
      <c r="C106" s="421"/>
      <c r="D106" s="421">
        <v>79</v>
      </c>
      <c r="E106" s="421"/>
      <c r="F106" s="421"/>
      <c r="G106" s="433" t="s">
        <v>107</v>
      </c>
      <c r="H106" s="453">
        <f>H107+H108</f>
        <v>0</v>
      </c>
      <c r="I106" s="453">
        <f>I107+I108</f>
        <v>0</v>
      </c>
      <c r="J106" s="453">
        <f t="shared" ref="J106" si="30">J107+J108</f>
        <v>0</v>
      </c>
      <c r="K106" s="454" t="e">
        <f t="shared" si="14"/>
        <v>#DIV/0!</v>
      </c>
      <c r="L106" s="453">
        <f>L107+L108</f>
        <v>0</v>
      </c>
      <c r="M106" s="453">
        <f>M107+M108</f>
        <v>0</v>
      </c>
      <c r="N106" s="453">
        <f>N107+N108</f>
        <v>0</v>
      </c>
      <c r="O106" s="453">
        <f>O373</f>
        <v>0</v>
      </c>
      <c r="P106" s="453">
        <f t="shared" si="17"/>
        <v>0</v>
      </c>
      <c r="Q106" s="454" t="e">
        <f t="shared" si="18"/>
        <v>#DIV/0!</v>
      </c>
      <c r="R106" s="283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20.25" hidden="1" x14ac:dyDescent="0.2">
      <c r="A107" s="420"/>
      <c r="B107" s="421"/>
      <c r="C107" s="421"/>
      <c r="D107" s="421" t="s">
        <v>108</v>
      </c>
      <c r="E107" s="421"/>
      <c r="F107" s="421"/>
      <c r="G107" s="433" t="s">
        <v>109</v>
      </c>
      <c r="H107" s="453">
        <v>0</v>
      </c>
      <c r="I107" s="453">
        <v>0</v>
      </c>
      <c r="J107" s="453">
        <v>0</v>
      </c>
      <c r="K107" s="454" t="e">
        <f t="shared" si="14"/>
        <v>#DIV/0!</v>
      </c>
      <c r="L107" s="453">
        <v>0</v>
      </c>
      <c r="M107" s="453">
        <v>0</v>
      </c>
      <c r="N107" s="453">
        <v>0</v>
      </c>
      <c r="O107" s="453">
        <v>0</v>
      </c>
      <c r="P107" s="453">
        <f t="shared" si="17"/>
        <v>0</v>
      </c>
      <c r="Q107" s="454"/>
      <c r="R107" s="283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20.25" hidden="1" x14ac:dyDescent="0.2">
      <c r="A108" s="420"/>
      <c r="B108" s="421"/>
      <c r="C108" s="421"/>
      <c r="D108" s="421">
        <v>81</v>
      </c>
      <c r="E108" s="421"/>
      <c r="F108" s="421"/>
      <c r="G108" s="433" t="s">
        <v>110</v>
      </c>
      <c r="H108" s="453">
        <f>H376</f>
        <v>0</v>
      </c>
      <c r="I108" s="453">
        <f>I376</f>
        <v>0</v>
      </c>
      <c r="J108" s="453">
        <f>J376</f>
        <v>0</v>
      </c>
      <c r="K108" s="454" t="e">
        <f t="shared" si="14"/>
        <v>#DIV/0!</v>
      </c>
      <c r="L108" s="453">
        <f>L376</f>
        <v>0</v>
      </c>
      <c r="M108" s="453">
        <f>M376</f>
        <v>0</v>
      </c>
      <c r="N108" s="453">
        <f>N376</f>
        <v>0</v>
      </c>
      <c r="O108" s="453">
        <f>O376</f>
        <v>0</v>
      </c>
      <c r="P108" s="453">
        <f t="shared" si="17"/>
        <v>0</v>
      </c>
      <c r="Q108" s="454"/>
      <c r="R108" s="283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21" thickBot="1" x14ac:dyDescent="0.25">
      <c r="A109" s="460"/>
      <c r="B109" s="461"/>
      <c r="C109" s="461"/>
      <c r="D109" s="461">
        <v>85</v>
      </c>
      <c r="E109" s="461"/>
      <c r="F109" s="461"/>
      <c r="G109" s="462" t="s">
        <v>87</v>
      </c>
      <c r="H109" s="463">
        <f>+H257+H377+H451+H159</f>
        <v>0</v>
      </c>
      <c r="I109" s="463">
        <f>+I257+I377+I451+I159</f>
        <v>-209432.55</v>
      </c>
      <c r="J109" s="463">
        <f>+J257+J377+J451</f>
        <v>209432.55</v>
      </c>
      <c r="K109" s="464"/>
      <c r="L109" s="463">
        <f>+L257+L377+L451+L159</f>
        <v>0</v>
      </c>
      <c r="M109" s="463">
        <f>+M257+M377+M451+M159</f>
        <v>-203047.16999999998</v>
      </c>
      <c r="N109" s="463">
        <f>+N257+N377+N451+N159</f>
        <v>-6385.38</v>
      </c>
      <c r="O109" s="463">
        <f>+O257+O377+O451+O159</f>
        <v>-209432.55</v>
      </c>
      <c r="P109" s="463">
        <f t="shared" si="17"/>
        <v>209432.55</v>
      </c>
      <c r="Q109" s="464"/>
      <c r="R109" s="283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40.5" x14ac:dyDescent="0.2">
      <c r="A110" s="607" t="s">
        <v>111</v>
      </c>
      <c r="B110" s="608"/>
      <c r="C110" s="608"/>
      <c r="D110" s="608"/>
      <c r="E110" s="608"/>
      <c r="F110" s="608"/>
      <c r="G110" s="465" t="s">
        <v>112</v>
      </c>
      <c r="H110" s="466">
        <f>H111+H159</f>
        <v>198000</v>
      </c>
      <c r="I110" s="466">
        <f>I111+I159</f>
        <v>195508</v>
      </c>
      <c r="J110" s="466">
        <f>J111+J159</f>
        <v>2492</v>
      </c>
      <c r="K110" s="467">
        <f>ROUND(I110/H110*100,2)</f>
        <v>98.74</v>
      </c>
      <c r="L110" s="466">
        <f>L111+L159</f>
        <v>198000</v>
      </c>
      <c r="M110" s="468">
        <f>M111+M159</f>
        <v>195508</v>
      </c>
      <c r="N110" s="466">
        <f>N111+N159</f>
        <v>0</v>
      </c>
      <c r="O110" s="469">
        <f>O111+O159</f>
        <v>195508</v>
      </c>
      <c r="P110" s="470">
        <f t="shared" si="17"/>
        <v>2492</v>
      </c>
      <c r="Q110" s="452">
        <f t="shared" si="18"/>
        <v>98.74</v>
      </c>
      <c r="R110" s="283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20.25" x14ac:dyDescent="0.2">
      <c r="A111" s="420"/>
      <c r="B111" s="421"/>
      <c r="C111" s="421"/>
      <c r="D111" s="421" t="s">
        <v>33</v>
      </c>
      <c r="E111" s="421"/>
      <c r="F111" s="421"/>
      <c r="G111" s="471" t="s">
        <v>63</v>
      </c>
      <c r="H111" s="472">
        <f>H112+H139+H157</f>
        <v>198000</v>
      </c>
      <c r="I111" s="472">
        <f>I112+I139+I157</f>
        <v>195508</v>
      </c>
      <c r="J111" s="472">
        <f>J112+J139+J157</f>
        <v>2492</v>
      </c>
      <c r="K111" s="473">
        <f>ROUND(I111/H111*100,2)</f>
        <v>98.74</v>
      </c>
      <c r="L111" s="472">
        <f>L112+L139+L157</f>
        <v>198000</v>
      </c>
      <c r="M111" s="453">
        <f>M112+M139+M157</f>
        <v>195508</v>
      </c>
      <c r="N111" s="472">
        <f>N112+N139+N157</f>
        <v>0</v>
      </c>
      <c r="O111" s="474">
        <f>O112+O139+O157</f>
        <v>195508</v>
      </c>
      <c r="P111" s="474">
        <f t="shared" si="17"/>
        <v>2492</v>
      </c>
      <c r="Q111" s="475">
        <f t="shared" si="18"/>
        <v>98.74</v>
      </c>
      <c r="R111" s="283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20.25" x14ac:dyDescent="0.2">
      <c r="A112" s="420"/>
      <c r="B112" s="421"/>
      <c r="C112" s="421"/>
      <c r="D112" s="421" t="s">
        <v>89</v>
      </c>
      <c r="E112" s="421"/>
      <c r="F112" s="421"/>
      <c r="G112" s="471" t="s">
        <v>65</v>
      </c>
      <c r="H112" s="472">
        <f>H113+H132+H130</f>
        <v>0</v>
      </c>
      <c r="I112" s="472">
        <f>I113+I132+I130</f>
        <v>0</v>
      </c>
      <c r="J112" s="472">
        <f>J113+J132+J130</f>
        <v>0</v>
      </c>
      <c r="K112" s="473"/>
      <c r="L112" s="472">
        <f>L113+L132+L130</f>
        <v>0</v>
      </c>
      <c r="M112" s="453">
        <f>M113+M132+M130</f>
        <v>0</v>
      </c>
      <c r="N112" s="472">
        <f>N113+N132+N130</f>
        <v>0</v>
      </c>
      <c r="O112" s="474">
        <f>O113+O132+O130</f>
        <v>0</v>
      </c>
      <c r="P112" s="474">
        <f t="shared" si="17"/>
        <v>0</v>
      </c>
      <c r="Q112" s="475" t="e">
        <f t="shared" si="18"/>
        <v>#DIV/0!</v>
      </c>
      <c r="R112" s="283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20.25" x14ac:dyDescent="0.2">
      <c r="A113" s="420"/>
      <c r="B113" s="421"/>
      <c r="C113" s="421"/>
      <c r="D113" s="421"/>
      <c r="E113" s="421" t="s">
        <v>33</v>
      </c>
      <c r="F113" s="421"/>
      <c r="G113" s="433" t="s">
        <v>113</v>
      </c>
      <c r="H113" s="472">
        <f>SUM(H114:H129)</f>
        <v>0</v>
      </c>
      <c r="I113" s="472">
        <f>SUM(I114:I129)</f>
        <v>0</v>
      </c>
      <c r="J113" s="472">
        <f>SUM(J114:J129)</f>
        <v>0</v>
      </c>
      <c r="K113" s="473"/>
      <c r="L113" s="472">
        <f>SUM(L114:L129)</f>
        <v>0</v>
      </c>
      <c r="M113" s="453">
        <f>SUM(M114:M129)</f>
        <v>0</v>
      </c>
      <c r="N113" s="472">
        <f>SUM(N114:N129)</f>
        <v>0</v>
      </c>
      <c r="O113" s="474">
        <f>SUM(O114:O129)</f>
        <v>0</v>
      </c>
      <c r="P113" s="474">
        <f t="shared" si="17"/>
        <v>0</v>
      </c>
      <c r="Q113" s="475"/>
      <c r="R113" s="283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20.25" x14ac:dyDescent="0.2">
      <c r="A114" s="432"/>
      <c r="B114" s="431"/>
      <c r="C114" s="431"/>
      <c r="D114" s="431"/>
      <c r="E114" s="431"/>
      <c r="F114" s="431" t="s">
        <v>33</v>
      </c>
      <c r="G114" s="435" t="s">
        <v>114</v>
      </c>
      <c r="H114" s="476"/>
      <c r="I114" s="476"/>
      <c r="J114" s="476">
        <f t="shared" ref="J114:J156" si="31">H114-I114</f>
        <v>0</v>
      </c>
      <c r="K114" s="473"/>
      <c r="L114" s="476"/>
      <c r="M114" s="477"/>
      <c r="N114" s="476"/>
      <c r="O114" s="478">
        <f>M114+N114</f>
        <v>0</v>
      </c>
      <c r="P114" s="478">
        <f t="shared" si="17"/>
        <v>0</v>
      </c>
      <c r="Q114" s="475"/>
      <c r="R114" s="283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20.25" hidden="1" x14ac:dyDescent="0.2">
      <c r="A115" s="432"/>
      <c r="B115" s="431"/>
      <c r="C115" s="431"/>
      <c r="D115" s="431"/>
      <c r="E115" s="431"/>
      <c r="F115" s="431" t="s">
        <v>31</v>
      </c>
      <c r="G115" s="435" t="s">
        <v>298</v>
      </c>
      <c r="H115" s="476"/>
      <c r="I115" s="476"/>
      <c r="J115" s="476">
        <f t="shared" si="31"/>
        <v>0</v>
      </c>
      <c r="K115" s="473"/>
      <c r="L115" s="476"/>
      <c r="M115" s="477"/>
      <c r="N115" s="476"/>
      <c r="O115" s="478">
        <f t="shared" ref="O115:O138" si="32">M115+N115</f>
        <v>0</v>
      </c>
      <c r="P115" s="478">
        <f t="shared" si="17"/>
        <v>0</v>
      </c>
      <c r="Q115" s="475"/>
      <c r="R115" s="283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20.25" x14ac:dyDescent="0.2">
      <c r="A116" s="432"/>
      <c r="B116" s="431"/>
      <c r="C116" s="431"/>
      <c r="D116" s="431"/>
      <c r="E116" s="431"/>
      <c r="F116" s="431" t="s">
        <v>116</v>
      </c>
      <c r="G116" s="435" t="s">
        <v>296</v>
      </c>
      <c r="H116" s="476"/>
      <c r="I116" s="476"/>
      <c r="J116" s="476">
        <f t="shared" si="31"/>
        <v>0</v>
      </c>
      <c r="K116" s="473"/>
      <c r="L116" s="476"/>
      <c r="M116" s="477"/>
      <c r="N116" s="476"/>
      <c r="O116" s="478">
        <f t="shared" si="32"/>
        <v>0</v>
      </c>
      <c r="P116" s="478">
        <f t="shared" si="17"/>
        <v>0</v>
      </c>
      <c r="Q116" s="475"/>
      <c r="R116" s="283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20.25" hidden="1" x14ac:dyDescent="0.2">
      <c r="A117" s="432"/>
      <c r="B117" s="431"/>
      <c r="C117" s="431"/>
      <c r="D117" s="431"/>
      <c r="E117" s="431"/>
      <c r="F117" s="431" t="s">
        <v>23</v>
      </c>
      <c r="G117" s="435" t="s">
        <v>297</v>
      </c>
      <c r="H117" s="476"/>
      <c r="I117" s="476"/>
      <c r="J117" s="476">
        <f t="shared" si="31"/>
        <v>0</v>
      </c>
      <c r="K117" s="473"/>
      <c r="L117" s="476"/>
      <c r="M117" s="477"/>
      <c r="N117" s="476"/>
      <c r="O117" s="478">
        <f t="shared" si="32"/>
        <v>0</v>
      </c>
      <c r="P117" s="478">
        <f t="shared" si="17"/>
        <v>0</v>
      </c>
      <c r="Q117" s="475"/>
      <c r="R117" s="283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20.25" hidden="1" x14ac:dyDescent="0.2">
      <c r="A118" s="432"/>
      <c r="B118" s="431"/>
      <c r="C118" s="431"/>
      <c r="D118" s="431"/>
      <c r="E118" s="431"/>
      <c r="F118" s="431" t="s">
        <v>34</v>
      </c>
      <c r="G118" s="435" t="s">
        <v>299</v>
      </c>
      <c r="H118" s="476"/>
      <c r="I118" s="476"/>
      <c r="J118" s="476">
        <f t="shared" si="31"/>
        <v>0</v>
      </c>
      <c r="K118" s="473"/>
      <c r="L118" s="476"/>
      <c r="M118" s="477"/>
      <c r="N118" s="476"/>
      <c r="O118" s="478">
        <f t="shared" si="32"/>
        <v>0</v>
      </c>
      <c r="P118" s="478">
        <f t="shared" si="17"/>
        <v>0</v>
      </c>
      <c r="Q118" s="475"/>
      <c r="R118" s="283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20.25" hidden="1" x14ac:dyDescent="0.2">
      <c r="A119" s="432"/>
      <c r="B119" s="431"/>
      <c r="C119" s="431"/>
      <c r="D119" s="431"/>
      <c r="E119" s="431"/>
      <c r="F119" s="431" t="s">
        <v>126</v>
      </c>
      <c r="G119" s="435" t="s">
        <v>287</v>
      </c>
      <c r="H119" s="476"/>
      <c r="I119" s="476"/>
      <c r="J119" s="476">
        <f t="shared" si="31"/>
        <v>0</v>
      </c>
      <c r="K119" s="473"/>
      <c r="L119" s="476"/>
      <c r="M119" s="477"/>
      <c r="N119" s="476"/>
      <c r="O119" s="478">
        <f t="shared" si="32"/>
        <v>0</v>
      </c>
      <c r="P119" s="478">
        <f t="shared" si="17"/>
        <v>0</v>
      </c>
      <c r="Q119" s="475"/>
      <c r="R119" s="283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20.25" hidden="1" x14ac:dyDescent="0.2">
      <c r="A120" s="432"/>
      <c r="B120" s="431"/>
      <c r="C120" s="431"/>
      <c r="D120" s="431"/>
      <c r="E120" s="431"/>
      <c r="F120" s="431" t="s">
        <v>117</v>
      </c>
      <c r="G120" s="435" t="s">
        <v>300</v>
      </c>
      <c r="H120" s="476"/>
      <c r="I120" s="476"/>
      <c r="J120" s="476">
        <f t="shared" si="31"/>
        <v>0</v>
      </c>
      <c r="K120" s="473"/>
      <c r="L120" s="476"/>
      <c r="M120" s="477"/>
      <c r="N120" s="476"/>
      <c r="O120" s="478">
        <f t="shared" si="32"/>
        <v>0</v>
      </c>
      <c r="P120" s="478">
        <f t="shared" si="17"/>
        <v>0</v>
      </c>
      <c r="Q120" s="475"/>
      <c r="R120" s="283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20.25" hidden="1" x14ac:dyDescent="0.2">
      <c r="A121" s="432"/>
      <c r="B121" s="431"/>
      <c r="C121" s="431"/>
      <c r="D121" s="431"/>
      <c r="E121" s="431"/>
      <c r="F121" s="431" t="s">
        <v>39</v>
      </c>
      <c r="G121" s="435" t="s">
        <v>301</v>
      </c>
      <c r="H121" s="476"/>
      <c r="I121" s="476"/>
      <c r="J121" s="476">
        <f t="shared" si="31"/>
        <v>0</v>
      </c>
      <c r="K121" s="473"/>
      <c r="L121" s="476"/>
      <c r="M121" s="477"/>
      <c r="N121" s="476"/>
      <c r="O121" s="478">
        <f t="shared" si="32"/>
        <v>0</v>
      </c>
      <c r="P121" s="478">
        <f t="shared" si="17"/>
        <v>0</v>
      </c>
      <c r="Q121" s="475"/>
      <c r="R121" s="283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20.25" hidden="1" x14ac:dyDescent="0.2">
      <c r="A122" s="432"/>
      <c r="B122" s="431"/>
      <c r="C122" s="431"/>
      <c r="D122" s="431"/>
      <c r="E122" s="431"/>
      <c r="F122" s="431" t="s">
        <v>89</v>
      </c>
      <c r="G122" s="435" t="s">
        <v>290</v>
      </c>
      <c r="H122" s="476"/>
      <c r="I122" s="476"/>
      <c r="J122" s="476">
        <f t="shared" si="31"/>
        <v>0</v>
      </c>
      <c r="K122" s="473"/>
      <c r="L122" s="476"/>
      <c r="M122" s="477"/>
      <c r="N122" s="476"/>
      <c r="O122" s="478">
        <f t="shared" si="32"/>
        <v>0</v>
      </c>
      <c r="P122" s="478">
        <f t="shared" si="17"/>
        <v>0</v>
      </c>
      <c r="Q122" s="475"/>
      <c r="R122" s="283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20.25" hidden="1" x14ac:dyDescent="0.2">
      <c r="A123" s="432"/>
      <c r="B123" s="431"/>
      <c r="C123" s="431"/>
      <c r="D123" s="431"/>
      <c r="E123" s="431"/>
      <c r="F123" s="431">
        <v>11</v>
      </c>
      <c r="G123" s="435" t="s">
        <v>291</v>
      </c>
      <c r="H123" s="476"/>
      <c r="I123" s="476"/>
      <c r="J123" s="476">
        <f t="shared" si="31"/>
        <v>0</v>
      </c>
      <c r="K123" s="473"/>
      <c r="L123" s="476"/>
      <c r="M123" s="477"/>
      <c r="N123" s="476"/>
      <c r="O123" s="478">
        <f t="shared" si="32"/>
        <v>0</v>
      </c>
      <c r="P123" s="478">
        <f t="shared" si="17"/>
        <v>0</v>
      </c>
      <c r="Q123" s="475"/>
      <c r="R123" s="283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40.5" hidden="1" x14ac:dyDescent="0.2">
      <c r="A124" s="432"/>
      <c r="B124" s="431"/>
      <c r="C124" s="431"/>
      <c r="D124" s="431"/>
      <c r="E124" s="431"/>
      <c r="F124" s="431">
        <v>12</v>
      </c>
      <c r="G124" s="435" t="s">
        <v>302</v>
      </c>
      <c r="H124" s="476"/>
      <c r="I124" s="476"/>
      <c r="J124" s="476">
        <f t="shared" si="31"/>
        <v>0</v>
      </c>
      <c r="K124" s="473"/>
      <c r="L124" s="476"/>
      <c r="M124" s="477"/>
      <c r="N124" s="476"/>
      <c r="O124" s="478">
        <f t="shared" si="32"/>
        <v>0</v>
      </c>
      <c r="P124" s="478">
        <f t="shared" si="17"/>
        <v>0</v>
      </c>
      <c r="Q124" s="475"/>
      <c r="R124" s="283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20.25" hidden="1" x14ac:dyDescent="0.2">
      <c r="A125" s="432"/>
      <c r="B125" s="431"/>
      <c r="C125" s="431"/>
      <c r="D125" s="431"/>
      <c r="E125" s="431"/>
      <c r="F125" s="431">
        <v>13</v>
      </c>
      <c r="G125" s="435" t="s">
        <v>303</v>
      </c>
      <c r="H125" s="476"/>
      <c r="I125" s="476"/>
      <c r="J125" s="476">
        <f t="shared" si="31"/>
        <v>0</v>
      </c>
      <c r="K125" s="473"/>
      <c r="L125" s="476"/>
      <c r="M125" s="477"/>
      <c r="N125" s="476"/>
      <c r="O125" s="478">
        <f t="shared" si="32"/>
        <v>0</v>
      </c>
      <c r="P125" s="478">
        <f t="shared" si="17"/>
        <v>0</v>
      </c>
      <c r="Q125" s="475"/>
      <c r="R125" s="283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20.25" hidden="1" x14ac:dyDescent="0.2">
      <c r="A126" s="432"/>
      <c r="B126" s="431"/>
      <c r="C126" s="431"/>
      <c r="D126" s="431"/>
      <c r="E126" s="431"/>
      <c r="F126" s="431">
        <v>14</v>
      </c>
      <c r="G126" s="435" t="s">
        <v>277</v>
      </c>
      <c r="H126" s="476"/>
      <c r="I126" s="476"/>
      <c r="J126" s="476">
        <f t="shared" si="31"/>
        <v>0</v>
      </c>
      <c r="K126" s="473"/>
      <c r="L126" s="476"/>
      <c r="M126" s="477"/>
      <c r="N126" s="476"/>
      <c r="O126" s="478">
        <f t="shared" si="32"/>
        <v>0</v>
      </c>
      <c r="P126" s="478">
        <f t="shared" si="17"/>
        <v>0</v>
      </c>
      <c r="Q126" s="475"/>
      <c r="R126" s="283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40.5" hidden="1" x14ac:dyDescent="0.2">
      <c r="A127" s="432"/>
      <c r="B127" s="431"/>
      <c r="C127" s="431"/>
      <c r="D127" s="431"/>
      <c r="E127" s="431"/>
      <c r="F127" s="431">
        <v>15</v>
      </c>
      <c r="G127" s="435" t="s">
        <v>304</v>
      </c>
      <c r="H127" s="476"/>
      <c r="I127" s="476"/>
      <c r="J127" s="476">
        <f t="shared" si="31"/>
        <v>0</v>
      </c>
      <c r="K127" s="473"/>
      <c r="L127" s="476"/>
      <c r="M127" s="477"/>
      <c r="N127" s="476"/>
      <c r="O127" s="478">
        <f t="shared" si="32"/>
        <v>0</v>
      </c>
      <c r="P127" s="478">
        <f t="shared" si="17"/>
        <v>0</v>
      </c>
      <c r="Q127" s="475"/>
      <c r="R127" s="283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20.25" x14ac:dyDescent="0.2">
      <c r="A128" s="432"/>
      <c r="B128" s="431"/>
      <c r="C128" s="431"/>
      <c r="D128" s="431"/>
      <c r="E128" s="431"/>
      <c r="F128" s="431">
        <v>17</v>
      </c>
      <c r="G128" s="435" t="s">
        <v>279</v>
      </c>
      <c r="H128" s="476"/>
      <c r="I128" s="476"/>
      <c r="J128" s="476">
        <f t="shared" si="31"/>
        <v>0</v>
      </c>
      <c r="K128" s="473"/>
      <c r="L128" s="476"/>
      <c r="M128" s="477"/>
      <c r="N128" s="476"/>
      <c r="O128" s="478">
        <f t="shared" si="32"/>
        <v>0</v>
      </c>
      <c r="P128" s="478">
        <f t="shared" si="17"/>
        <v>0</v>
      </c>
      <c r="Q128" s="475"/>
      <c r="R128" s="283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20.25" x14ac:dyDescent="0.2">
      <c r="A129" s="432"/>
      <c r="B129" s="431"/>
      <c r="C129" s="431"/>
      <c r="D129" s="431"/>
      <c r="E129" s="431"/>
      <c r="F129" s="431" t="s">
        <v>91</v>
      </c>
      <c r="G129" s="435" t="s">
        <v>278</v>
      </c>
      <c r="H129" s="476"/>
      <c r="I129" s="476"/>
      <c r="J129" s="476">
        <f t="shared" si="31"/>
        <v>0</v>
      </c>
      <c r="K129" s="473"/>
      <c r="L129" s="476"/>
      <c r="M129" s="477"/>
      <c r="N129" s="476"/>
      <c r="O129" s="478">
        <f t="shared" si="32"/>
        <v>0</v>
      </c>
      <c r="P129" s="478">
        <f t="shared" si="17"/>
        <v>0</v>
      </c>
      <c r="Q129" s="475"/>
      <c r="R129" s="283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20.25" x14ac:dyDescent="0.2">
      <c r="A130" s="432"/>
      <c r="B130" s="431"/>
      <c r="C130" s="431"/>
      <c r="D130" s="431"/>
      <c r="E130" s="479" t="s">
        <v>56</v>
      </c>
      <c r="F130" s="421"/>
      <c r="G130" s="433" t="s">
        <v>118</v>
      </c>
      <c r="H130" s="472">
        <f>H131</f>
        <v>0</v>
      </c>
      <c r="I130" s="472">
        <f>I131</f>
        <v>0</v>
      </c>
      <c r="J130" s="476">
        <f t="shared" si="31"/>
        <v>0</v>
      </c>
      <c r="K130" s="473"/>
      <c r="L130" s="472">
        <f>L131</f>
        <v>0</v>
      </c>
      <c r="M130" s="453">
        <f>M131</f>
        <v>0</v>
      </c>
      <c r="N130" s="472">
        <f>N131</f>
        <v>0</v>
      </c>
      <c r="O130" s="474">
        <f>O131</f>
        <v>0</v>
      </c>
      <c r="P130" s="474">
        <f t="shared" si="17"/>
        <v>0</v>
      </c>
      <c r="Q130" s="475"/>
      <c r="R130" s="283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20.25" x14ac:dyDescent="0.2">
      <c r="A131" s="432"/>
      <c r="B131" s="431"/>
      <c r="C131" s="431"/>
      <c r="D131" s="431"/>
      <c r="E131" s="431"/>
      <c r="F131" s="480" t="s">
        <v>105</v>
      </c>
      <c r="G131" s="435" t="s">
        <v>119</v>
      </c>
      <c r="H131" s="476"/>
      <c r="I131" s="476"/>
      <c r="J131" s="476">
        <f t="shared" si="31"/>
        <v>0</v>
      </c>
      <c r="K131" s="473"/>
      <c r="L131" s="476"/>
      <c r="M131" s="477"/>
      <c r="N131" s="476"/>
      <c r="O131" s="478">
        <f t="shared" si="32"/>
        <v>0</v>
      </c>
      <c r="P131" s="478">
        <f t="shared" si="17"/>
        <v>0</v>
      </c>
      <c r="Q131" s="475"/>
      <c r="R131" s="283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20.25" x14ac:dyDescent="0.2">
      <c r="A132" s="420"/>
      <c r="B132" s="421"/>
      <c r="C132" s="421"/>
      <c r="D132" s="421"/>
      <c r="E132" s="421" t="s">
        <v>44</v>
      </c>
      <c r="F132" s="421"/>
      <c r="G132" s="433" t="s">
        <v>120</v>
      </c>
      <c r="H132" s="472">
        <f>H133+H134+H135+H136+H137+H138</f>
        <v>0</v>
      </c>
      <c r="I132" s="472">
        <f>I133+I134+I135+I136+I137+I138</f>
        <v>0</v>
      </c>
      <c r="J132" s="476">
        <f t="shared" si="31"/>
        <v>0</v>
      </c>
      <c r="K132" s="473"/>
      <c r="L132" s="472">
        <f>L133+L134+L135+L136+L137+L138</f>
        <v>0</v>
      </c>
      <c r="M132" s="453">
        <f>M133+M134+M135+M136+M137+M138</f>
        <v>0</v>
      </c>
      <c r="N132" s="472">
        <f>N133+N134+N135+N136+N137+N138</f>
        <v>0</v>
      </c>
      <c r="O132" s="474">
        <f>O133+O134+O135+O136+O137+O138</f>
        <v>0</v>
      </c>
      <c r="P132" s="474">
        <f t="shared" ref="P132:P195" si="33">L132-O132</f>
        <v>0</v>
      </c>
      <c r="Q132" s="475"/>
      <c r="R132" s="283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20.25" hidden="1" x14ac:dyDescent="0.2">
      <c r="A133" s="432"/>
      <c r="B133" s="431"/>
      <c r="C133" s="431"/>
      <c r="D133" s="431"/>
      <c r="E133" s="431"/>
      <c r="F133" s="431" t="s">
        <v>33</v>
      </c>
      <c r="G133" s="435" t="s">
        <v>121</v>
      </c>
      <c r="H133" s="476"/>
      <c r="I133" s="476"/>
      <c r="J133" s="476">
        <f t="shared" si="31"/>
        <v>0</v>
      </c>
      <c r="K133" s="473"/>
      <c r="L133" s="476"/>
      <c r="M133" s="477"/>
      <c r="N133" s="476"/>
      <c r="O133" s="478">
        <f t="shared" si="32"/>
        <v>0</v>
      </c>
      <c r="P133" s="478">
        <f t="shared" si="33"/>
        <v>0</v>
      </c>
      <c r="Q133" s="475"/>
      <c r="R133" s="283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20.25" hidden="1" x14ac:dyDescent="0.2">
      <c r="A134" s="432"/>
      <c r="B134" s="431"/>
      <c r="C134" s="431"/>
      <c r="D134" s="431"/>
      <c r="E134" s="431"/>
      <c r="F134" s="431" t="s">
        <v>31</v>
      </c>
      <c r="G134" s="435" t="s">
        <v>122</v>
      </c>
      <c r="H134" s="476"/>
      <c r="I134" s="476"/>
      <c r="J134" s="476">
        <f t="shared" si="31"/>
        <v>0</v>
      </c>
      <c r="K134" s="473"/>
      <c r="L134" s="476"/>
      <c r="M134" s="477"/>
      <c r="N134" s="476"/>
      <c r="O134" s="478">
        <f t="shared" si="32"/>
        <v>0</v>
      </c>
      <c r="P134" s="478">
        <f t="shared" si="33"/>
        <v>0</v>
      </c>
      <c r="Q134" s="475"/>
      <c r="R134" s="283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20.25" hidden="1" x14ac:dyDescent="0.2">
      <c r="A135" s="432"/>
      <c r="B135" s="431"/>
      <c r="C135" s="431"/>
      <c r="D135" s="431"/>
      <c r="E135" s="431"/>
      <c r="F135" s="431" t="s">
        <v>44</v>
      </c>
      <c r="G135" s="435" t="s">
        <v>123</v>
      </c>
      <c r="H135" s="476"/>
      <c r="I135" s="476"/>
      <c r="J135" s="476">
        <f t="shared" si="31"/>
        <v>0</v>
      </c>
      <c r="K135" s="473"/>
      <c r="L135" s="476"/>
      <c r="M135" s="477"/>
      <c r="N135" s="476"/>
      <c r="O135" s="478">
        <f t="shared" si="32"/>
        <v>0</v>
      </c>
      <c r="P135" s="478">
        <f t="shared" si="33"/>
        <v>0</v>
      </c>
      <c r="Q135" s="475"/>
      <c r="R135" s="283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40.5" hidden="1" x14ac:dyDescent="0.2">
      <c r="A136" s="432"/>
      <c r="B136" s="431"/>
      <c r="C136" s="431"/>
      <c r="D136" s="431"/>
      <c r="E136" s="431"/>
      <c r="F136" s="431" t="s">
        <v>23</v>
      </c>
      <c r="G136" s="435" t="s">
        <v>124</v>
      </c>
      <c r="H136" s="476"/>
      <c r="I136" s="476"/>
      <c r="J136" s="476">
        <f t="shared" si="31"/>
        <v>0</v>
      </c>
      <c r="K136" s="473"/>
      <c r="L136" s="476"/>
      <c r="M136" s="477"/>
      <c r="N136" s="476"/>
      <c r="O136" s="478">
        <f t="shared" si="32"/>
        <v>0</v>
      </c>
      <c r="P136" s="478">
        <f t="shared" si="33"/>
        <v>0</v>
      </c>
      <c r="Q136" s="475"/>
      <c r="R136" s="283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20.25" hidden="1" x14ac:dyDescent="0.2">
      <c r="A137" s="432"/>
      <c r="B137" s="431"/>
      <c r="C137" s="431"/>
      <c r="D137" s="431"/>
      <c r="E137" s="431"/>
      <c r="F137" s="431" t="s">
        <v>34</v>
      </c>
      <c r="G137" s="435" t="s">
        <v>125</v>
      </c>
      <c r="H137" s="476"/>
      <c r="I137" s="476"/>
      <c r="J137" s="476">
        <f t="shared" si="31"/>
        <v>0</v>
      </c>
      <c r="K137" s="473"/>
      <c r="L137" s="476"/>
      <c r="M137" s="477"/>
      <c r="N137" s="476"/>
      <c r="O137" s="478">
        <f t="shared" si="32"/>
        <v>0</v>
      </c>
      <c r="P137" s="478">
        <f t="shared" si="33"/>
        <v>0</v>
      </c>
      <c r="Q137" s="475"/>
      <c r="R137" s="283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20.25" x14ac:dyDescent="0.2">
      <c r="A138" s="432"/>
      <c r="B138" s="431"/>
      <c r="C138" s="431"/>
      <c r="D138" s="431"/>
      <c r="E138" s="431"/>
      <c r="F138" s="431" t="s">
        <v>126</v>
      </c>
      <c r="G138" s="435" t="s">
        <v>127</v>
      </c>
      <c r="H138" s="476"/>
      <c r="I138" s="476"/>
      <c r="J138" s="476">
        <f t="shared" si="31"/>
        <v>0</v>
      </c>
      <c r="K138" s="473"/>
      <c r="L138" s="476"/>
      <c r="M138" s="477"/>
      <c r="N138" s="476"/>
      <c r="O138" s="478">
        <f t="shared" si="32"/>
        <v>0</v>
      </c>
      <c r="P138" s="478">
        <f t="shared" si="33"/>
        <v>0</v>
      </c>
      <c r="Q138" s="475"/>
      <c r="R138" s="283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20.25" x14ac:dyDescent="0.2">
      <c r="A139" s="420"/>
      <c r="B139" s="421"/>
      <c r="C139" s="421"/>
      <c r="D139" s="421" t="s">
        <v>90</v>
      </c>
      <c r="E139" s="421"/>
      <c r="F139" s="421"/>
      <c r="G139" s="471" t="s">
        <v>67</v>
      </c>
      <c r="H139" s="472">
        <f>H140+H147+H151+H152</f>
        <v>0</v>
      </c>
      <c r="I139" s="472">
        <f>I140+I147+I151+I152</f>
        <v>0</v>
      </c>
      <c r="J139" s="476">
        <f t="shared" si="31"/>
        <v>0</v>
      </c>
      <c r="K139" s="473"/>
      <c r="L139" s="472">
        <f>L140+L147+L151+L152</f>
        <v>0</v>
      </c>
      <c r="M139" s="453">
        <f>M140+M147+M151+M152</f>
        <v>0</v>
      </c>
      <c r="N139" s="472">
        <f>N140+N147+N151+N152</f>
        <v>0</v>
      </c>
      <c r="O139" s="474">
        <f>O140+O147+O151+O152</f>
        <v>0</v>
      </c>
      <c r="P139" s="474">
        <f t="shared" si="33"/>
        <v>0</v>
      </c>
      <c r="Q139" s="475"/>
      <c r="R139" s="283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20.25" x14ac:dyDescent="0.2">
      <c r="A140" s="420"/>
      <c r="B140" s="421"/>
      <c r="C140" s="421"/>
      <c r="D140" s="421"/>
      <c r="E140" s="421" t="s">
        <v>33</v>
      </c>
      <c r="F140" s="421"/>
      <c r="G140" s="433" t="s">
        <v>307</v>
      </c>
      <c r="H140" s="472">
        <f>SUM(H141:H146)</f>
        <v>0</v>
      </c>
      <c r="I140" s="472">
        <f>SUM(I141:I146)</f>
        <v>0</v>
      </c>
      <c r="J140" s="476">
        <f t="shared" si="31"/>
        <v>0</v>
      </c>
      <c r="K140" s="473"/>
      <c r="L140" s="472">
        <f>SUM(L141:L146)</f>
        <v>0</v>
      </c>
      <c r="M140" s="453">
        <f>SUM(M141:M146)</f>
        <v>0</v>
      </c>
      <c r="N140" s="472">
        <f>SUM(N141:N146)</f>
        <v>0</v>
      </c>
      <c r="O140" s="474">
        <f>SUM(O141:O146)</f>
        <v>0</v>
      </c>
      <c r="P140" s="474">
        <f t="shared" si="33"/>
        <v>0</v>
      </c>
      <c r="Q140" s="475"/>
      <c r="R140" s="283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20.25" hidden="1" x14ac:dyDescent="0.2">
      <c r="A141" s="432"/>
      <c r="B141" s="431"/>
      <c r="C141" s="431"/>
      <c r="D141" s="431"/>
      <c r="E141" s="431"/>
      <c r="F141" s="431" t="s">
        <v>33</v>
      </c>
      <c r="G141" s="435" t="s">
        <v>305</v>
      </c>
      <c r="H141" s="476"/>
      <c r="I141" s="476"/>
      <c r="J141" s="476">
        <f t="shared" si="31"/>
        <v>0</v>
      </c>
      <c r="K141" s="473"/>
      <c r="L141" s="476"/>
      <c r="M141" s="477"/>
      <c r="N141" s="476"/>
      <c r="O141" s="478">
        <f t="shared" ref="O141:O146" si="34">M141+N141</f>
        <v>0</v>
      </c>
      <c r="P141" s="478">
        <f t="shared" si="33"/>
        <v>0</v>
      </c>
      <c r="Q141" s="475"/>
      <c r="R141" s="283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20.25" hidden="1" x14ac:dyDescent="0.2">
      <c r="A142" s="432"/>
      <c r="B142" s="431"/>
      <c r="C142" s="431"/>
      <c r="D142" s="431"/>
      <c r="E142" s="431"/>
      <c r="F142" s="431" t="s">
        <v>31</v>
      </c>
      <c r="G142" s="435" t="s">
        <v>306</v>
      </c>
      <c r="H142" s="476"/>
      <c r="I142" s="476"/>
      <c r="J142" s="476">
        <f t="shared" si="31"/>
        <v>0</v>
      </c>
      <c r="K142" s="473"/>
      <c r="L142" s="476"/>
      <c r="M142" s="477"/>
      <c r="N142" s="476"/>
      <c r="O142" s="478">
        <f t="shared" si="34"/>
        <v>0</v>
      </c>
      <c r="P142" s="478">
        <f t="shared" si="33"/>
        <v>0</v>
      </c>
      <c r="Q142" s="475"/>
      <c r="R142" s="283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20.25" hidden="1" x14ac:dyDescent="0.2">
      <c r="A143" s="432"/>
      <c r="B143" s="431"/>
      <c r="C143" s="431"/>
      <c r="D143" s="431"/>
      <c r="E143" s="431"/>
      <c r="F143" s="431" t="s">
        <v>44</v>
      </c>
      <c r="G143" s="435" t="s">
        <v>308</v>
      </c>
      <c r="H143" s="476"/>
      <c r="I143" s="476"/>
      <c r="J143" s="476">
        <f t="shared" si="31"/>
        <v>0</v>
      </c>
      <c r="K143" s="473"/>
      <c r="L143" s="476"/>
      <c r="M143" s="477"/>
      <c r="N143" s="476"/>
      <c r="O143" s="478">
        <f t="shared" si="34"/>
        <v>0</v>
      </c>
      <c r="P143" s="478">
        <f t="shared" si="33"/>
        <v>0</v>
      </c>
      <c r="Q143" s="475"/>
      <c r="R143" s="283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20.25" hidden="1" x14ac:dyDescent="0.2">
      <c r="A144" s="432"/>
      <c r="B144" s="431"/>
      <c r="C144" s="431"/>
      <c r="D144" s="431"/>
      <c r="E144" s="431"/>
      <c r="F144" s="431" t="s">
        <v>23</v>
      </c>
      <c r="G144" s="435" t="s">
        <v>309</v>
      </c>
      <c r="H144" s="476"/>
      <c r="I144" s="476"/>
      <c r="J144" s="476">
        <f t="shared" si="31"/>
        <v>0</v>
      </c>
      <c r="K144" s="473"/>
      <c r="L144" s="476"/>
      <c r="M144" s="477"/>
      <c r="N144" s="476"/>
      <c r="O144" s="478">
        <f t="shared" si="34"/>
        <v>0</v>
      </c>
      <c r="P144" s="478">
        <f t="shared" si="33"/>
        <v>0</v>
      </c>
      <c r="Q144" s="475"/>
      <c r="R144" s="283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40.5" x14ac:dyDescent="0.2">
      <c r="A145" s="432"/>
      <c r="B145" s="431"/>
      <c r="C145" s="431"/>
      <c r="D145" s="431"/>
      <c r="E145" s="431"/>
      <c r="F145" s="431" t="s">
        <v>39</v>
      </c>
      <c r="G145" s="435" t="s">
        <v>310</v>
      </c>
      <c r="H145" s="476"/>
      <c r="I145" s="476"/>
      <c r="J145" s="476">
        <f t="shared" si="31"/>
        <v>0</v>
      </c>
      <c r="K145" s="473"/>
      <c r="L145" s="476"/>
      <c r="M145" s="477"/>
      <c r="N145" s="476"/>
      <c r="O145" s="478">
        <f t="shared" si="34"/>
        <v>0</v>
      </c>
      <c r="P145" s="478">
        <f t="shared" si="33"/>
        <v>0</v>
      </c>
      <c r="Q145" s="475"/>
      <c r="R145" s="283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40.5" hidden="1" x14ac:dyDescent="0.2">
      <c r="A146" s="432"/>
      <c r="B146" s="431"/>
      <c r="C146" s="431"/>
      <c r="D146" s="431"/>
      <c r="E146" s="431"/>
      <c r="F146" s="431" t="s">
        <v>91</v>
      </c>
      <c r="G146" s="435" t="s">
        <v>311</v>
      </c>
      <c r="H146" s="476"/>
      <c r="I146" s="476"/>
      <c r="J146" s="476">
        <f t="shared" si="31"/>
        <v>0</v>
      </c>
      <c r="K146" s="473"/>
      <c r="L146" s="476"/>
      <c r="M146" s="477"/>
      <c r="N146" s="476"/>
      <c r="O146" s="478">
        <f t="shared" si="34"/>
        <v>0</v>
      </c>
      <c r="P146" s="478">
        <f t="shared" si="33"/>
        <v>0</v>
      </c>
      <c r="Q146" s="475"/>
      <c r="R146" s="283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20.25" hidden="1" x14ac:dyDescent="0.2">
      <c r="A147" s="420"/>
      <c r="B147" s="421"/>
      <c r="C147" s="421"/>
      <c r="D147" s="421"/>
      <c r="E147" s="421" t="s">
        <v>116</v>
      </c>
      <c r="F147" s="421"/>
      <c r="G147" s="471" t="s">
        <v>152</v>
      </c>
      <c r="H147" s="472">
        <f>H148+H149+H150</f>
        <v>0</v>
      </c>
      <c r="I147" s="472">
        <f>I148+I149+I150</f>
        <v>0</v>
      </c>
      <c r="J147" s="476">
        <f t="shared" si="31"/>
        <v>0</v>
      </c>
      <c r="K147" s="473"/>
      <c r="L147" s="472">
        <f>L148+L149+L150</f>
        <v>0</v>
      </c>
      <c r="M147" s="453">
        <f>M148+M149+M150</f>
        <v>0</v>
      </c>
      <c r="N147" s="472">
        <f>N148+N149+N150</f>
        <v>0</v>
      </c>
      <c r="O147" s="474">
        <f>O148+O149+O150</f>
        <v>0</v>
      </c>
      <c r="P147" s="474">
        <f t="shared" si="33"/>
        <v>0</v>
      </c>
      <c r="Q147" s="475"/>
      <c r="R147" s="283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20.25" hidden="1" x14ac:dyDescent="0.2">
      <c r="A148" s="432"/>
      <c r="B148" s="431"/>
      <c r="C148" s="431"/>
      <c r="D148" s="431"/>
      <c r="E148" s="431"/>
      <c r="F148" s="431" t="s">
        <v>33</v>
      </c>
      <c r="G148" s="435" t="s">
        <v>312</v>
      </c>
      <c r="H148" s="476"/>
      <c r="I148" s="476"/>
      <c r="J148" s="476">
        <f t="shared" si="31"/>
        <v>0</v>
      </c>
      <c r="K148" s="473"/>
      <c r="L148" s="476"/>
      <c r="M148" s="477"/>
      <c r="N148" s="476"/>
      <c r="O148" s="478">
        <f t="shared" ref="O148:O151" si="35">M148+N148</f>
        <v>0</v>
      </c>
      <c r="P148" s="478">
        <f t="shared" si="33"/>
        <v>0</v>
      </c>
      <c r="Q148" s="475"/>
      <c r="R148" s="283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20.25" hidden="1" x14ac:dyDescent="0.2">
      <c r="A149" s="432"/>
      <c r="B149" s="431"/>
      <c r="C149" s="431"/>
      <c r="D149" s="431"/>
      <c r="E149" s="431"/>
      <c r="F149" s="431" t="s">
        <v>44</v>
      </c>
      <c r="G149" s="435" t="s">
        <v>313</v>
      </c>
      <c r="H149" s="476"/>
      <c r="I149" s="476"/>
      <c r="J149" s="476">
        <f t="shared" si="31"/>
        <v>0</v>
      </c>
      <c r="K149" s="473"/>
      <c r="L149" s="476"/>
      <c r="M149" s="477"/>
      <c r="N149" s="476"/>
      <c r="O149" s="478">
        <f t="shared" si="35"/>
        <v>0</v>
      </c>
      <c r="P149" s="478">
        <f t="shared" si="33"/>
        <v>0</v>
      </c>
      <c r="Q149" s="475"/>
      <c r="R149" s="283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20.25" hidden="1" x14ac:dyDescent="0.2">
      <c r="A150" s="432"/>
      <c r="B150" s="431"/>
      <c r="C150" s="431"/>
      <c r="D150" s="431"/>
      <c r="E150" s="431"/>
      <c r="F150" s="431" t="s">
        <v>91</v>
      </c>
      <c r="G150" s="435" t="s">
        <v>153</v>
      </c>
      <c r="H150" s="476"/>
      <c r="I150" s="476"/>
      <c r="J150" s="476">
        <f t="shared" si="31"/>
        <v>0</v>
      </c>
      <c r="K150" s="473"/>
      <c r="L150" s="476"/>
      <c r="M150" s="477"/>
      <c r="N150" s="476"/>
      <c r="O150" s="478">
        <f t="shared" si="35"/>
        <v>0</v>
      </c>
      <c r="P150" s="478">
        <f t="shared" si="33"/>
        <v>0</v>
      </c>
      <c r="Q150" s="475"/>
      <c r="R150" s="283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20.25" hidden="1" x14ac:dyDescent="0.2">
      <c r="A151" s="432"/>
      <c r="B151" s="431"/>
      <c r="C151" s="431"/>
      <c r="D151" s="431"/>
      <c r="E151" s="431">
        <v>13</v>
      </c>
      <c r="F151" s="431"/>
      <c r="G151" s="435" t="s">
        <v>314</v>
      </c>
      <c r="H151" s="476"/>
      <c r="I151" s="476"/>
      <c r="J151" s="476">
        <f t="shared" si="31"/>
        <v>0</v>
      </c>
      <c r="K151" s="473"/>
      <c r="L151" s="476"/>
      <c r="M151" s="477"/>
      <c r="N151" s="476"/>
      <c r="O151" s="478">
        <f t="shared" si="35"/>
        <v>0</v>
      </c>
      <c r="P151" s="478">
        <f t="shared" si="33"/>
        <v>0</v>
      </c>
      <c r="Q151" s="475"/>
      <c r="R151" s="283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20.25" x14ac:dyDescent="0.2">
      <c r="A152" s="420"/>
      <c r="B152" s="421"/>
      <c r="C152" s="421"/>
      <c r="D152" s="421"/>
      <c r="E152" s="421" t="s">
        <v>91</v>
      </c>
      <c r="F152" s="421"/>
      <c r="G152" s="471" t="s">
        <v>319</v>
      </c>
      <c r="H152" s="472">
        <f>H153+H154+H155+H156</f>
        <v>0</v>
      </c>
      <c r="I152" s="472">
        <f>I153+I154+I155+I156</f>
        <v>0</v>
      </c>
      <c r="J152" s="476">
        <f t="shared" si="31"/>
        <v>0</v>
      </c>
      <c r="K152" s="473"/>
      <c r="L152" s="472">
        <f>L153+L154+L155+L156</f>
        <v>0</v>
      </c>
      <c r="M152" s="453">
        <f>M153+M154+M155+M156</f>
        <v>0</v>
      </c>
      <c r="N152" s="472">
        <f>N153+N154+N155+N156</f>
        <v>0</v>
      </c>
      <c r="O152" s="474">
        <f>O153+O154+O155+O156</f>
        <v>0</v>
      </c>
      <c r="P152" s="474">
        <f t="shared" si="33"/>
        <v>0</v>
      </c>
      <c r="Q152" s="475"/>
      <c r="R152" s="283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20.25" hidden="1" x14ac:dyDescent="0.2">
      <c r="A153" s="432"/>
      <c r="B153" s="431"/>
      <c r="C153" s="431"/>
      <c r="D153" s="431"/>
      <c r="E153" s="431"/>
      <c r="F153" s="431" t="s">
        <v>31</v>
      </c>
      <c r="G153" s="435" t="s">
        <v>295</v>
      </c>
      <c r="H153" s="476"/>
      <c r="I153" s="476"/>
      <c r="J153" s="476">
        <f t="shared" si="31"/>
        <v>0</v>
      </c>
      <c r="K153" s="473"/>
      <c r="L153" s="476"/>
      <c r="M153" s="477"/>
      <c r="N153" s="476"/>
      <c r="O153" s="478">
        <f t="shared" ref="O153:O159" si="36">M153+N153</f>
        <v>0</v>
      </c>
      <c r="P153" s="478">
        <f t="shared" si="33"/>
        <v>0</v>
      </c>
      <c r="Q153" s="475"/>
      <c r="R153" s="283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20.25" hidden="1" x14ac:dyDescent="0.2">
      <c r="A154" s="432"/>
      <c r="B154" s="431"/>
      <c r="C154" s="431"/>
      <c r="D154" s="431"/>
      <c r="E154" s="431"/>
      <c r="F154" s="431" t="s">
        <v>23</v>
      </c>
      <c r="G154" s="435" t="s">
        <v>315</v>
      </c>
      <c r="H154" s="476"/>
      <c r="I154" s="476"/>
      <c r="J154" s="476">
        <f t="shared" si="31"/>
        <v>0</v>
      </c>
      <c r="K154" s="473"/>
      <c r="L154" s="476"/>
      <c r="M154" s="477"/>
      <c r="N154" s="476"/>
      <c r="O154" s="478">
        <f t="shared" si="36"/>
        <v>0</v>
      </c>
      <c r="P154" s="478">
        <f t="shared" si="33"/>
        <v>0</v>
      </c>
      <c r="Q154" s="475"/>
      <c r="R154" s="283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40.5" x14ac:dyDescent="0.2">
      <c r="A155" s="432"/>
      <c r="B155" s="431"/>
      <c r="C155" s="431"/>
      <c r="D155" s="431"/>
      <c r="E155" s="431"/>
      <c r="F155" s="431" t="s">
        <v>34</v>
      </c>
      <c r="G155" s="435" t="s">
        <v>294</v>
      </c>
      <c r="H155" s="476"/>
      <c r="I155" s="476"/>
      <c r="J155" s="476">
        <f t="shared" si="31"/>
        <v>0</v>
      </c>
      <c r="K155" s="473"/>
      <c r="L155" s="476"/>
      <c r="M155" s="477"/>
      <c r="N155" s="476"/>
      <c r="O155" s="478">
        <f t="shared" si="36"/>
        <v>0</v>
      </c>
      <c r="P155" s="478">
        <f t="shared" si="33"/>
        <v>0</v>
      </c>
      <c r="Q155" s="475"/>
      <c r="R155" s="283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20.25" hidden="1" x14ac:dyDescent="0.2">
      <c r="A156" s="432"/>
      <c r="B156" s="431"/>
      <c r="C156" s="431"/>
      <c r="D156" s="431"/>
      <c r="E156" s="431"/>
      <c r="F156" s="431" t="s">
        <v>91</v>
      </c>
      <c r="G156" s="435" t="s">
        <v>316</v>
      </c>
      <c r="H156" s="476"/>
      <c r="I156" s="476"/>
      <c r="J156" s="476">
        <f t="shared" si="31"/>
        <v>0</v>
      </c>
      <c r="K156" s="473"/>
      <c r="L156" s="476"/>
      <c r="M156" s="477"/>
      <c r="N156" s="476"/>
      <c r="O156" s="478">
        <f t="shared" si="36"/>
        <v>0</v>
      </c>
      <c r="P156" s="478">
        <f t="shared" si="33"/>
        <v>0</v>
      </c>
      <c r="Q156" s="475"/>
      <c r="R156" s="283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20.25" x14ac:dyDescent="0.2">
      <c r="A157" s="420"/>
      <c r="B157" s="421"/>
      <c r="C157" s="421"/>
      <c r="D157" s="421">
        <v>59</v>
      </c>
      <c r="E157" s="421"/>
      <c r="F157" s="421"/>
      <c r="G157" s="471" t="s">
        <v>318</v>
      </c>
      <c r="H157" s="472">
        <f>+H158</f>
        <v>198000</v>
      </c>
      <c r="I157" s="472">
        <f>+I158</f>
        <v>195508</v>
      </c>
      <c r="J157" s="472">
        <f t="shared" ref="J157" si="37">+J158</f>
        <v>2492</v>
      </c>
      <c r="K157" s="473">
        <f>ROUND(I157/H157*100,2)</f>
        <v>98.74</v>
      </c>
      <c r="L157" s="472">
        <f>+L158</f>
        <v>198000</v>
      </c>
      <c r="M157" s="472">
        <f>+M158</f>
        <v>195508</v>
      </c>
      <c r="N157" s="472">
        <f>+N158</f>
        <v>0</v>
      </c>
      <c r="O157" s="472">
        <f t="shared" ref="O157" si="38">+O158</f>
        <v>195508</v>
      </c>
      <c r="P157" s="474">
        <f t="shared" si="33"/>
        <v>2492</v>
      </c>
      <c r="Q157" s="475">
        <f t="shared" ref="Q157:Q178" si="39">ROUND(O157/L157*100,2)</f>
        <v>98.74</v>
      </c>
      <c r="R157" s="283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20.25" x14ac:dyDescent="0.2">
      <c r="A158" s="432"/>
      <c r="B158" s="431"/>
      <c r="C158" s="431"/>
      <c r="D158" s="431"/>
      <c r="E158" s="431">
        <v>25</v>
      </c>
      <c r="F158" s="431"/>
      <c r="G158" s="435" t="s">
        <v>317</v>
      </c>
      <c r="H158" s="476">
        <v>198000</v>
      </c>
      <c r="I158" s="476">
        <f>O158</f>
        <v>195508</v>
      </c>
      <c r="J158" s="476">
        <f t="shared" ref="J158:J176" si="40">H158-I158</f>
        <v>2492</v>
      </c>
      <c r="K158" s="473">
        <f>ROUND(I158/H158*100,2)</f>
        <v>98.74</v>
      </c>
      <c r="L158" s="476">
        <v>198000</v>
      </c>
      <c r="M158" s="477">
        <v>195508</v>
      </c>
      <c r="N158" s="476">
        <v>0</v>
      </c>
      <c r="O158" s="478">
        <f t="shared" si="36"/>
        <v>195508</v>
      </c>
      <c r="P158" s="478">
        <f t="shared" si="33"/>
        <v>2492</v>
      </c>
      <c r="Q158" s="475">
        <f t="shared" si="39"/>
        <v>98.74</v>
      </c>
      <c r="R158" s="283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40.5" x14ac:dyDescent="0.2">
      <c r="A159" s="481" t="s">
        <v>128</v>
      </c>
      <c r="B159" s="482"/>
      <c r="C159" s="482"/>
      <c r="D159" s="483">
        <v>85</v>
      </c>
      <c r="E159" s="482"/>
      <c r="F159" s="482"/>
      <c r="G159" s="484" t="s">
        <v>129</v>
      </c>
      <c r="H159" s="485"/>
      <c r="I159" s="485"/>
      <c r="J159" s="485">
        <f t="shared" si="40"/>
        <v>0</v>
      </c>
      <c r="K159" s="486"/>
      <c r="L159" s="485"/>
      <c r="M159" s="487"/>
      <c r="N159" s="485"/>
      <c r="O159" s="488">
        <f t="shared" si="36"/>
        <v>0</v>
      </c>
      <c r="P159" s="488">
        <f t="shared" si="33"/>
        <v>0</v>
      </c>
      <c r="Q159" s="489"/>
      <c r="R159" s="283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20.25" x14ac:dyDescent="0.2">
      <c r="A160" s="420" t="s">
        <v>111</v>
      </c>
      <c r="B160" s="421" t="s">
        <v>33</v>
      </c>
      <c r="C160" s="421"/>
      <c r="D160" s="421"/>
      <c r="E160" s="421"/>
      <c r="F160" s="421"/>
      <c r="G160" s="433" t="s">
        <v>130</v>
      </c>
      <c r="H160" s="472">
        <f>H157</f>
        <v>198000</v>
      </c>
      <c r="I160" s="472">
        <f>I157</f>
        <v>195508</v>
      </c>
      <c r="J160" s="476">
        <f t="shared" si="40"/>
        <v>2492</v>
      </c>
      <c r="K160" s="473">
        <f t="shared" ref="K160:K175" si="41">ROUND(I160/H160*100,2)</f>
        <v>98.74</v>
      </c>
      <c r="L160" s="472">
        <f>L157</f>
        <v>198000</v>
      </c>
      <c r="M160" s="472">
        <f>M157</f>
        <v>195508</v>
      </c>
      <c r="N160" s="472">
        <f>N157</f>
        <v>0</v>
      </c>
      <c r="O160" s="472">
        <f>O157</f>
        <v>195508</v>
      </c>
      <c r="P160" s="474">
        <f t="shared" si="33"/>
        <v>2492</v>
      </c>
      <c r="Q160" s="475">
        <f t="shared" si="39"/>
        <v>98.74</v>
      </c>
      <c r="R160" s="283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40.5" x14ac:dyDescent="0.2">
      <c r="A161" s="420"/>
      <c r="B161" s="421" t="s">
        <v>31</v>
      </c>
      <c r="C161" s="421"/>
      <c r="D161" s="421"/>
      <c r="E161" s="421"/>
      <c r="F161" s="421"/>
      <c r="G161" s="433" t="s">
        <v>131</v>
      </c>
      <c r="H161" s="472">
        <f>H162+H163</f>
        <v>0</v>
      </c>
      <c r="I161" s="472">
        <f>I162+I163</f>
        <v>0</v>
      </c>
      <c r="J161" s="476">
        <f t="shared" si="40"/>
        <v>0</v>
      </c>
      <c r="K161" s="473" t="e">
        <f t="shared" si="41"/>
        <v>#DIV/0!</v>
      </c>
      <c r="L161" s="472">
        <f>L162+L163</f>
        <v>0</v>
      </c>
      <c r="M161" s="472">
        <f>M162+M163</f>
        <v>0</v>
      </c>
      <c r="N161" s="472">
        <f>N162+N163</f>
        <v>0</v>
      </c>
      <c r="O161" s="472">
        <f>O162+O163</f>
        <v>0</v>
      </c>
      <c r="P161" s="474">
        <f t="shared" si="33"/>
        <v>0</v>
      </c>
      <c r="Q161" s="475" t="e">
        <f t="shared" si="39"/>
        <v>#DIV/0!</v>
      </c>
      <c r="R161" s="283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20.25" x14ac:dyDescent="0.2">
      <c r="A162" s="420"/>
      <c r="B162" s="421"/>
      <c r="C162" s="421" t="s">
        <v>33</v>
      </c>
      <c r="D162" s="421"/>
      <c r="E162" s="421"/>
      <c r="F162" s="421"/>
      <c r="G162" s="433" t="s">
        <v>132</v>
      </c>
      <c r="H162" s="472">
        <f>H155</f>
        <v>0</v>
      </c>
      <c r="I162" s="472">
        <f>I155</f>
        <v>0</v>
      </c>
      <c r="J162" s="476">
        <f t="shared" si="40"/>
        <v>0</v>
      </c>
      <c r="K162" s="473" t="e">
        <f t="shared" si="41"/>
        <v>#DIV/0!</v>
      </c>
      <c r="L162" s="472">
        <f>L155</f>
        <v>0</v>
      </c>
      <c r="M162" s="472">
        <f>M155</f>
        <v>0</v>
      </c>
      <c r="N162" s="472">
        <f>N155</f>
        <v>0</v>
      </c>
      <c r="O162" s="472">
        <f>O155</f>
        <v>0</v>
      </c>
      <c r="P162" s="474">
        <f t="shared" si="33"/>
        <v>0</v>
      </c>
      <c r="Q162" s="475" t="e">
        <f t="shared" si="39"/>
        <v>#DIV/0!</v>
      </c>
      <c r="R162" s="283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20.25" x14ac:dyDescent="0.2">
      <c r="A163" s="420"/>
      <c r="B163" s="421"/>
      <c r="C163" s="421" t="s">
        <v>31</v>
      </c>
      <c r="D163" s="421"/>
      <c r="E163" s="421"/>
      <c r="F163" s="421"/>
      <c r="G163" s="433" t="s">
        <v>133</v>
      </c>
      <c r="H163" s="472">
        <f>H110-H155-H157</f>
        <v>0</v>
      </c>
      <c r="I163" s="472">
        <f>I110-I155-I157</f>
        <v>0</v>
      </c>
      <c r="J163" s="476">
        <f t="shared" si="40"/>
        <v>0</v>
      </c>
      <c r="K163" s="473" t="e">
        <f t="shared" si="41"/>
        <v>#DIV/0!</v>
      </c>
      <c r="L163" s="472">
        <f>L110-L155-L157</f>
        <v>0</v>
      </c>
      <c r="M163" s="472">
        <f>M110-M155-M157</f>
        <v>0</v>
      </c>
      <c r="N163" s="472">
        <f>N110-N155-N157</f>
        <v>0</v>
      </c>
      <c r="O163" s="472">
        <f>O110-O155-O157</f>
        <v>0</v>
      </c>
      <c r="P163" s="474">
        <f t="shared" si="33"/>
        <v>0</v>
      </c>
      <c r="Q163" s="475" t="e">
        <f t="shared" si="39"/>
        <v>#DIV/0!</v>
      </c>
      <c r="R163" s="283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20.25" x14ac:dyDescent="0.2">
      <c r="A164" s="420" t="s">
        <v>134</v>
      </c>
      <c r="B164" s="421" t="s">
        <v>23</v>
      </c>
      <c r="C164" s="421"/>
      <c r="D164" s="421"/>
      <c r="E164" s="421"/>
      <c r="F164" s="421"/>
      <c r="G164" s="433" t="s">
        <v>135</v>
      </c>
      <c r="H164" s="472">
        <f>+H165+H174</f>
        <v>31056000</v>
      </c>
      <c r="I164" s="472">
        <f>+I165+I174</f>
        <v>26363021.93</v>
      </c>
      <c r="J164" s="476">
        <f t="shared" si="40"/>
        <v>4692978.07</v>
      </c>
      <c r="K164" s="473">
        <f t="shared" si="41"/>
        <v>84.89</v>
      </c>
      <c r="L164" s="472">
        <f>+L165+L174</f>
        <v>31056000</v>
      </c>
      <c r="M164" s="472">
        <f>+M165+M174</f>
        <v>23549435.310000002</v>
      </c>
      <c r="N164" s="472">
        <f>+N165+N174</f>
        <v>2813586.62</v>
      </c>
      <c r="O164" s="472">
        <f>+O165+O174</f>
        <v>26363021.93</v>
      </c>
      <c r="P164" s="474">
        <f t="shared" si="33"/>
        <v>4692978.07</v>
      </c>
      <c r="Q164" s="475">
        <f t="shared" si="39"/>
        <v>84.89</v>
      </c>
      <c r="R164" s="283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20.25" x14ac:dyDescent="0.2">
      <c r="A165" s="420"/>
      <c r="B165" s="421"/>
      <c r="C165" s="421"/>
      <c r="D165" s="421" t="s">
        <v>33</v>
      </c>
      <c r="E165" s="421"/>
      <c r="F165" s="421"/>
      <c r="G165" s="433" t="s">
        <v>63</v>
      </c>
      <c r="H165" s="472">
        <f>+H166+H167+H168+H169+H170+H171+H172+H173</f>
        <v>31056000</v>
      </c>
      <c r="I165" s="472">
        <f>+I166+I167+I168+I169+I170+I171+I172+I173</f>
        <v>26363021.93</v>
      </c>
      <c r="J165" s="472">
        <f>+J166+J167+J168+J169+J170+J171+J172+J173</f>
        <v>4692978.07</v>
      </c>
      <c r="K165" s="473">
        <f t="shared" si="41"/>
        <v>84.89</v>
      </c>
      <c r="L165" s="472">
        <f>+L166+L167+L168+L169+L170+L171+L172+L173</f>
        <v>31056000</v>
      </c>
      <c r="M165" s="472">
        <f>+M166+M167+M168+M169+M170+M171+M172+M173</f>
        <v>23549435.310000002</v>
      </c>
      <c r="N165" s="472">
        <f>+N166+N167+N168+N169+N170+N171+N172+N173</f>
        <v>2813586.62</v>
      </c>
      <c r="O165" s="472">
        <f>+O166+O167+O168+O169+O170+O171+O172+O173</f>
        <v>26363021.93</v>
      </c>
      <c r="P165" s="474">
        <f t="shared" si="33"/>
        <v>4692978.07</v>
      </c>
      <c r="Q165" s="475">
        <f t="shared" si="39"/>
        <v>84.89</v>
      </c>
      <c r="R165" s="283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20.25" x14ac:dyDescent="0.2">
      <c r="A166" s="420"/>
      <c r="B166" s="421"/>
      <c r="C166" s="421"/>
      <c r="D166" s="421" t="s">
        <v>89</v>
      </c>
      <c r="E166" s="421"/>
      <c r="F166" s="421"/>
      <c r="G166" s="433" t="s">
        <v>136</v>
      </c>
      <c r="H166" s="472">
        <f>+H179+H264+H112</f>
        <v>4866600</v>
      </c>
      <c r="I166" s="472">
        <f>+I179+I264+I112</f>
        <v>4255353</v>
      </c>
      <c r="J166" s="476">
        <f t="shared" si="40"/>
        <v>611247</v>
      </c>
      <c r="K166" s="473">
        <f t="shared" si="41"/>
        <v>87.44</v>
      </c>
      <c r="L166" s="472">
        <f>+L179+L264+L112</f>
        <v>4866600</v>
      </c>
      <c r="M166" s="472">
        <f>+M179+M264+M112</f>
        <v>3971158</v>
      </c>
      <c r="N166" s="472">
        <f>+N179+N264+N112</f>
        <v>284195</v>
      </c>
      <c r="O166" s="472">
        <f>+O179+O264+O112</f>
        <v>4255353</v>
      </c>
      <c r="P166" s="474">
        <f t="shared" si="33"/>
        <v>611247</v>
      </c>
      <c r="Q166" s="475">
        <f t="shared" si="39"/>
        <v>87.44</v>
      </c>
      <c r="R166" s="283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20.25" x14ac:dyDescent="0.2">
      <c r="A167" s="420"/>
      <c r="B167" s="421"/>
      <c r="C167" s="421"/>
      <c r="D167" s="421" t="s">
        <v>90</v>
      </c>
      <c r="E167" s="421"/>
      <c r="F167" s="421"/>
      <c r="G167" s="433" t="s">
        <v>137</v>
      </c>
      <c r="H167" s="472">
        <f>+H206+H296+H139</f>
        <v>462400</v>
      </c>
      <c r="I167" s="472">
        <f>+I206+I296+I139</f>
        <v>417586.37</v>
      </c>
      <c r="J167" s="476">
        <f t="shared" si="40"/>
        <v>44813.630000000005</v>
      </c>
      <c r="K167" s="473">
        <f t="shared" si="41"/>
        <v>90.31</v>
      </c>
      <c r="L167" s="472">
        <f>+L206+L296+L139</f>
        <v>462400</v>
      </c>
      <c r="M167" s="472">
        <f>+M206+M296+M139</f>
        <v>385279.13</v>
      </c>
      <c r="N167" s="472">
        <f>+N206+N296+N139</f>
        <v>32307.24</v>
      </c>
      <c r="O167" s="472">
        <f>+O206+O296+O139</f>
        <v>417586.37</v>
      </c>
      <c r="P167" s="474">
        <f t="shared" si="33"/>
        <v>44813.630000000005</v>
      </c>
      <c r="Q167" s="475">
        <f t="shared" si="39"/>
        <v>90.31</v>
      </c>
      <c r="R167" s="283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20.25" x14ac:dyDescent="0.2">
      <c r="A168" s="420"/>
      <c r="B168" s="421"/>
      <c r="C168" s="421"/>
      <c r="D168" s="421" t="s">
        <v>91</v>
      </c>
      <c r="E168" s="421"/>
      <c r="F168" s="421"/>
      <c r="G168" s="433" t="s">
        <v>138</v>
      </c>
      <c r="H168" s="472">
        <f>+H329</f>
        <v>0</v>
      </c>
      <c r="I168" s="472">
        <f>+I329</f>
        <v>0</v>
      </c>
      <c r="J168" s="476">
        <f t="shared" si="40"/>
        <v>0</v>
      </c>
      <c r="K168" s="473" t="e">
        <f t="shared" si="41"/>
        <v>#DIV/0!</v>
      </c>
      <c r="L168" s="472">
        <f>+L329</f>
        <v>0</v>
      </c>
      <c r="M168" s="472">
        <f>+M329</f>
        <v>0</v>
      </c>
      <c r="N168" s="472">
        <f>+N329</f>
        <v>0</v>
      </c>
      <c r="O168" s="472">
        <f>+O329</f>
        <v>0</v>
      </c>
      <c r="P168" s="474">
        <f t="shared" si="33"/>
        <v>0</v>
      </c>
      <c r="Q168" s="475" t="e">
        <f t="shared" si="39"/>
        <v>#DIV/0!</v>
      </c>
      <c r="R168" s="283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20.25" x14ac:dyDescent="0.2">
      <c r="A169" s="420"/>
      <c r="B169" s="421"/>
      <c r="C169" s="421"/>
      <c r="D169" s="421" t="s">
        <v>92</v>
      </c>
      <c r="E169" s="421"/>
      <c r="F169" s="421"/>
      <c r="G169" s="433" t="s">
        <v>139</v>
      </c>
      <c r="H169" s="472">
        <f>+H235</f>
        <v>0</v>
      </c>
      <c r="I169" s="472">
        <f>+I235</f>
        <v>0</v>
      </c>
      <c r="J169" s="476">
        <f t="shared" si="40"/>
        <v>0</v>
      </c>
      <c r="K169" s="473" t="e">
        <f t="shared" si="41"/>
        <v>#DIV/0!</v>
      </c>
      <c r="L169" s="472">
        <f>+L235</f>
        <v>0</v>
      </c>
      <c r="M169" s="472">
        <f>+M235</f>
        <v>0</v>
      </c>
      <c r="N169" s="472">
        <f>+N235</f>
        <v>0</v>
      </c>
      <c r="O169" s="472">
        <f>+O235</f>
        <v>0</v>
      </c>
      <c r="P169" s="474">
        <f t="shared" si="33"/>
        <v>0</v>
      </c>
      <c r="Q169" s="475" t="e">
        <f t="shared" si="39"/>
        <v>#DIV/0!</v>
      </c>
      <c r="R169" s="283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40.5" x14ac:dyDescent="0.2">
      <c r="A170" s="420"/>
      <c r="B170" s="421"/>
      <c r="C170" s="421"/>
      <c r="D170" s="421">
        <v>51</v>
      </c>
      <c r="E170" s="421"/>
      <c r="F170" s="421"/>
      <c r="G170" s="433" t="s">
        <v>140</v>
      </c>
      <c r="H170" s="472">
        <f>+H237+H332</f>
        <v>3443000</v>
      </c>
      <c r="I170" s="472">
        <f>+I237+I332</f>
        <v>3239715</v>
      </c>
      <c r="J170" s="476">
        <f t="shared" si="40"/>
        <v>203285</v>
      </c>
      <c r="K170" s="473">
        <f t="shared" si="41"/>
        <v>94.1</v>
      </c>
      <c r="L170" s="472">
        <f>+L237+L332</f>
        <v>3443000</v>
      </c>
      <c r="M170" s="472">
        <f>+M237+M332</f>
        <v>2902825</v>
      </c>
      <c r="N170" s="472">
        <f>+N237+N332</f>
        <v>336890</v>
      </c>
      <c r="O170" s="472">
        <f>+O237+O332</f>
        <v>3239715</v>
      </c>
      <c r="P170" s="474">
        <f t="shared" si="33"/>
        <v>203285</v>
      </c>
      <c r="Q170" s="475">
        <f t="shared" si="39"/>
        <v>94.1</v>
      </c>
      <c r="R170" s="283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60.75" x14ac:dyDescent="0.2">
      <c r="A171" s="420"/>
      <c r="B171" s="421"/>
      <c r="C171" s="421"/>
      <c r="D171" s="421">
        <v>56</v>
      </c>
      <c r="E171" s="421"/>
      <c r="F171" s="421"/>
      <c r="G171" s="433" t="s">
        <v>141</v>
      </c>
      <c r="H171" s="472">
        <f>H240+H404</f>
        <v>8281000</v>
      </c>
      <c r="I171" s="472">
        <f>I240+I404</f>
        <v>5237634.1399999997</v>
      </c>
      <c r="J171" s="476">
        <f t="shared" si="40"/>
        <v>3043365.8600000003</v>
      </c>
      <c r="K171" s="473">
        <f t="shared" si="41"/>
        <v>63.25</v>
      </c>
      <c r="L171" s="472">
        <f>L240+L404</f>
        <v>8281000</v>
      </c>
      <c r="M171" s="472">
        <f>M240+M404</f>
        <v>4397546.76</v>
      </c>
      <c r="N171" s="472">
        <f>N240+N404</f>
        <v>840087.38</v>
      </c>
      <c r="O171" s="472">
        <f>O240+O404</f>
        <v>5237634.1399999997</v>
      </c>
      <c r="P171" s="474">
        <f t="shared" si="33"/>
        <v>3043365.8600000003</v>
      </c>
      <c r="Q171" s="475">
        <f t="shared" si="39"/>
        <v>63.25</v>
      </c>
      <c r="R171" s="283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20.25" x14ac:dyDescent="0.2">
      <c r="A172" s="420"/>
      <c r="B172" s="421"/>
      <c r="C172" s="421"/>
      <c r="D172" s="421">
        <v>57</v>
      </c>
      <c r="E172" s="421"/>
      <c r="F172" s="421"/>
      <c r="G172" s="433" t="s">
        <v>142</v>
      </c>
      <c r="H172" s="472">
        <f>+H244+H337</f>
        <v>13805000</v>
      </c>
      <c r="I172" s="472">
        <f>+I244+I337</f>
        <v>13017225.42</v>
      </c>
      <c r="J172" s="476">
        <f t="shared" si="40"/>
        <v>787774.58000000007</v>
      </c>
      <c r="K172" s="473">
        <f t="shared" si="41"/>
        <v>94.29</v>
      </c>
      <c r="L172" s="472">
        <f>+L244+L337</f>
        <v>13805000</v>
      </c>
      <c r="M172" s="472">
        <f>+M244+M337</f>
        <v>11697118.42</v>
      </c>
      <c r="N172" s="472">
        <f>+N244+N337</f>
        <v>1320107</v>
      </c>
      <c r="O172" s="472">
        <f>+O244+O337</f>
        <v>13017225.42</v>
      </c>
      <c r="P172" s="474">
        <f t="shared" si="33"/>
        <v>787774.58000000007</v>
      </c>
      <c r="Q172" s="475">
        <f t="shared" si="39"/>
        <v>94.29</v>
      </c>
      <c r="R172" s="283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20.25" x14ac:dyDescent="0.2">
      <c r="A173" s="420"/>
      <c r="B173" s="421"/>
      <c r="C173" s="421"/>
      <c r="D173" s="421">
        <v>59</v>
      </c>
      <c r="E173" s="421"/>
      <c r="F173" s="421"/>
      <c r="G173" s="433" t="s">
        <v>81</v>
      </c>
      <c r="H173" s="472">
        <f>+H362+H157</f>
        <v>198000</v>
      </c>
      <c r="I173" s="472">
        <f>+I362+I157</f>
        <v>195508</v>
      </c>
      <c r="J173" s="476">
        <f t="shared" si="40"/>
        <v>2492</v>
      </c>
      <c r="K173" s="473">
        <f t="shared" si="41"/>
        <v>98.74</v>
      </c>
      <c r="L173" s="472">
        <f>+L362+L157</f>
        <v>198000</v>
      </c>
      <c r="M173" s="472">
        <f>+M362+M157</f>
        <v>195508</v>
      </c>
      <c r="N173" s="472">
        <f>+N362+N157</f>
        <v>0</v>
      </c>
      <c r="O173" s="472">
        <f>+O362+O157</f>
        <v>195508</v>
      </c>
      <c r="P173" s="474">
        <f t="shared" si="33"/>
        <v>2492</v>
      </c>
      <c r="Q173" s="475">
        <f t="shared" si="39"/>
        <v>98.74</v>
      </c>
      <c r="R173" s="283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20.25" x14ac:dyDescent="0.2">
      <c r="A174" s="420"/>
      <c r="B174" s="421"/>
      <c r="C174" s="421"/>
      <c r="D174" s="421" t="s">
        <v>106</v>
      </c>
      <c r="E174" s="421"/>
      <c r="F174" s="421"/>
      <c r="G174" s="433" t="s">
        <v>84</v>
      </c>
      <c r="H174" s="472">
        <f>+H175</f>
        <v>0</v>
      </c>
      <c r="I174" s="472">
        <f>+I175</f>
        <v>0</v>
      </c>
      <c r="J174" s="476">
        <f t="shared" si="40"/>
        <v>0</v>
      </c>
      <c r="K174" s="473" t="e">
        <f t="shared" si="41"/>
        <v>#DIV/0!</v>
      </c>
      <c r="L174" s="472">
        <f>+L175</f>
        <v>0</v>
      </c>
      <c r="M174" s="472">
        <f>+M175</f>
        <v>0</v>
      </c>
      <c r="N174" s="472">
        <f>+N175</f>
        <v>0</v>
      </c>
      <c r="O174" s="472">
        <f>+O175</f>
        <v>0</v>
      </c>
      <c r="P174" s="474">
        <f t="shared" si="33"/>
        <v>0</v>
      </c>
      <c r="Q174" s="475" t="e">
        <f t="shared" si="39"/>
        <v>#DIV/0!</v>
      </c>
      <c r="R174" s="283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20.25" x14ac:dyDescent="0.2">
      <c r="A175" s="420"/>
      <c r="B175" s="421"/>
      <c r="C175" s="421"/>
      <c r="D175" s="421">
        <v>71</v>
      </c>
      <c r="E175" s="421"/>
      <c r="F175" s="421"/>
      <c r="G175" s="433" t="s">
        <v>143</v>
      </c>
      <c r="H175" s="472">
        <f>+H249+H366</f>
        <v>0</v>
      </c>
      <c r="I175" s="472">
        <f>+I249+I366</f>
        <v>0</v>
      </c>
      <c r="J175" s="476">
        <f t="shared" si="40"/>
        <v>0</v>
      </c>
      <c r="K175" s="473" t="e">
        <f t="shared" si="41"/>
        <v>#DIV/0!</v>
      </c>
      <c r="L175" s="472">
        <f>+L249+L366</f>
        <v>0</v>
      </c>
      <c r="M175" s="472">
        <f>+M249+M366</f>
        <v>0</v>
      </c>
      <c r="N175" s="472">
        <f>+N249+N366</f>
        <v>0</v>
      </c>
      <c r="O175" s="472">
        <f>+O249+O366</f>
        <v>0</v>
      </c>
      <c r="P175" s="474">
        <f t="shared" si="33"/>
        <v>0</v>
      </c>
      <c r="Q175" s="475" t="e">
        <f t="shared" si="39"/>
        <v>#DIV/0!</v>
      </c>
      <c r="R175" s="283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20.25" hidden="1" x14ac:dyDescent="0.2">
      <c r="A176" s="420"/>
      <c r="B176" s="421"/>
      <c r="C176" s="421"/>
      <c r="D176" s="421">
        <v>79</v>
      </c>
      <c r="E176" s="421"/>
      <c r="F176" s="421"/>
      <c r="G176" s="433" t="s">
        <v>107</v>
      </c>
      <c r="H176" s="472"/>
      <c r="I176" s="472"/>
      <c r="J176" s="476">
        <f t="shared" si="40"/>
        <v>0</v>
      </c>
      <c r="K176" s="473"/>
      <c r="L176" s="472"/>
      <c r="M176" s="472"/>
      <c r="N176" s="472"/>
      <c r="O176" s="472"/>
      <c r="P176" s="474">
        <f t="shared" si="33"/>
        <v>0</v>
      </c>
      <c r="Q176" s="475"/>
      <c r="R176" s="283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20.25" x14ac:dyDescent="0.25">
      <c r="A177" s="597" t="s">
        <v>144</v>
      </c>
      <c r="B177" s="598"/>
      <c r="C177" s="598"/>
      <c r="D177" s="598"/>
      <c r="E177" s="598"/>
      <c r="F177" s="598"/>
      <c r="G177" s="490" t="s">
        <v>145</v>
      </c>
      <c r="H177" s="491">
        <f>H178+H249+H257</f>
        <v>54400</v>
      </c>
      <c r="I177" s="491">
        <f>I178+I249+I257</f>
        <v>40446.19</v>
      </c>
      <c r="J177" s="491">
        <f>J178+J249+J257</f>
        <v>13953.81</v>
      </c>
      <c r="K177" s="492">
        <f>ROUND(I177/H177*100,2)</f>
        <v>74.349999999999994</v>
      </c>
      <c r="L177" s="491">
        <f>L178+L249+L257</f>
        <v>54400</v>
      </c>
      <c r="M177" s="493">
        <f>M178+M249+M257</f>
        <v>40230.21</v>
      </c>
      <c r="N177" s="491">
        <f>N178+N249+N257</f>
        <v>215.98</v>
      </c>
      <c r="O177" s="494">
        <f>O178+O249+O257</f>
        <v>40446.19</v>
      </c>
      <c r="P177" s="495">
        <f t="shared" si="33"/>
        <v>13953.809999999998</v>
      </c>
      <c r="Q177" s="496">
        <f t="shared" si="39"/>
        <v>74.349999999999994</v>
      </c>
      <c r="R177" s="2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20.25" x14ac:dyDescent="0.2">
      <c r="A178" s="420"/>
      <c r="B178" s="421"/>
      <c r="C178" s="421"/>
      <c r="D178" s="421" t="s">
        <v>33</v>
      </c>
      <c r="E178" s="421"/>
      <c r="F178" s="421"/>
      <c r="G178" s="471" t="s">
        <v>63</v>
      </c>
      <c r="H178" s="472">
        <f>H179+H206+H235+H237+H244+H240</f>
        <v>54400</v>
      </c>
      <c r="I178" s="472">
        <f>I179+I206+I235+I237+I244+I240</f>
        <v>40751.19</v>
      </c>
      <c r="J178" s="472">
        <f>J179+J206+J235+J237+J244+J240</f>
        <v>13648.81</v>
      </c>
      <c r="K178" s="473">
        <f>ROUND(I178/H178*100,2)</f>
        <v>74.91</v>
      </c>
      <c r="L178" s="472">
        <f t="shared" ref="L178:O178" si="42">L179+L206+L235+L237+L244+L240</f>
        <v>54400</v>
      </c>
      <c r="M178" s="472">
        <f t="shared" si="42"/>
        <v>40535.21</v>
      </c>
      <c r="N178" s="472">
        <f t="shared" si="42"/>
        <v>215.98</v>
      </c>
      <c r="O178" s="497">
        <f t="shared" si="42"/>
        <v>40751.19</v>
      </c>
      <c r="P178" s="474">
        <f t="shared" si="33"/>
        <v>13648.809999999998</v>
      </c>
      <c r="Q178" s="475">
        <f t="shared" si="39"/>
        <v>74.91</v>
      </c>
      <c r="R178" s="283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20.25" x14ac:dyDescent="0.2">
      <c r="A179" s="420"/>
      <c r="B179" s="421"/>
      <c r="C179" s="421"/>
      <c r="D179" s="421" t="s">
        <v>89</v>
      </c>
      <c r="E179" s="421"/>
      <c r="F179" s="421"/>
      <c r="G179" s="471" t="s">
        <v>373</v>
      </c>
      <c r="H179" s="472">
        <f>H180+H199+H197</f>
        <v>0</v>
      </c>
      <c r="I179" s="472">
        <f>I180+I199+I197</f>
        <v>0</v>
      </c>
      <c r="J179" s="472">
        <f>J180+J199+J197</f>
        <v>0</v>
      </c>
      <c r="K179" s="473"/>
      <c r="L179" s="472">
        <f>L180+L199+L197</f>
        <v>0</v>
      </c>
      <c r="M179" s="498">
        <f>M180+M199+M197</f>
        <v>0</v>
      </c>
      <c r="N179" s="472">
        <f>N180+N199+N197</f>
        <v>0</v>
      </c>
      <c r="O179" s="498">
        <f>O180+O199+O197</f>
        <v>0</v>
      </c>
      <c r="P179" s="498">
        <f t="shared" si="33"/>
        <v>0</v>
      </c>
      <c r="Q179" s="475"/>
      <c r="R179" s="283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20.25" x14ac:dyDescent="0.2">
      <c r="A180" s="420"/>
      <c r="B180" s="421"/>
      <c r="C180" s="421"/>
      <c r="D180" s="421"/>
      <c r="E180" s="421" t="s">
        <v>33</v>
      </c>
      <c r="F180" s="421"/>
      <c r="G180" s="433" t="s">
        <v>113</v>
      </c>
      <c r="H180" s="472">
        <f>SUM(H181:H196)</f>
        <v>0</v>
      </c>
      <c r="I180" s="472">
        <f>SUM(I181:I196)</f>
        <v>0</v>
      </c>
      <c r="J180" s="472">
        <f>SUM(J181:J196)</f>
        <v>0</v>
      </c>
      <c r="K180" s="473"/>
      <c r="L180" s="472">
        <f>SUM(L181:L196)</f>
        <v>0</v>
      </c>
      <c r="M180" s="453">
        <f>SUM(M181:M196)</f>
        <v>0</v>
      </c>
      <c r="N180" s="472">
        <f>SUM(N181:N196)</f>
        <v>0</v>
      </c>
      <c r="O180" s="474">
        <f>SUM(O181:O196)</f>
        <v>0</v>
      </c>
      <c r="P180" s="474">
        <f t="shared" si="33"/>
        <v>0</v>
      </c>
      <c r="Q180" s="475"/>
      <c r="R180" s="283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20.25" x14ac:dyDescent="0.2">
      <c r="A181" s="432"/>
      <c r="B181" s="431"/>
      <c r="C181" s="431"/>
      <c r="D181" s="431"/>
      <c r="E181" s="431"/>
      <c r="F181" s="431" t="s">
        <v>33</v>
      </c>
      <c r="G181" s="435" t="s">
        <v>352</v>
      </c>
      <c r="H181" s="476"/>
      <c r="I181" s="476"/>
      <c r="J181" s="476">
        <f t="shared" ref="J181:J205" si="43">H181-I181</f>
        <v>0</v>
      </c>
      <c r="K181" s="473"/>
      <c r="L181" s="476"/>
      <c r="M181" s="477"/>
      <c r="N181" s="476"/>
      <c r="O181" s="478">
        <f t="shared" ref="O181:O205" si="44">M181+N181</f>
        <v>0</v>
      </c>
      <c r="P181" s="478">
        <f t="shared" si="33"/>
        <v>0</v>
      </c>
      <c r="Q181" s="475"/>
      <c r="R181" s="283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20.25" x14ac:dyDescent="0.2">
      <c r="A182" s="432"/>
      <c r="B182" s="431"/>
      <c r="C182" s="431"/>
      <c r="D182" s="431"/>
      <c r="E182" s="431"/>
      <c r="F182" s="431" t="s">
        <v>116</v>
      </c>
      <c r="G182" s="435" t="s">
        <v>353</v>
      </c>
      <c r="H182" s="476"/>
      <c r="I182" s="476"/>
      <c r="J182" s="476">
        <f t="shared" si="43"/>
        <v>0</v>
      </c>
      <c r="K182" s="473"/>
      <c r="L182" s="476"/>
      <c r="M182" s="477"/>
      <c r="N182" s="476"/>
      <c r="O182" s="478">
        <f t="shared" si="44"/>
        <v>0</v>
      </c>
      <c r="P182" s="478">
        <f t="shared" si="33"/>
        <v>0</v>
      </c>
      <c r="Q182" s="475"/>
      <c r="R182" s="283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20.25" hidden="1" x14ac:dyDescent="0.2">
      <c r="A183" s="432"/>
      <c r="B183" s="431"/>
      <c r="C183" s="431"/>
      <c r="D183" s="431"/>
      <c r="E183" s="431"/>
      <c r="F183" s="431" t="s">
        <v>44</v>
      </c>
      <c r="G183" s="435" t="s">
        <v>284</v>
      </c>
      <c r="H183" s="476"/>
      <c r="I183" s="476"/>
      <c r="J183" s="476">
        <f t="shared" si="43"/>
        <v>0</v>
      </c>
      <c r="K183" s="473"/>
      <c r="L183" s="476"/>
      <c r="M183" s="477"/>
      <c r="N183" s="476"/>
      <c r="O183" s="478">
        <f t="shared" si="44"/>
        <v>0</v>
      </c>
      <c r="P183" s="478">
        <f t="shared" si="33"/>
        <v>0</v>
      </c>
      <c r="Q183" s="475"/>
      <c r="R183" s="283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20.25" hidden="1" x14ac:dyDescent="0.2">
      <c r="A184" s="432"/>
      <c r="B184" s="431"/>
      <c r="C184" s="431"/>
      <c r="D184" s="431"/>
      <c r="E184" s="431"/>
      <c r="F184" s="431" t="s">
        <v>23</v>
      </c>
      <c r="G184" s="435" t="s">
        <v>285</v>
      </c>
      <c r="H184" s="476"/>
      <c r="I184" s="476"/>
      <c r="J184" s="476">
        <f t="shared" si="43"/>
        <v>0</v>
      </c>
      <c r="K184" s="473"/>
      <c r="L184" s="476"/>
      <c r="M184" s="477"/>
      <c r="N184" s="476"/>
      <c r="O184" s="478">
        <f t="shared" si="44"/>
        <v>0</v>
      </c>
      <c r="P184" s="478">
        <f t="shared" si="33"/>
        <v>0</v>
      </c>
      <c r="Q184" s="475"/>
      <c r="R184" s="283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20.25" x14ac:dyDescent="0.2">
      <c r="A185" s="432"/>
      <c r="B185" s="431"/>
      <c r="C185" s="431"/>
      <c r="D185" s="431"/>
      <c r="E185" s="431"/>
      <c r="F185" s="431" t="s">
        <v>34</v>
      </c>
      <c r="G185" s="435" t="s">
        <v>286</v>
      </c>
      <c r="H185" s="476"/>
      <c r="I185" s="476"/>
      <c r="J185" s="476">
        <f t="shared" si="43"/>
        <v>0</v>
      </c>
      <c r="K185" s="473"/>
      <c r="L185" s="476"/>
      <c r="M185" s="477"/>
      <c r="N185" s="476"/>
      <c r="O185" s="478">
        <f t="shared" si="44"/>
        <v>0</v>
      </c>
      <c r="P185" s="478">
        <f t="shared" si="33"/>
        <v>0</v>
      </c>
      <c r="Q185" s="475"/>
      <c r="R185" s="283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20.25" hidden="1" x14ac:dyDescent="0.2">
      <c r="A186" s="432"/>
      <c r="B186" s="431"/>
      <c r="C186" s="431"/>
      <c r="D186" s="431"/>
      <c r="E186" s="431"/>
      <c r="F186" s="431" t="s">
        <v>126</v>
      </c>
      <c r="G186" s="435" t="s">
        <v>287</v>
      </c>
      <c r="H186" s="476"/>
      <c r="I186" s="476"/>
      <c r="J186" s="476">
        <f t="shared" si="43"/>
        <v>0</v>
      </c>
      <c r="K186" s="473"/>
      <c r="L186" s="476"/>
      <c r="M186" s="477"/>
      <c r="N186" s="476"/>
      <c r="O186" s="478">
        <f t="shared" si="44"/>
        <v>0</v>
      </c>
      <c r="P186" s="478">
        <f t="shared" si="33"/>
        <v>0</v>
      </c>
      <c r="Q186" s="475"/>
      <c r="R186" s="283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20.25" hidden="1" x14ac:dyDescent="0.2">
      <c r="A187" s="432"/>
      <c r="B187" s="431"/>
      <c r="C187" s="431"/>
      <c r="D187" s="431"/>
      <c r="E187" s="431"/>
      <c r="F187" s="431" t="s">
        <v>117</v>
      </c>
      <c r="G187" s="435" t="s">
        <v>288</v>
      </c>
      <c r="H187" s="476"/>
      <c r="I187" s="476"/>
      <c r="J187" s="476">
        <f t="shared" si="43"/>
        <v>0</v>
      </c>
      <c r="K187" s="473"/>
      <c r="L187" s="476"/>
      <c r="M187" s="477"/>
      <c r="N187" s="476"/>
      <c r="O187" s="478">
        <f t="shared" si="44"/>
        <v>0</v>
      </c>
      <c r="P187" s="478">
        <f t="shared" si="33"/>
        <v>0</v>
      </c>
      <c r="Q187" s="475"/>
      <c r="R187" s="283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20.25" hidden="1" x14ac:dyDescent="0.2">
      <c r="A188" s="432"/>
      <c r="B188" s="431"/>
      <c r="C188" s="431"/>
      <c r="D188" s="431"/>
      <c r="E188" s="431"/>
      <c r="F188" s="431" t="s">
        <v>39</v>
      </c>
      <c r="G188" s="435" t="s">
        <v>301</v>
      </c>
      <c r="H188" s="476"/>
      <c r="I188" s="476"/>
      <c r="J188" s="476">
        <f t="shared" si="43"/>
        <v>0</v>
      </c>
      <c r="K188" s="473"/>
      <c r="L188" s="476"/>
      <c r="M188" s="477"/>
      <c r="N188" s="476"/>
      <c r="O188" s="478">
        <f t="shared" si="44"/>
        <v>0</v>
      </c>
      <c r="P188" s="478">
        <f t="shared" si="33"/>
        <v>0</v>
      </c>
      <c r="Q188" s="475"/>
      <c r="R188" s="283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20.25" hidden="1" x14ac:dyDescent="0.2">
      <c r="A189" s="432"/>
      <c r="B189" s="431"/>
      <c r="C189" s="431"/>
      <c r="D189" s="431"/>
      <c r="E189" s="431"/>
      <c r="F189" s="431">
        <v>10</v>
      </c>
      <c r="G189" s="435" t="s">
        <v>354</v>
      </c>
      <c r="H189" s="476"/>
      <c r="I189" s="476"/>
      <c r="J189" s="476">
        <f t="shared" si="43"/>
        <v>0</v>
      </c>
      <c r="K189" s="473"/>
      <c r="L189" s="476"/>
      <c r="M189" s="477"/>
      <c r="N189" s="476"/>
      <c r="O189" s="478">
        <f t="shared" si="44"/>
        <v>0</v>
      </c>
      <c r="P189" s="478">
        <f t="shared" si="33"/>
        <v>0</v>
      </c>
      <c r="Q189" s="475"/>
      <c r="R189" s="283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20.25" hidden="1" x14ac:dyDescent="0.2">
      <c r="A190" s="432"/>
      <c r="B190" s="431"/>
      <c r="C190" s="431"/>
      <c r="D190" s="431"/>
      <c r="E190" s="431"/>
      <c r="F190" s="431">
        <v>11</v>
      </c>
      <c r="G190" s="435" t="s">
        <v>291</v>
      </c>
      <c r="H190" s="476"/>
      <c r="I190" s="476"/>
      <c r="J190" s="476">
        <f t="shared" si="43"/>
        <v>0</v>
      </c>
      <c r="K190" s="473"/>
      <c r="L190" s="476"/>
      <c r="M190" s="477"/>
      <c r="N190" s="476"/>
      <c r="O190" s="478">
        <f t="shared" si="44"/>
        <v>0</v>
      </c>
      <c r="P190" s="478">
        <f t="shared" si="33"/>
        <v>0</v>
      </c>
      <c r="Q190" s="475"/>
      <c r="R190" s="283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40.5" hidden="1" x14ac:dyDescent="0.2">
      <c r="A191" s="432"/>
      <c r="B191" s="431"/>
      <c r="C191" s="431"/>
      <c r="D191" s="431"/>
      <c r="E191" s="431"/>
      <c r="F191" s="431">
        <v>12</v>
      </c>
      <c r="G191" s="435" t="s">
        <v>302</v>
      </c>
      <c r="H191" s="476"/>
      <c r="I191" s="476"/>
      <c r="J191" s="476">
        <f t="shared" si="43"/>
        <v>0</v>
      </c>
      <c r="K191" s="473"/>
      <c r="L191" s="476"/>
      <c r="M191" s="477"/>
      <c r="N191" s="476"/>
      <c r="O191" s="478">
        <f t="shared" si="44"/>
        <v>0</v>
      </c>
      <c r="P191" s="478">
        <f t="shared" si="33"/>
        <v>0</v>
      </c>
      <c r="Q191" s="475"/>
      <c r="R191" s="283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20.25" x14ac:dyDescent="0.2">
      <c r="A192" s="432"/>
      <c r="B192" s="431"/>
      <c r="C192" s="431"/>
      <c r="D192" s="431"/>
      <c r="E192" s="431"/>
      <c r="F192" s="431">
        <v>13</v>
      </c>
      <c r="G192" s="435" t="s">
        <v>303</v>
      </c>
      <c r="H192" s="476"/>
      <c r="I192" s="476"/>
      <c r="J192" s="476">
        <f t="shared" si="43"/>
        <v>0</v>
      </c>
      <c r="K192" s="473"/>
      <c r="L192" s="476"/>
      <c r="M192" s="477"/>
      <c r="N192" s="476"/>
      <c r="O192" s="478">
        <f t="shared" si="44"/>
        <v>0</v>
      </c>
      <c r="P192" s="478">
        <f t="shared" si="33"/>
        <v>0</v>
      </c>
      <c r="Q192" s="475"/>
      <c r="R192" s="283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20.25" hidden="1" x14ac:dyDescent="0.2">
      <c r="A193" s="432"/>
      <c r="B193" s="431"/>
      <c r="C193" s="431"/>
      <c r="D193" s="431"/>
      <c r="E193" s="431"/>
      <c r="F193" s="431">
        <v>14</v>
      </c>
      <c r="G193" s="435" t="s">
        <v>277</v>
      </c>
      <c r="H193" s="476"/>
      <c r="I193" s="476"/>
      <c r="J193" s="476">
        <f t="shared" si="43"/>
        <v>0</v>
      </c>
      <c r="K193" s="473"/>
      <c r="L193" s="476"/>
      <c r="M193" s="477"/>
      <c r="N193" s="476"/>
      <c r="O193" s="478">
        <f t="shared" si="44"/>
        <v>0</v>
      </c>
      <c r="P193" s="478">
        <f t="shared" si="33"/>
        <v>0</v>
      </c>
      <c r="Q193" s="475"/>
      <c r="R193" s="283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40.5" hidden="1" x14ac:dyDescent="0.2">
      <c r="A194" s="432"/>
      <c r="B194" s="431"/>
      <c r="C194" s="431"/>
      <c r="D194" s="431"/>
      <c r="E194" s="431"/>
      <c r="F194" s="431">
        <v>15</v>
      </c>
      <c r="G194" s="435" t="s">
        <v>304</v>
      </c>
      <c r="H194" s="476"/>
      <c r="I194" s="476"/>
      <c r="J194" s="476">
        <f t="shared" si="43"/>
        <v>0</v>
      </c>
      <c r="K194" s="473"/>
      <c r="L194" s="476"/>
      <c r="M194" s="477"/>
      <c r="N194" s="476"/>
      <c r="O194" s="478">
        <f t="shared" si="44"/>
        <v>0</v>
      </c>
      <c r="P194" s="478">
        <f t="shared" si="33"/>
        <v>0</v>
      </c>
      <c r="Q194" s="475"/>
      <c r="R194" s="283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20.25" x14ac:dyDescent="0.2">
      <c r="A195" s="432"/>
      <c r="B195" s="431"/>
      <c r="C195" s="431"/>
      <c r="D195" s="431"/>
      <c r="E195" s="431"/>
      <c r="F195" s="431">
        <v>17</v>
      </c>
      <c r="G195" s="435" t="s">
        <v>279</v>
      </c>
      <c r="H195" s="476"/>
      <c r="I195" s="476"/>
      <c r="J195" s="476">
        <f t="shared" si="43"/>
        <v>0</v>
      </c>
      <c r="K195" s="473"/>
      <c r="L195" s="476"/>
      <c r="M195" s="477"/>
      <c r="N195" s="476"/>
      <c r="O195" s="478">
        <f t="shared" si="44"/>
        <v>0</v>
      </c>
      <c r="P195" s="478">
        <f t="shared" si="33"/>
        <v>0</v>
      </c>
      <c r="Q195" s="475"/>
      <c r="R195" s="283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20.25" x14ac:dyDescent="0.2">
      <c r="A196" s="432"/>
      <c r="B196" s="431"/>
      <c r="C196" s="431"/>
      <c r="D196" s="431"/>
      <c r="E196" s="431"/>
      <c r="F196" s="431" t="s">
        <v>91</v>
      </c>
      <c r="G196" s="435" t="s">
        <v>278</v>
      </c>
      <c r="H196" s="476"/>
      <c r="I196" s="476"/>
      <c r="J196" s="476">
        <f t="shared" si="43"/>
        <v>0</v>
      </c>
      <c r="K196" s="473"/>
      <c r="L196" s="476"/>
      <c r="M196" s="477"/>
      <c r="N196" s="476"/>
      <c r="O196" s="478">
        <f t="shared" si="44"/>
        <v>0</v>
      </c>
      <c r="P196" s="478">
        <f t="shared" ref="P196:P259" si="45">L196-O196</f>
        <v>0</v>
      </c>
      <c r="Q196" s="475"/>
      <c r="R196" s="283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20.25" x14ac:dyDescent="0.2">
      <c r="A197" s="432"/>
      <c r="B197" s="431"/>
      <c r="C197" s="431"/>
      <c r="D197" s="431"/>
      <c r="E197" s="431" t="s">
        <v>31</v>
      </c>
      <c r="F197" s="431"/>
      <c r="G197" s="433" t="s">
        <v>118</v>
      </c>
      <c r="H197" s="476">
        <f>H198</f>
        <v>0</v>
      </c>
      <c r="I197" s="476">
        <f>I198</f>
        <v>0</v>
      </c>
      <c r="J197" s="476">
        <f t="shared" si="43"/>
        <v>0</v>
      </c>
      <c r="K197" s="473"/>
      <c r="L197" s="476">
        <f>L198</f>
        <v>0</v>
      </c>
      <c r="M197" s="477">
        <f>M198</f>
        <v>0</v>
      </c>
      <c r="N197" s="476">
        <f>N198</f>
        <v>0</v>
      </c>
      <c r="O197" s="478">
        <f>O198</f>
        <v>0</v>
      </c>
      <c r="P197" s="478">
        <f t="shared" si="45"/>
        <v>0</v>
      </c>
      <c r="Q197" s="475"/>
      <c r="R197" s="283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20.25" x14ac:dyDescent="0.2">
      <c r="A198" s="432"/>
      <c r="B198" s="431"/>
      <c r="C198" s="431"/>
      <c r="D198" s="431"/>
      <c r="E198" s="431"/>
      <c r="F198" s="431" t="s">
        <v>34</v>
      </c>
      <c r="G198" s="435" t="s">
        <v>119</v>
      </c>
      <c r="H198" s="476"/>
      <c r="I198" s="476"/>
      <c r="J198" s="476">
        <f t="shared" si="43"/>
        <v>0</v>
      </c>
      <c r="K198" s="473"/>
      <c r="L198" s="476"/>
      <c r="M198" s="477"/>
      <c r="N198" s="476"/>
      <c r="O198" s="478">
        <f t="shared" si="44"/>
        <v>0</v>
      </c>
      <c r="P198" s="478">
        <f t="shared" si="45"/>
        <v>0</v>
      </c>
      <c r="Q198" s="475"/>
      <c r="R198" s="283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20.25" x14ac:dyDescent="0.2">
      <c r="A199" s="420"/>
      <c r="B199" s="421"/>
      <c r="C199" s="421"/>
      <c r="D199" s="421"/>
      <c r="E199" s="421" t="s">
        <v>44</v>
      </c>
      <c r="F199" s="421"/>
      <c r="G199" s="433" t="s">
        <v>355</v>
      </c>
      <c r="H199" s="472">
        <f>H200+H201+H202+H203+H204+H205</f>
        <v>0</v>
      </c>
      <c r="I199" s="472">
        <f>I200+I201+I202+I203+I204+I205</f>
        <v>0</v>
      </c>
      <c r="J199" s="476">
        <f t="shared" si="43"/>
        <v>0</v>
      </c>
      <c r="K199" s="473"/>
      <c r="L199" s="472">
        <f>L200+L201+L202+L203+L204+L205</f>
        <v>0</v>
      </c>
      <c r="M199" s="453">
        <f>M200+M201+M202+M203+M204+M205</f>
        <v>0</v>
      </c>
      <c r="N199" s="472">
        <f>N200+N201+N202+N203+N204+N205</f>
        <v>0</v>
      </c>
      <c r="O199" s="474">
        <f>O200+O201+O202+O203+O204+O205</f>
        <v>0</v>
      </c>
      <c r="P199" s="474">
        <f t="shared" si="45"/>
        <v>0</v>
      </c>
      <c r="Q199" s="475"/>
      <c r="R199" s="283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20.25" hidden="1" x14ac:dyDescent="0.2">
      <c r="A200" s="432"/>
      <c r="B200" s="431"/>
      <c r="C200" s="431"/>
      <c r="D200" s="431"/>
      <c r="E200" s="431"/>
      <c r="F200" s="431" t="s">
        <v>33</v>
      </c>
      <c r="G200" s="435" t="s">
        <v>121</v>
      </c>
      <c r="H200" s="476"/>
      <c r="I200" s="476"/>
      <c r="J200" s="476">
        <f t="shared" si="43"/>
        <v>0</v>
      </c>
      <c r="K200" s="473"/>
      <c r="L200" s="476"/>
      <c r="M200" s="477"/>
      <c r="N200" s="476"/>
      <c r="O200" s="478">
        <f t="shared" si="44"/>
        <v>0</v>
      </c>
      <c r="P200" s="478">
        <f t="shared" si="45"/>
        <v>0</v>
      </c>
      <c r="Q200" s="475"/>
      <c r="R200" s="283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20.25" hidden="1" x14ac:dyDescent="0.2">
      <c r="A201" s="432"/>
      <c r="B201" s="431"/>
      <c r="C201" s="431"/>
      <c r="D201" s="431"/>
      <c r="E201" s="431"/>
      <c r="F201" s="431" t="s">
        <v>31</v>
      </c>
      <c r="G201" s="435" t="s">
        <v>356</v>
      </c>
      <c r="H201" s="476"/>
      <c r="I201" s="476"/>
      <c r="J201" s="476">
        <f t="shared" si="43"/>
        <v>0</v>
      </c>
      <c r="K201" s="473"/>
      <c r="L201" s="476"/>
      <c r="M201" s="477"/>
      <c r="N201" s="476"/>
      <c r="O201" s="478">
        <f t="shared" si="44"/>
        <v>0</v>
      </c>
      <c r="P201" s="478">
        <f t="shared" si="45"/>
        <v>0</v>
      </c>
      <c r="Q201" s="475"/>
      <c r="R201" s="283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20.25" hidden="1" x14ac:dyDescent="0.2">
      <c r="A202" s="432"/>
      <c r="B202" s="431"/>
      <c r="C202" s="431"/>
      <c r="D202" s="431"/>
      <c r="E202" s="431"/>
      <c r="F202" s="431" t="s">
        <v>44</v>
      </c>
      <c r="G202" s="435" t="s">
        <v>357</v>
      </c>
      <c r="H202" s="476"/>
      <c r="I202" s="476"/>
      <c r="J202" s="476">
        <f t="shared" si="43"/>
        <v>0</v>
      </c>
      <c r="K202" s="473"/>
      <c r="L202" s="476"/>
      <c r="M202" s="477"/>
      <c r="N202" s="476"/>
      <c r="O202" s="478">
        <f t="shared" si="44"/>
        <v>0</v>
      </c>
      <c r="P202" s="478">
        <f t="shared" si="45"/>
        <v>0</v>
      </c>
      <c r="Q202" s="475"/>
      <c r="R202" s="283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40.5" hidden="1" x14ac:dyDescent="0.2">
      <c r="A203" s="432"/>
      <c r="B203" s="431"/>
      <c r="C203" s="431"/>
      <c r="D203" s="431"/>
      <c r="E203" s="431"/>
      <c r="F203" s="431" t="s">
        <v>23</v>
      </c>
      <c r="G203" s="435" t="s">
        <v>124</v>
      </c>
      <c r="H203" s="476"/>
      <c r="I203" s="476"/>
      <c r="J203" s="476">
        <f t="shared" si="43"/>
        <v>0</v>
      </c>
      <c r="K203" s="473"/>
      <c r="L203" s="476"/>
      <c r="M203" s="477"/>
      <c r="N203" s="476"/>
      <c r="O203" s="478">
        <f t="shared" si="44"/>
        <v>0</v>
      </c>
      <c r="P203" s="478">
        <f t="shared" si="45"/>
        <v>0</v>
      </c>
      <c r="Q203" s="475"/>
      <c r="R203" s="283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20.25" hidden="1" x14ac:dyDescent="0.2">
      <c r="A204" s="432"/>
      <c r="B204" s="431"/>
      <c r="C204" s="431"/>
      <c r="D204" s="431"/>
      <c r="E204" s="431"/>
      <c r="F204" s="431" t="s">
        <v>34</v>
      </c>
      <c r="G204" s="435" t="s">
        <v>125</v>
      </c>
      <c r="H204" s="476"/>
      <c r="I204" s="476"/>
      <c r="J204" s="476">
        <f t="shared" si="43"/>
        <v>0</v>
      </c>
      <c r="K204" s="473"/>
      <c r="L204" s="476"/>
      <c r="M204" s="477"/>
      <c r="N204" s="476"/>
      <c r="O204" s="478">
        <f t="shared" si="44"/>
        <v>0</v>
      </c>
      <c r="P204" s="478">
        <f t="shared" si="45"/>
        <v>0</v>
      </c>
      <c r="Q204" s="475"/>
      <c r="R204" s="283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20.25" x14ac:dyDescent="0.2">
      <c r="A205" s="432"/>
      <c r="B205" s="431"/>
      <c r="C205" s="431"/>
      <c r="D205" s="431"/>
      <c r="E205" s="431"/>
      <c r="F205" s="431" t="s">
        <v>126</v>
      </c>
      <c r="G205" s="435" t="s">
        <v>127</v>
      </c>
      <c r="H205" s="476"/>
      <c r="I205" s="476"/>
      <c r="J205" s="476">
        <f t="shared" si="43"/>
        <v>0</v>
      </c>
      <c r="K205" s="473"/>
      <c r="L205" s="476"/>
      <c r="M205" s="477"/>
      <c r="N205" s="476"/>
      <c r="O205" s="478">
        <f t="shared" si="44"/>
        <v>0</v>
      </c>
      <c r="P205" s="478">
        <f t="shared" si="45"/>
        <v>0</v>
      </c>
      <c r="Q205" s="475"/>
      <c r="R205" s="283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20.25" x14ac:dyDescent="0.2">
      <c r="A206" s="420"/>
      <c r="B206" s="421"/>
      <c r="C206" s="421"/>
      <c r="D206" s="421" t="s">
        <v>90</v>
      </c>
      <c r="E206" s="421"/>
      <c r="F206" s="421"/>
      <c r="G206" s="471" t="s">
        <v>67</v>
      </c>
      <c r="H206" s="472">
        <f>H207+H218+H219+H223+H226+H227+H228+H229</f>
        <v>49400</v>
      </c>
      <c r="I206" s="472">
        <f>I207+I218+I219+I223+I226+I227+I228+I229</f>
        <v>40751.19</v>
      </c>
      <c r="J206" s="472">
        <f>J207+J218+J219+J223+J226+J227+J228+J229</f>
        <v>8648.81</v>
      </c>
      <c r="K206" s="473">
        <f>ROUND(I206/H206*100,2)</f>
        <v>82.49</v>
      </c>
      <c r="L206" s="472">
        <f>L207+L218+L219+L223+L226+L227+L228+L229</f>
        <v>49400</v>
      </c>
      <c r="M206" s="472">
        <f>M207+M218+M219+M223+M226+M227+M228+M229</f>
        <v>40535.21</v>
      </c>
      <c r="N206" s="472">
        <f>N207+N218+N219+N223+N226+N227+N228+N229</f>
        <v>215.98</v>
      </c>
      <c r="O206" s="499">
        <f t="shared" ref="O206" si="46">O207+O218+O219+O223+O226+O227+O228+O229</f>
        <v>40751.19</v>
      </c>
      <c r="P206" s="474">
        <f t="shared" si="45"/>
        <v>8648.8099999999977</v>
      </c>
      <c r="Q206" s="475">
        <f t="shared" ref="Q206:Q246" si="47">ROUND(O206/L206*100,2)</f>
        <v>82.49</v>
      </c>
      <c r="R206" s="283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20.25" x14ac:dyDescent="0.2">
      <c r="A207" s="420"/>
      <c r="B207" s="421"/>
      <c r="C207" s="421"/>
      <c r="D207" s="421"/>
      <c r="E207" s="421" t="s">
        <v>33</v>
      </c>
      <c r="F207" s="421"/>
      <c r="G207" s="433" t="s">
        <v>146</v>
      </c>
      <c r="H207" s="472">
        <f>SUM(H208:H217)</f>
        <v>49400</v>
      </c>
      <c r="I207" s="472">
        <f>SUM(I208:I217)</f>
        <v>40751.19</v>
      </c>
      <c r="J207" s="472">
        <f>SUM(J208:J217)</f>
        <v>8648.81</v>
      </c>
      <c r="K207" s="473">
        <f>ROUND(I207/H207*100,2)</f>
        <v>82.49</v>
      </c>
      <c r="L207" s="472">
        <f>SUM(L208:L217)</f>
        <v>49400</v>
      </c>
      <c r="M207" s="453">
        <f>SUM(M208:M217)</f>
        <v>40535.21</v>
      </c>
      <c r="N207" s="472">
        <f>SUM(N208:N217)</f>
        <v>215.98</v>
      </c>
      <c r="O207" s="474">
        <f>SUM(O208:O217)</f>
        <v>40751.19</v>
      </c>
      <c r="P207" s="474">
        <f t="shared" si="45"/>
        <v>8648.8099999999977</v>
      </c>
      <c r="Q207" s="475">
        <f t="shared" si="47"/>
        <v>82.49</v>
      </c>
      <c r="R207" s="283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20.25" x14ac:dyDescent="0.2">
      <c r="A208" s="432"/>
      <c r="B208" s="431"/>
      <c r="C208" s="431"/>
      <c r="D208" s="431"/>
      <c r="E208" s="431"/>
      <c r="F208" s="431" t="s">
        <v>33</v>
      </c>
      <c r="G208" s="435" t="s">
        <v>171</v>
      </c>
      <c r="H208" s="476"/>
      <c r="I208" s="476"/>
      <c r="J208" s="476">
        <f t="shared" ref="J208:J260" si="48">H208-I208</f>
        <v>0</v>
      </c>
      <c r="K208" s="473"/>
      <c r="L208" s="476"/>
      <c r="M208" s="477"/>
      <c r="N208" s="476"/>
      <c r="O208" s="478">
        <f t="shared" ref="O208:O218" si="49">M208+N208</f>
        <v>0</v>
      </c>
      <c r="P208" s="478">
        <f t="shared" si="45"/>
        <v>0</v>
      </c>
      <c r="Q208" s="475"/>
      <c r="R208" s="283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20.25" x14ac:dyDescent="0.2">
      <c r="A209" s="432"/>
      <c r="B209" s="431"/>
      <c r="C209" s="431"/>
      <c r="D209" s="431"/>
      <c r="E209" s="431"/>
      <c r="F209" s="431" t="s">
        <v>31</v>
      </c>
      <c r="G209" s="435" t="s">
        <v>306</v>
      </c>
      <c r="H209" s="476"/>
      <c r="I209" s="476"/>
      <c r="J209" s="476">
        <f t="shared" si="48"/>
        <v>0</v>
      </c>
      <c r="K209" s="473"/>
      <c r="L209" s="476"/>
      <c r="M209" s="477"/>
      <c r="N209" s="476"/>
      <c r="O209" s="478">
        <f t="shared" si="49"/>
        <v>0</v>
      </c>
      <c r="P209" s="478">
        <f t="shared" si="45"/>
        <v>0</v>
      </c>
      <c r="Q209" s="475"/>
      <c r="R209" s="283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20.25" x14ac:dyDescent="0.2">
      <c r="A210" s="432"/>
      <c r="B210" s="431"/>
      <c r="C210" s="431"/>
      <c r="D210" s="431"/>
      <c r="E210" s="431"/>
      <c r="F210" s="431" t="s">
        <v>44</v>
      </c>
      <c r="G210" s="435" t="s">
        <v>147</v>
      </c>
      <c r="H210" s="476">
        <v>4000</v>
      </c>
      <c r="I210" s="476">
        <f>O210</f>
        <v>3281.94</v>
      </c>
      <c r="J210" s="476">
        <f t="shared" si="48"/>
        <v>718.06</v>
      </c>
      <c r="K210" s="473">
        <f t="shared" ref="K210:K217" si="50">ROUND(I210/H210*100,2)</f>
        <v>82.05</v>
      </c>
      <c r="L210" s="476">
        <v>4000</v>
      </c>
      <c r="M210" s="477">
        <v>3281.94</v>
      </c>
      <c r="N210" s="476">
        <v>0</v>
      </c>
      <c r="O210" s="478">
        <f t="shared" si="49"/>
        <v>3281.94</v>
      </c>
      <c r="P210" s="478">
        <f t="shared" si="45"/>
        <v>718.06</v>
      </c>
      <c r="Q210" s="475">
        <f t="shared" si="47"/>
        <v>82.05</v>
      </c>
      <c r="R210" s="283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20.25" x14ac:dyDescent="0.2">
      <c r="A211" s="432"/>
      <c r="B211" s="431"/>
      <c r="C211" s="431"/>
      <c r="D211" s="431"/>
      <c r="E211" s="431"/>
      <c r="F211" s="431" t="s">
        <v>23</v>
      </c>
      <c r="G211" s="435" t="s">
        <v>148</v>
      </c>
      <c r="H211" s="476">
        <v>1000</v>
      </c>
      <c r="I211" s="476">
        <f>O211</f>
        <v>137.96</v>
      </c>
      <c r="J211" s="476">
        <f t="shared" si="48"/>
        <v>862.04</v>
      </c>
      <c r="K211" s="473"/>
      <c r="L211" s="476">
        <v>1000</v>
      </c>
      <c r="M211" s="477">
        <v>122.48</v>
      </c>
      <c r="N211" s="476">
        <v>15.48</v>
      </c>
      <c r="O211" s="478">
        <f t="shared" si="49"/>
        <v>137.96</v>
      </c>
      <c r="P211" s="478">
        <f t="shared" si="45"/>
        <v>862.04</v>
      </c>
      <c r="Q211" s="475"/>
      <c r="R211" s="283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20.25" x14ac:dyDescent="0.2">
      <c r="A212" s="432"/>
      <c r="B212" s="431"/>
      <c r="C212" s="431"/>
      <c r="D212" s="431"/>
      <c r="E212" s="431"/>
      <c r="F212" s="431" t="s">
        <v>116</v>
      </c>
      <c r="G212" s="435" t="s">
        <v>358</v>
      </c>
      <c r="H212" s="476"/>
      <c r="I212" s="476"/>
      <c r="J212" s="476">
        <f t="shared" si="48"/>
        <v>0</v>
      </c>
      <c r="K212" s="473"/>
      <c r="L212" s="476"/>
      <c r="M212" s="477"/>
      <c r="N212" s="476"/>
      <c r="O212" s="478">
        <f t="shared" si="49"/>
        <v>0</v>
      </c>
      <c r="P212" s="478">
        <f t="shared" si="45"/>
        <v>0</v>
      </c>
      <c r="Q212" s="475"/>
      <c r="R212" s="283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20.25" x14ac:dyDescent="0.2">
      <c r="A213" s="432"/>
      <c r="B213" s="431"/>
      <c r="C213" s="431"/>
      <c r="D213" s="431"/>
      <c r="E213" s="431"/>
      <c r="F213" s="431" t="s">
        <v>34</v>
      </c>
      <c r="G213" s="435" t="s">
        <v>359</v>
      </c>
      <c r="H213" s="476"/>
      <c r="I213" s="476"/>
      <c r="J213" s="476">
        <f t="shared" si="48"/>
        <v>0</v>
      </c>
      <c r="K213" s="473"/>
      <c r="L213" s="476"/>
      <c r="M213" s="477"/>
      <c r="N213" s="476"/>
      <c r="O213" s="478">
        <f t="shared" si="49"/>
        <v>0</v>
      </c>
      <c r="P213" s="478">
        <f t="shared" si="45"/>
        <v>0</v>
      </c>
      <c r="Q213" s="475"/>
      <c r="R213" s="283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20.25" hidden="1" x14ac:dyDescent="0.2">
      <c r="A214" s="432"/>
      <c r="B214" s="431"/>
      <c r="C214" s="431"/>
      <c r="D214" s="431"/>
      <c r="E214" s="431"/>
      <c r="F214" s="431" t="s">
        <v>126</v>
      </c>
      <c r="G214" s="435" t="s">
        <v>360</v>
      </c>
      <c r="H214" s="476"/>
      <c r="I214" s="476"/>
      <c r="J214" s="476">
        <f t="shared" si="48"/>
        <v>0</v>
      </c>
      <c r="K214" s="473"/>
      <c r="L214" s="476"/>
      <c r="M214" s="477"/>
      <c r="N214" s="476"/>
      <c r="O214" s="478">
        <f t="shared" si="49"/>
        <v>0</v>
      </c>
      <c r="P214" s="478">
        <f t="shared" si="45"/>
        <v>0</v>
      </c>
      <c r="Q214" s="475"/>
      <c r="R214" s="283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20.25" x14ac:dyDescent="0.2">
      <c r="A215" s="432"/>
      <c r="B215" s="431"/>
      <c r="C215" s="431"/>
      <c r="D215" s="431"/>
      <c r="E215" s="431"/>
      <c r="F215" s="431" t="s">
        <v>117</v>
      </c>
      <c r="G215" s="435" t="s">
        <v>361</v>
      </c>
      <c r="H215" s="476">
        <v>400</v>
      </c>
      <c r="I215" s="476">
        <f>O215</f>
        <v>331.28999999999996</v>
      </c>
      <c r="J215" s="476">
        <f t="shared" si="48"/>
        <v>68.710000000000036</v>
      </c>
      <c r="K215" s="473">
        <f t="shared" si="50"/>
        <v>82.82</v>
      </c>
      <c r="L215" s="476">
        <v>400</v>
      </c>
      <c r="M215" s="477">
        <v>130.79</v>
      </c>
      <c r="N215" s="476">
        <v>200.5</v>
      </c>
      <c r="O215" s="478">
        <f t="shared" si="49"/>
        <v>331.28999999999996</v>
      </c>
      <c r="P215" s="478">
        <f t="shared" si="45"/>
        <v>68.710000000000036</v>
      </c>
      <c r="Q215" s="475">
        <f t="shared" si="47"/>
        <v>82.82</v>
      </c>
      <c r="R215" s="283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20.25" x14ac:dyDescent="0.2">
      <c r="A216" s="432"/>
      <c r="B216" s="431"/>
      <c r="C216" s="431"/>
      <c r="D216" s="431"/>
      <c r="E216" s="431"/>
      <c r="F216" s="431" t="s">
        <v>39</v>
      </c>
      <c r="G216" s="435" t="s">
        <v>149</v>
      </c>
      <c r="H216" s="476">
        <v>4000</v>
      </c>
      <c r="I216" s="476"/>
      <c r="J216" s="476">
        <f t="shared" si="48"/>
        <v>4000</v>
      </c>
      <c r="K216" s="473">
        <f t="shared" si="50"/>
        <v>0</v>
      </c>
      <c r="L216" s="476">
        <v>4000</v>
      </c>
      <c r="M216" s="477"/>
      <c r="N216" s="476">
        <v>0</v>
      </c>
      <c r="O216" s="478">
        <f t="shared" si="49"/>
        <v>0</v>
      </c>
      <c r="P216" s="478">
        <f t="shared" si="45"/>
        <v>4000</v>
      </c>
      <c r="Q216" s="475">
        <f t="shared" si="47"/>
        <v>0</v>
      </c>
      <c r="R216" s="283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40.5" x14ac:dyDescent="0.2">
      <c r="A217" s="432"/>
      <c r="B217" s="431"/>
      <c r="C217" s="431"/>
      <c r="D217" s="431"/>
      <c r="E217" s="431"/>
      <c r="F217" s="431" t="s">
        <v>91</v>
      </c>
      <c r="G217" s="435" t="s">
        <v>150</v>
      </c>
      <c r="H217" s="476">
        <v>40000</v>
      </c>
      <c r="I217" s="476">
        <f>O217</f>
        <v>37000</v>
      </c>
      <c r="J217" s="476">
        <f t="shared" si="48"/>
        <v>3000</v>
      </c>
      <c r="K217" s="473">
        <f t="shared" si="50"/>
        <v>92.5</v>
      </c>
      <c r="L217" s="476">
        <v>40000</v>
      </c>
      <c r="M217" s="477">
        <v>37000</v>
      </c>
      <c r="N217" s="476">
        <v>0</v>
      </c>
      <c r="O217" s="478">
        <f t="shared" si="49"/>
        <v>37000</v>
      </c>
      <c r="P217" s="478">
        <f t="shared" si="45"/>
        <v>3000</v>
      </c>
      <c r="Q217" s="475">
        <f t="shared" si="47"/>
        <v>92.5</v>
      </c>
      <c r="R217" s="283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20.25" x14ac:dyDescent="0.2">
      <c r="A218" s="432"/>
      <c r="B218" s="431"/>
      <c r="C218" s="431"/>
      <c r="D218" s="431"/>
      <c r="E218" s="431" t="s">
        <v>31</v>
      </c>
      <c r="F218" s="431"/>
      <c r="G218" s="435" t="s">
        <v>151</v>
      </c>
      <c r="H218" s="476"/>
      <c r="I218" s="476"/>
      <c r="J218" s="476">
        <f t="shared" si="48"/>
        <v>0</v>
      </c>
      <c r="K218" s="473"/>
      <c r="L218" s="476"/>
      <c r="M218" s="477"/>
      <c r="N218" s="476"/>
      <c r="O218" s="478">
        <f t="shared" si="49"/>
        <v>0</v>
      </c>
      <c r="P218" s="478">
        <f t="shared" si="45"/>
        <v>0</v>
      </c>
      <c r="Q218" s="475"/>
      <c r="R218" s="283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20.25" hidden="1" x14ac:dyDescent="0.2">
      <c r="A219" s="420"/>
      <c r="B219" s="421"/>
      <c r="C219" s="421"/>
      <c r="D219" s="421"/>
      <c r="E219" s="421" t="s">
        <v>116</v>
      </c>
      <c r="F219" s="421"/>
      <c r="G219" s="471" t="s">
        <v>152</v>
      </c>
      <c r="H219" s="472">
        <f>SUM(H220:H222)</f>
        <v>0</v>
      </c>
      <c r="I219" s="472">
        <f>SUM(I220:I222)</f>
        <v>0</v>
      </c>
      <c r="J219" s="476">
        <f t="shared" si="48"/>
        <v>0</v>
      </c>
      <c r="K219" s="473"/>
      <c r="L219" s="472">
        <f>SUM(L220:L222)</f>
        <v>0</v>
      </c>
      <c r="M219" s="453">
        <f>SUM(M220:M222)</f>
        <v>0</v>
      </c>
      <c r="N219" s="472">
        <f>SUM(N220:N222)</f>
        <v>0</v>
      </c>
      <c r="O219" s="474">
        <f>SUM(O220:O222)</f>
        <v>0</v>
      </c>
      <c r="P219" s="474">
        <f t="shared" si="45"/>
        <v>0</v>
      </c>
      <c r="Q219" s="475"/>
      <c r="R219" s="283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20.25" hidden="1" x14ac:dyDescent="0.2">
      <c r="A220" s="432"/>
      <c r="B220" s="431"/>
      <c r="C220" s="431"/>
      <c r="D220" s="431"/>
      <c r="E220" s="431"/>
      <c r="F220" s="431" t="s">
        <v>33</v>
      </c>
      <c r="G220" s="435" t="s">
        <v>312</v>
      </c>
      <c r="H220" s="476"/>
      <c r="I220" s="476"/>
      <c r="J220" s="476">
        <f t="shared" si="48"/>
        <v>0</v>
      </c>
      <c r="K220" s="473"/>
      <c r="L220" s="476"/>
      <c r="M220" s="477"/>
      <c r="N220" s="476"/>
      <c r="O220" s="478">
        <f t="shared" ref="O220:O222" si="51">M220+N220</f>
        <v>0</v>
      </c>
      <c r="P220" s="478">
        <f t="shared" si="45"/>
        <v>0</v>
      </c>
      <c r="Q220" s="475"/>
      <c r="R220" s="283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20.25" hidden="1" x14ac:dyDescent="0.2">
      <c r="A221" s="432"/>
      <c r="B221" s="431"/>
      <c r="C221" s="431"/>
      <c r="D221" s="431"/>
      <c r="E221" s="431"/>
      <c r="F221" s="431" t="s">
        <v>44</v>
      </c>
      <c r="G221" s="435" t="s">
        <v>362</v>
      </c>
      <c r="H221" s="476"/>
      <c r="I221" s="476"/>
      <c r="J221" s="476">
        <f t="shared" si="48"/>
        <v>0</v>
      </c>
      <c r="K221" s="473"/>
      <c r="L221" s="476"/>
      <c r="M221" s="477"/>
      <c r="N221" s="476"/>
      <c r="O221" s="478">
        <f t="shared" si="51"/>
        <v>0</v>
      </c>
      <c r="P221" s="478">
        <f t="shared" si="45"/>
        <v>0</v>
      </c>
      <c r="Q221" s="475"/>
      <c r="R221" s="283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20.25" hidden="1" x14ac:dyDescent="0.2">
      <c r="A222" s="432"/>
      <c r="B222" s="431"/>
      <c r="C222" s="431"/>
      <c r="D222" s="431"/>
      <c r="E222" s="431"/>
      <c r="F222" s="431" t="s">
        <v>91</v>
      </c>
      <c r="G222" s="435" t="s">
        <v>153</v>
      </c>
      <c r="H222" s="476"/>
      <c r="I222" s="476"/>
      <c r="J222" s="476">
        <f t="shared" si="48"/>
        <v>0</v>
      </c>
      <c r="K222" s="473"/>
      <c r="L222" s="476"/>
      <c r="M222" s="477"/>
      <c r="N222" s="476"/>
      <c r="O222" s="478">
        <f t="shared" si="51"/>
        <v>0</v>
      </c>
      <c r="P222" s="478">
        <f t="shared" si="45"/>
        <v>0</v>
      </c>
      <c r="Q222" s="475"/>
      <c r="R222" s="283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20.25" x14ac:dyDescent="0.2">
      <c r="A223" s="420"/>
      <c r="B223" s="421"/>
      <c r="C223" s="421"/>
      <c r="D223" s="421"/>
      <c r="E223" s="421" t="s">
        <v>34</v>
      </c>
      <c r="F223" s="421"/>
      <c r="G223" s="471" t="s">
        <v>363</v>
      </c>
      <c r="H223" s="472">
        <f>H224+H225</f>
        <v>0</v>
      </c>
      <c r="I223" s="472">
        <f>I224+I225</f>
        <v>0</v>
      </c>
      <c r="J223" s="476">
        <f t="shared" si="48"/>
        <v>0</v>
      </c>
      <c r="K223" s="473"/>
      <c r="L223" s="472">
        <f>L224+L225</f>
        <v>0</v>
      </c>
      <c r="M223" s="453">
        <f>M224+M225</f>
        <v>0</v>
      </c>
      <c r="N223" s="472">
        <f>N224+N225</f>
        <v>0</v>
      </c>
      <c r="O223" s="474">
        <f>O224+O225</f>
        <v>0</v>
      </c>
      <c r="P223" s="474">
        <f t="shared" si="45"/>
        <v>0</v>
      </c>
      <c r="Q223" s="475"/>
      <c r="R223" s="283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20.25" x14ac:dyDescent="0.2">
      <c r="A224" s="432"/>
      <c r="B224" s="431"/>
      <c r="C224" s="431"/>
      <c r="D224" s="431"/>
      <c r="E224" s="431"/>
      <c r="F224" s="431" t="s">
        <v>33</v>
      </c>
      <c r="G224" s="435" t="s">
        <v>179</v>
      </c>
      <c r="H224" s="476"/>
      <c r="I224" s="476"/>
      <c r="J224" s="476">
        <f t="shared" si="48"/>
        <v>0</v>
      </c>
      <c r="K224" s="473"/>
      <c r="L224" s="476"/>
      <c r="M224" s="477"/>
      <c r="N224" s="476"/>
      <c r="O224" s="478">
        <f t="shared" ref="O224:O228" si="52">M224+N224</f>
        <v>0</v>
      </c>
      <c r="P224" s="478">
        <f t="shared" si="45"/>
        <v>0</v>
      </c>
      <c r="Q224" s="475"/>
      <c r="R224" s="283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20.25" x14ac:dyDescent="0.2">
      <c r="A225" s="432"/>
      <c r="B225" s="431"/>
      <c r="C225" s="431"/>
      <c r="D225" s="431"/>
      <c r="E225" s="431"/>
      <c r="F225" s="431" t="s">
        <v>31</v>
      </c>
      <c r="G225" s="435" t="s">
        <v>274</v>
      </c>
      <c r="H225" s="476"/>
      <c r="I225" s="476"/>
      <c r="J225" s="476">
        <f t="shared" si="48"/>
        <v>0</v>
      </c>
      <c r="K225" s="473"/>
      <c r="L225" s="476"/>
      <c r="M225" s="477"/>
      <c r="N225" s="476"/>
      <c r="O225" s="478">
        <f t="shared" si="52"/>
        <v>0</v>
      </c>
      <c r="P225" s="478">
        <f t="shared" si="45"/>
        <v>0</v>
      </c>
      <c r="Q225" s="475"/>
      <c r="R225" s="283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20.25" x14ac:dyDescent="0.2">
      <c r="A226" s="432"/>
      <c r="B226" s="431"/>
      <c r="C226" s="431"/>
      <c r="D226" s="431"/>
      <c r="E226" s="431">
        <v>11</v>
      </c>
      <c r="F226" s="431"/>
      <c r="G226" s="435" t="s">
        <v>364</v>
      </c>
      <c r="H226" s="476"/>
      <c r="I226" s="476"/>
      <c r="J226" s="476">
        <f t="shared" si="48"/>
        <v>0</v>
      </c>
      <c r="K226" s="473"/>
      <c r="L226" s="476"/>
      <c r="M226" s="477"/>
      <c r="N226" s="476"/>
      <c r="O226" s="478">
        <f t="shared" si="52"/>
        <v>0</v>
      </c>
      <c r="P226" s="478">
        <f t="shared" si="45"/>
        <v>0</v>
      </c>
      <c r="Q226" s="475"/>
      <c r="R226" s="283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20.25" x14ac:dyDescent="0.2">
      <c r="A227" s="432"/>
      <c r="B227" s="431"/>
      <c r="C227" s="431"/>
      <c r="D227" s="431"/>
      <c r="E227" s="431">
        <v>13</v>
      </c>
      <c r="F227" s="431"/>
      <c r="G227" s="435" t="s">
        <v>181</v>
      </c>
      <c r="H227" s="476"/>
      <c r="I227" s="476"/>
      <c r="J227" s="476">
        <f t="shared" si="48"/>
        <v>0</v>
      </c>
      <c r="K227" s="473"/>
      <c r="L227" s="476"/>
      <c r="M227" s="477"/>
      <c r="N227" s="476"/>
      <c r="O227" s="478">
        <f t="shared" si="52"/>
        <v>0</v>
      </c>
      <c r="P227" s="478">
        <f t="shared" si="45"/>
        <v>0</v>
      </c>
      <c r="Q227" s="475"/>
      <c r="R227" s="283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20.25" x14ac:dyDescent="0.2">
      <c r="A228" s="432"/>
      <c r="B228" s="431"/>
      <c r="C228" s="431"/>
      <c r="D228" s="431"/>
      <c r="E228" s="431">
        <v>14</v>
      </c>
      <c r="F228" s="431"/>
      <c r="G228" s="435" t="s">
        <v>365</v>
      </c>
      <c r="H228" s="476"/>
      <c r="I228" s="476"/>
      <c r="J228" s="476">
        <f t="shared" si="48"/>
        <v>0</v>
      </c>
      <c r="K228" s="473"/>
      <c r="L228" s="476"/>
      <c r="M228" s="477"/>
      <c r="N228" s="476"/>
      <c r="O228" s="478">
        <f t="shared" si="52"/>
        <v>0</v>
      </c>
      <c r="P228" s="478">
        <f t="shared" si="45"/>
        <v>0</v>
      </c>
      <c r="Q228" s="475"/>
      <c r="R228" s="283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20.25" x14ac:dyDescent="0.2">
      <c r="A229" s="420"/>
      <c r="B229" s="421"/>
      <c r="C229" s="421"/>
      <c r="D229" s="421"/>
      <c r="E229" s="421" t="s">
        <v>91</v>
      </c>
      <c r="F229" s="421"/>
      <c r="G229" s="471" t="s">
        <v>154</v>
      </c>
      <c r="H229" s="472">
        <f>H230+H231+H232+H233+H234</f>
        <v>0</v>
      </c>
      <c r="I229" s="472">
        <f>I230+I231+I232+I233+I234</f>
        <v>0</v>
      </c>
      <c r="J229" s="476">
        <f t="shared" si="48"/>
        <v>0</v>
      </c>
      <c r="K229" s="473"/>
      <c r="L229" s="472">
        <f>L230+L231+L232+L233+L234</f>
        <v>0</v>
      </c>
      <c r="M229" s="472">
        <f>M230+M231+M232+M233+M234</f>
        <v>0</v>
      </c>
      <c r="N229" s="472">
        <f>N230+N231+N232+N233+N234</f>
        <v>0</v>
      </c>
      <c r="O229" s="472">
        <f>O230+O231+O232+O233+O234</f>
        <v>0</v>
      </c>
      <c r="P229" s="474">
        <f t="shared" si="45"/>
        <v>0</v>
      </c>
      <c r="Q229" s="475"/>
      <c r="R229" s="283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20.25" hidden="1" x14ac:dyDescent="0.2">
      <c r="A230" s="432"/>
      <c r="B230" s="431"/>
      <c r="C230" s="431"/>
      <c r="D230" s="431"/>
      <c r="E230" s="431"/>
      <c r="F230" s="431" t="s">
        <v>31</v>
      </c>
      <c r="G230" s="435" t="s">
        <v>295</v>
      </c>
      <c r="H230" s="476"/>
      <c r="I230" s="476"/>
      <c r="J230" s="476">
        <f t="shared" si="48"/>
        <v>0</v>
      </c>
      <c r="K230" s="473"/>
      <c r="L230" s="476"/>
      <c r="M230" s="477"/>
      <c r="N230" s="476"/>
      <c r="O230" s="478">
        <f t="shared" ref="O230:O234" si="53">M230+N230</f>
        <v>0</v>
      </c>
      <c r="P230" s="478">
        <f t="shared" si="45"/>
        <v>0</v>
      </c>
      <c r="Q230" s="475"/>
      <c r="R230" s="283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20.25" x14ac:dyDescent="0.2">
      <c r="A231" s="432"/>
      <c r="B231" s="431"/>
      <c r="C231" s="431"/>
      <c r="D231" s="431"/>
      <c r="E231" s="431"/>
      <c r="F231" s="431" t="s">
        <v>44</v>
      </c>
      <c r="G231" s="435" t="s">
        <v>330</v>
      </c>
      <c r="H231" s="476"/>
      <c r="I231" s="476"/>
      <c r="J231" s="476"/>
      <c r="K231" s="473"/>
      <c r="L231" s="476"/>
      <c r="M231" s="477"/>
      <c r="N231" s="476"/>
      <c r="O231" s="478"/>
      <c r="P231" s="478"/>
      <c r="Q231" s="475"/>
      <c r="R231" s="283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20.25" x14ac:dyDescent="0.2">
      <c r="A232" s="432"/>
      <c r="B232" s="431"/>
      <c r="C232" s="431"/>
      <c r="D232" s="431"/>
      <c r="E232" s="431"/>
      <c r="F232" s="431" t="s">
        <v>23</v>
      </c>
      <c r="G232" s="435" t="s">
        <v>155</v>
      </c>
      <c r="H232" s="476"/>
      <c r="I232" s="476"/>
      <c r="J232" s="476">
        <f t="shared" si="48"/>
        <v>0</v>
      </c>
      <c r="K232" s="473"/>
      <c r="L232" s="476"/>
      <c r="M232" s="477"/>
      <c r="N232" s="476"/>
      <c r="O232" s="478">
        <f t="shared" si="53"/>
        <v>0</v>
      </c>
      <c r="P232" s="478">
        <f t="shared" si="45"/>
        <v>0</v>
      </c>
      <c r="Q232" s="475"/>
      <c r="R232" s="283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40.5" x14ac:dyDescent="0.2">
      <c r="A233" s="432"/>
      <c r="B233" s="431"/>
      <c r="C233" s="431"/>
      <c r="D233" s="431"/>
      <c r="E233" s="431"/>
      <c r="F233" s="431" t="s">
        <v>34</v>
      </c>
      <c r="G233" s="435" t="s">
        <v>294</v>
      </c>
      <c r="H233" s="476"/>
      <c r="I233" s="476"/>
      <c r="J233" s="476">
        <f t="shared" si="48"/>
        <v>0</v>
      </c>
      <c r="K233" s="473"/>
      <c r="L233" s="476"/>
      <c r="M233" s="477"/>
      <c r="N233" s="476"/>
      <c r="O233" s="478">
        <f t="shared" si="53"/>
        <v>0</v>
      </c>
      <c r="P233" s="478">
        <f t="shared" si="45"/>
        <v>0</v>
      </c>
      <c r="Q233" s="475"/>
      <c r="R233" s="283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20.25" x14ac:dyDescent="0.2">
      <c r="A234" s="432"/>
      <c r="B234" s="431"/>
      <c r="C234" s="431"/>
      <c r="D234" s="431"/>
      <c r="E234" s="431"/>
      <c r="F234" s="431" t="s">
        <v>91</v>
      </c>
      <c r="G234" s="435" t="s">
        <v>156</v>
      </c>
      <c r="H234" s="476"/>
      <c r="I234" s="476"/>
      <c r="J234" s="476">
        <f t="shared" si="48"/>
        <v>0</v>
      </c>
      <c r="K234" s="473"/>
      <c r="L234" s="476"/>
      <c r="M234" s="477"/>
      <c r="N234" s="476"/>
      <c r="O234" s="478">
        <f t="shared" si="53"/>
        <v>0</v>
      </c>
      <c r="P234" s="478">
        <f t="shared" si="45"/>
        <v>0</v>
      </c>
      <c r="Q234" s="475"/>
      <c r="R234" s="283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20.25" x14ac:dyDescent="0.2">
      <c r="A235" s="420"/>
      <c r="B235" s="421"/>
      <c r="C235" s="421"/>
      <c r="D235" s="421" t="s">
        <v>92</v>
      </c>
      <c r="E235" s="421"/>
      <c r="F235" s="421"/>
      <c r="G235" s="471" t="s">
        <v>71</v>
      </c>
      <c r="H235" s="472">
        <f>H236</f>
        <v>0</v>
      </c>
      <c r="I235" s="472">
        <f>I236</f>
        <v>0</v>
      </c>
      <c r="J235" s="476">
        <f t="shared" si="48"/>
        <v>0</v>
      </c>
      <c r="K235" s="473" t="e">
        <f>ROUND(I235/H235*100,2)</f>
        <v>#DIV/0!</v>
      </c>
      <c r="L235" s="472">
        <f>L236</f>
        <v>0</v>
      </c>
      <c r="M235" s="453">
        <f>M236</f>
        <v>0</v>
      </c>
      <c r="N235" s="472">
        <f>N236</f>
        <v>0</v>
      </c>
      <c r="O235" s="474">
        <f>O236</f>
        <v>0</v>
      </c>
      <c r="P235" s="474">
        <f t="shared" si="45"/>
        <v>0</v>
      </c>
      <c r="Q235" s="475" t="e">
        <f t="shared" si="47"/>
        <v>#DIV/0!</v>
      </c>
      <c r="R235" s="283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40.5" x14ac:dyDescent="0.2">
      <c r="A236" s="432"/>
      <c r="B236" s="431"/>
      <c r="C236" s="431"/>
      <c r="D236" s="431"/>
      <c r="E236" s="431" t="s">
        <v>39</v>
      </c>
      <c r="F236" s="431"/>
      <c r="G236" s="435" t="s">
        <v>293</v>
      </c>
      <c r="H236" s="476"/>
      <c r="I236" s="476"/>
      <c r="J236" s="476">
        <f t="shared" si="48"/>
        <v>0</v>
      </c>
      <c r="K236" s="473" t="e">
        <f>ROUND(I236/H236*100,2)</f>
        <v>#DIV/0!</v>
      </c>
      <c r="L236" s="476"/>
      <c r="M236" s="477"/>
      <c r="N236" s="476">
        <v>0</v>
      </c>
      <c r="O236" s="478">
        <f t="shared" ref="O236" si="54">M236+N236</f>
        <v>0</v>
      </c>
      <c r="P236" s="478">
        <f t="shared" si="45"/>
        <v>0</v>
      </c>
      <c r="Q236" s="475" t="e">
        <f t="shared" si="47"/>
        <v>#DIV/0!</v>
      </c>
      <c r="R236" s="283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40.5" x14ac:dyDescent="0.2">
      <c r="A237" s="420"/>
      <c r="B237" s="421"/>
      <c r="C237" s="421"/>
      <c r="D237" s="421">
        <v>51</v>
      </c>
      <c r="E237" s="421"/>
      <c r="F237" s="421"/>
      <c r="G237" s="471" t="s">
        <v>367</v>
      </c>
      <c r="H237" s="472">
        <f>H238</f>
        <v>0</v>
      </c>
      <c r="I237" s="472">
        <f>I238</f>
        <v>0</v>
      </c>
      <c r="J237" s="476">
        <f t="shared" si="48"/>
        <v>0</v>
      </c>
      <c r="K237" s="473"/>
      <c r="L237" s="472">
        <f t="shared" ref="L237:O238" si="55">L238</f>
        <v>0</v>
      </c>
      <c r="M237" s="453">
        <f t="shared" si="55"/>
        <v>0</v>
      </c>
      <c r="N237" s="472">
        <f t="shared" si="55"/>
        <v>0</v>
      </c>
      <c r="O237" s="474">
        <f t="shared" si="55"/>
        <v>0</v>
      </c>
      <c r="P237" s="474">
        <f t="shared" si="45"/>
        <v>0</v>
      </c>
      <c r="Q237" s="475"/>
      <c r="R237" s="283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20.25" x14ac:dyDescent="0.2">
      <c r="A238" s="420"/>
      <c r="B238" s="421"/>
      <c r="C238" s="421"/>
      <c r="D238" s="421"/>
      <c r="E238" s="421" t="s">
        <v>33</v>
      </c>
      <c r="F238" s="421"/>
      <c r="G238" s="433" t="s">
        <v>366</v>
      </c>
      <c r="H238" s="472">
        <f>H239</f>
        <v>0</v>
      </c>
      <c r="I238" s="472">
        <f>I239</f>
        <v>0</v>
      </c>
      <c r="J238" s="476">
        <f t="shared" si="48"/>
        <v>0</v>
      </c>
      <c r="K238" s="473"/>
      <c r="L238" s="472">
        <f t="shared" si="55"/>
        <v>0</v>
      </c>
      <c r="M238" s="453">
        <f t="shared" si="55"/>
        <v>0</v>
      </c>
      <c r="N238" s="472">
        <f t="shared" si="55"/>
        <v>0</v>
      </c>
      <c r="O238" s="474">
        <f t="shared" si="55"/>
        <v>0</v>
      </c>
      <c r="P238" s="474">
        <f t="shared" si="45"/>
        <v>0</v>
      </c>
      <c r="Q238" s="475"/>
      <c r="R238" s="283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20.25" x14ac:dyDescent="0.2">
      <c r="A239" s="432"/>
      <c r="B239" s="431"/>
      <c r="C239" s="431"/>
      <c r="D239" s="431"/>
      <c r="E239" s="431"/>
      <c r="F239" s="431" t="s">
        <v>33</v>
      </c>
      <c r="G239" s="435" t="s">
        <v>94</v>
      </c>
      <c r="H239" s="476"/>
      <c r="I239" s="476"/>
      <c r="J239" s="476">
        <f t="shared" si="48"/>
        <v>0</v>
      </c>
      <c r="K239" s="473"/>
      <c r="L239" s="476"/>
      <c r="M239" s="477"/>
      <c r="N239" s="476"/>
      <c r="O239" s="478">
        <f t="shared" ref="O239:O243" si="56">M239+N239</f>
        <v>0</v>
      </c>
      <c r="P239" s="478">
        <f t="shared" si="45"/>
        <v>0</v>
      </c>
      <c r="Q239" s="475"/>
      <c r="R239" s="283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60.75" x14ac:dyDescent="0.2">
      <c r="A240" s="432"/>
      <c r="B240" s="431"/>
      <c r="C240" s="431"/>
      <c r="D240" s="421">
        <v>56</v>
      </c>
      <c r="E240" s="421"/>
      <c r="F240" s="421"/>
      <c r="G240" s="433" t="s">
        <v>336</v>
      </c>
      <c r="H240" s="476">
        <f>H241</f>
        <v>0</v>
      </c>
      <c r="I240" s="476">
        <f>I241</f>
        <v>0</v>
      </c>
      <c r="J240" s="476">
        <f t="shared" si="48"/>
        <v>0</v>
      </c>
      <c r="K240" s="473"/>
      <c r="L240" s="476">
        <f t="shared" ref="L240:N240" si="57">L241</f>
        <v>0</v>
      </c>
      <c r="M240" s="477">
        <f t="shared" si="57"/>
        <v>0</v>
      </c>
      <c r="N240" s="476">
        <f t="shared" si="57"/>
        <v>0</v>
      </c>
      <c r="O240" s="478">
        <f t="shared" si="56"/>
        <v>0</v>
      </c>
      <c r="P240" s="478">
        <f t="shared" si="45"/>
        <v>0</v>
      </c>
      <c r="Q240" s="475" t="e">
        <f t="shared" si="47"/>
        <v>#DIV/0!</v>
      </c>
      <c r="R240" s="283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60.75" x14ac:dyDescent="0.2">
      <c r="A241" s="432"/>
      <c r="B241" s="431"/>
      <c r="C241" s="431"/>
      <c r="D241" s="431"/>
      <c r="E241" s="431">
        <v>49</v>
      </c>
      <c r="F241" s="431"/>
      <c r="G241" s="435" t="s">
        <v>268</v>
      </c>
      <c r="H241" s="476">
        <f>H242+H243</f>
        <v>0</v>
      </c>
      <c r="I241" s="476">
        <f>I242+I243</f>
        <v>0</v>
      </c>
      <c r="J241" s="476">
        <f t="shared" si="48"/>
        <v>0</v>
      </c>
      <c r="K241" s="473"/>
      <c r="L241" s="476">
        <f t="shared" ref="L241:N241" si="58">L242+L243</f>
        <v>0</v>
      </c>
      <c r="M241" s="477">
        <f t="shared" si="58"/>
        <v>0</v>
      </c>
      <c r="N241" s="476">
        <f t="shared" si="58"/>
        <v>0</v>
      </c>
      <c r="O241" s="478">
        <f t="shared" si="56"/>
        <v>0</v>
      </c>
      <c r="P241" s="478">
        <f t="shared" si="45"/>
        <v>0</v>
      </c>
      <c r="Q241" s="475" t="e">
        <f t="shared" si="47"/>
        <v>#DIV/0!</v>
      </c>
      <c r="R241" s="283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20.25" x14ac:dyDescent="0.2">
      <c r="A242" s="432"/>
      <c r="B242" s="431"/>
      <c r="C242" s="431"/>
      <c r="D242" s="431"/>
      <c r="E242" s="431"/>
      <c r="F242" s="431" t="s">
        <v>55</v>
      </c>
      <c r="G242" s="435" t="s">
        <v>157</v>
      </c>
      <c r="H242" s="476"/>
      <c r="I242" s="476"/>
      <c r="J242" s="476">
        <f t="shared" si="48"/>
        <v>0</v>
      </c>
      <c r="K242" s="473"/>
      <c r="L242" s="476"/>
      <c r="M242" s="477"/>
      <c r="N242" s="476"/>
      <c r="O242" s="478">
        <f t="shared" si="56"/>
        <v>0</v>
      </c>
      <c r="P242" s="478">
        <f t="shared" si="45"/>
        <v>0</v>
      </c>
      <c r="Q242" s="475" t="e">
        <f t="shared" si="47"/>
        <v>#DIV/0!</v>
      </c>
      <c r="R242" s="283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20.25" x14ac:dyDescent="0.2">
      <c r="A243" s="432"/>
      <c r="B243" s="431"/>
      <c r="C243" s="431"/>
      <c r="D243" s="431"/>
      <c r="E243" s="431"/>
      <c r="F243" s="431" t="s">
        <v>56</v>
      </c>
      <c r="G243" s="435" t="s">
        <v>158</v>
      </c>
      <c r="H243" s="476"/>
      <c r="I243" s="476"/>
      <c r="J243" s="476">
        <f t="shared" si="48"/>
        <v>0</v>
      </c>
      <c r="K243" s="473"/>
      <c r="L243" s="476"/>
      <c r="M243" s="477"/>
      <c r="N243" s="476"/>
      <c r="O243" s="478">
        <f t="shared" si="56"/>
        <v>0</v>
      </c>
      <c r="P243" s="478">
        <f t="shared" si="45"/>
        <v>0</v>
      </c>
      <c r="Q243" s="475" t="e">
        <f t="shared" si="47"/>
        <v>#DIV/0!</v>
      </c>
      <c r="R243" s="283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20.25" x14ac:dyDescent="0.2">
      <c r="A244" s="420"/>
      <c r="B244" s="421"/>
      <c r="C244" s="421"/>
      <c r="D244" s="421">
        <v>57</v>
      </c>
      <c r="E244" s="421"/>
      <c r="F244" s="421"/>
      <c r="G244" s="471" t="s">
        <v>79</v>
      </c>
      <c r="H244" s="472">
        <f>H246</f>
        <v>5000</v>
      </c>
      <c r="I244" s="472">
        <f>I246</f>
        <v>0</v>
      </c>
      <c r="J244" s="476">
        <f t="shared" si="48"/>
        <v>5000</v>
      </c>
      <c r="K244" s="473">
        <f>ROUND(I244/H244*100,2)</f>
        <v>0</v>
      </c>
      <c r="L244" s="472">
        <f>L246</f>
        <v>5000</v>
      </c>
      <c r="M244" s="453">
        <f>M246</f>
        <v>0</v>
      </c>
      <c r="N244" s="472">
        <f>N246</f>
        <v>0</v>
      </c>
      <c r="O244" s="474">
        <f>O246</f>
        <v>0</v>
      </c>
      <c r="P244" s="474">
        <f t="shared" si="45"/>
        <v>5000</v>
      </c>
      <c r="Q244" s="475">
        <f t="shared" si="47"/>
        <v>0</v>
      </c>
      <c r="R244" s="283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20.25" x14ac:dyDescent="0.2">
      <c r="A245" s="420"/>
      <c r="B245" s="421"/>
      <c r="C245" s="421"/>
      <c r="D245" s="421"/>
      <c r="E245" s="421"/>
      <c r="F245" s="421"/>
      <c r="G245" s="433" t="s">
        <v>100</v>
      </c>
      <c r="H245" s="500"/>
      <c r="I245" s="500"/>
      <c r="J245" s="476">
        <f t="shared" si="48"/>
        <v>0</v>
      </c>
      <c r="K245" s="473"/>
      <c r="L245" s="500"/>
      <c r="M245" s="501"/>
      <c r="N245" s="500"/>
      <c r="O245" s="478"/>
      <c r="P245" s="478">
        <f t="shared" si="45"/>
        <v>0</v>
      </c>
      <c r="Q245" s="475"/>
      <c r="R245" s="283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20.25" x14ac:dyDescent="0.2">
      <c r="A246" s="420"/>
      <c r="B246" s="421"/>
      <c r="C246" s="421"/>
      <c r="D246" s="421"/>
      <c r="E246" s="421" t="s">
        <v>31</v>
      </c>
      <c r="F246" s="421"/>
      <c r="G246" s="433" t="s">
        <v>101</v>
      </c>
      <c r="H246" s="472">
        <f>H248+H247</f>
        <v>5000</v>
      </c>
      <c r="I246" s="472">
        <f>I248+I247</f>
        <v>0</v>
      </c>
      <c r="J246" s="476">
        <f t="shared" si="48"/>
        <v>5000</v>
      </c>
      <c r="K246" s="473">
        <f>ROUND(I246/H246*100,2)</f>
        <v>0</v>
      </c>
      <c r="L246" s="472">
        <f>L248+L247</f>
        <v>5000</v>
      </c>
      <c r="M246" s="453">
        <f>M248+M247</f>
        <v>0</v>
      </c>
      <c r="N246" s="472">
        <f>N248+N247</f>
        <v>0</v>
      </c>
      <c r="O246" s="474">
        <f>O248+O247</f>
        <v>0</v>
      </c>
      <c r="P246" s="474">
        <f t="shared" si="45"/>
        <v>5000</v>
      </c>
      <c r="Q246" s="475">
        <f t="shared" si="47"/>
        <v>0</v>
      </c>
      <c r="R246" s="283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20.25" hidden="1" x14ac:dyDescent="0.2">
      <c r="A247" s="432"/>
      <c r="B247" s="431"/>
      <c r="C247" s="431"/>
      <c r="D247" s="431"/>
      <c r="E247" s="431"/>
      <c r="F247" s="431" t="s">
        <v>33</v>
      </c>
      <c r="G247" s="435" t="s">
        <v>292</v>
      </c>
      <c r="H247" s="476"/>
      <c r="I247" s="476"/>
      <c r="J247" s="476">
        <f t="shared" si="48"/>
        <v>0</v>
      </c>
      <c r="K247" s="473"/>
      <c r="L247" s="476"/>
      <c r="M247" s="477"/>
      <c r="N247" s="476"/>
      <c r="O247" s="478">
        <f t="shared" ref="O247:O248" si="59">M247+N247</f>
        <v>0</v>
      </c>
      <c r="P247" s="478">
        <f t="shared" si="45"/>
        <v>0</v>
      </c>
      <c r="Q247" s="475"/>
      <c r="R247" s="283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20.25" x14ac:dyDescent="0.2">
      <c r="A248" s="432"/>
      <c r="B248" s="431"/>
      <c r="C248" s="431"/>
      <c r="D248" s="431"/>
      <c r="E248" s="431"/>
      <c r="F248" s="431" t="s">
        <v>31</v>
      </c>
      <c r="G248" s="435" t="s">
        <v>103</v>
      </c>
      <c r="H248" s="476">
        <v>5000</v>
      </c>
      <c r="I248" s="476"/>
      <c r="J248" s="476">
        <f t="shared" si="48"/>
        <v>5000</v>
      </c>
      <c r="K248" s="473">
        <f>ROUND(I248/H248*100,2)</f>
        <v>0</v>
      </c>
      <c r="L248" s="476">
        <v>5000</v>
      </c>
      <c r="M248" s="477"/>
      <c r="N248" s="476"/>
      <c r="O248" s="478">
        <f t="shared" si="59"/>
        <v>0</v>
      </c>
      <c r="P248" s="478">
        <f t="shared" si="45"/>
        <v>5000</v>
      </c>
      <c r="Q248" s="475">
        <f t="shared" ref="Q248:Q303" si="60">ROUND(O248/L248*100,2)</f>
        <v>0</v>
      </c>
      <c r="R248" s="283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20.25" x14ac:dyDescent="0.2">
      <c r="A249" s="420"/>
      <c r="B249" s="421"/>
      <c r="C249" s="421"/>
      <c r="D249" s="421" t="s">
        <v>106</v>
      </c>
      <c r="E249" s="421"/>
      <c r="F249" s="421"/>
      <c r="G249" s="471" t="s">
        <v>84</v>
      </c>
      <c r="H249" s="472">
        <f>H250</f>
        <v>0</v>
      </c>
      <c r="I249" s="472">
        <f>I250</f>
        <v>0</v>
      </c>
      <c r="J249" s="476">
        <f t="shared" si="48"/>
        <v>0</v>
      </c>
      <c r="K249" s="473"/>
      <c r="L249" s="472">
        <f>L250</f>
        <v>0</v>
      </c>
      <c r="M249" s="453">
        <f>M250</f>
        <v>0</v>
      </c>
      <c r="N249" s="472">
        <f>N250</f>
        <v>0</v>
      </c>
      <c r="O249" s="474">
        <f>O250</f>
        <v>0</v>
      </c>
      <c r="P249" s="474">
        <f t="shared" si="45"/>
        <v>0</v>
      </c>
      <c r="Q249" s="475"/>
      <c r="R249" s="283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20.25" x14ac:dyDescent="0.2">
      <c r="A250" s="420"/>
      <c r="B250" s="421"/>
      <c r="C250" s="421"/>
      <c r="D250" s="421">
        <v>71</v>
      </c>
      <c r="E250" s="421"/>
      <c r="F250" s="421"/>
      <c r="G250" s="471" t="s">
        <v>159</v>
      </c>
      <c r="H250" s="472">
        <f>H251+H256</f>
        <v>0</v>
      </c>
      <c r="I250" s="472">
        <f>I251+I256</f>
        <v>0</v>
      </c>
      <c r="J250" s="476">
        <f t="shared" si="48"/>
        <v>0</v>
      </c>
      <c r="K250" s="473"/>
      <c r="L250" s="472">
        <f>L251+L256</f>
        <v>0</v>
      </c>
      <c r="M250" s="453">
        <f>M251+M256</f>
        <v>0</v>
      </c>
      <c r="N250" s="472">
        <f>N251+N256</f>
        <v>0</v>
      </c>
      <c r="O250" s="474">
        <f>O251+O256</f>
        <v>0</v>
      </c>
      <c r="P250" s="474">
        <f t="shared" si="45"/>
        <v>0</v>
      </c>
      <c r="Q250" s="475"/>
      <c r="R250" s="283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20.25" x14ac:dyDescent="0.2">
      <c r="A251" s="420"/>
      <c r="B251" s="421"/>
      <c r="C251" s="421"/>
      <c r="D251" s="421"/>
      <c r="E251" s="421" t="s">
        <v>33</v>
      </c>
      <c r="F251" s="421"/>
      <c r="G251" s="433" t="s">
        <v>160</v>
      </c>
      <c r="H251" s="472">
        <f>H252+H253+H254+H255</f>
        <v>0</v>
      </c>
      <c r="I251" s="472">
        <f>I252+I253+I254+I255</f>
        <v>0</v>
      </c>
      <c r="J251" s="476">
        <f t="shared" si="48"/>
        <v>0</v>
      </c>
      <c r="K251" s="473"/>
      <c r="L251" s="472">
        <f>L252+L253+L254+L255</f>
        <v>0</v>
      </c>
      <c r="M251" s="453">
        <f>M252+M253+M254+M255</f>
        <v>0</v>
      </c>
      <c r="N251" s="472">
        <f>N252+N253+N254+N255</f>
        <v>0</v>
      </c>
      <c r="O251" s="474">
        <f>O252+O253+O254+O255</f>
        <v>0</v>
      </c>
      <c r="P251" s="474">
        <f t="shared" si="45"/>
        <v>0</v>
      </c>
      <c r="Q251" s="475"/>
      <c r="R251" s="283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20.25" hidden="1" x14ac:dyDescent="0.2">
      <c r="A252" s="432"/>
      <c r="B252" s="431"/>
      <c r="C252" s="431"/>
      <c r="D252" s="431"/>
      <c r="E252" s="431"/>
      <c r="F252" s="431" t="s">
        <v>33</v>
      </c>
      <c r="G252" s="435" t="s">
        <v>372</v>
      </c>
      <c r="H252" s="476"/>
      <c r="I252" s="476"/>
      <c r="J252" s="476">
        <f t="shared" si="48"/>
        <v>0</v>
      </c>
      <c r="K252" s="473"/>
      <c r="L252" s="476"/>
      <c r="M252" s="477"/>
      <c r="N252" s="476"/>
      <c r="O252" s="478">
        <f t="shared" ref="O252:O257" si="61">M252+N252</f>
        <v>0</v>
      </c>
      <c r="P252" s="478">
        <f t="shared" si="45"/>
        <v>0</v>
      </c>
      <c r="Q252" s="475"/>
      <c r="R252" s="283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20.25" x14ac:dyDescent="0.2">
      <c r="A253" s="432"/>
      <c r="B253" s="431"/>
      <c r="C253" s="431"/>
      <c r="D253" s="431"/>
      <c r="E253" s="431"/>
      <c r="F253" s="431" t="s">
        <v>31</v>
      </c>
      <c r="G253" s="435" t="s">
        <v>161</v>
      </c>
      <c r="H253" s="476"/>
      <c r="I253" s="476"/>
      <c r="J253" s="476">
        <f t="shared" si="48"/>
        <v>0</v>
      </c>
      <c r="K253" s="473"/>
      <c r="L253" s="476"/>
      <c r="M253" s="477"/>
      <c r="N253" s="476"/>
      <c r="O253" s="478">
        <f t="shared" si="61"/>
        <v>0</v>
      </c>
      <c r="P253" s="478">
        <f t="shared" si="45"/>
        <v>0</v>
      </c>
      <c r="Q253" s="475"/>
      <c r="R253" s="283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40.5" x14ac:dyDescent="0.2">
      <c r="A254" s="432"/>
      <c r="B254" s="431"/>
      <c r="C254" s="431"/>
      <c r="D254" s="431"/>
      <c r="E254" s="431"/>
      <c r="F254" s="431" t="s">
        <v>44</v>
      </c>
      <c r="G254" s="435" t="s">
        <v>162</v>
      </c>
      <c r="H254" s="476"/>
      <c r="I254" s="476"/>
      <c r="J254" s="476">
        <f t="shared" si="48"/>
        <v>0</v>
      </c>
      <c r="K254" s="473"/>
      <c r="L254" s="476"/>
      <c r="M254" s="477"/>
      <c r="N254" s="476"/>
      <c r="O254" s="478">
        <f t="shared" si="61"/>
        <v>0</v>
      </c>
      <c r="P254" s="478">
        <f t="shared" si="45"/>
        <v>0</v>
      </c>
      <c r="Q254" s="475"/>
      <c r="R254" s="283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20.25" hidden="1" x14ac:dyDescent="0.2">
      <c r="A255" s="502"/>
      <c r="B255" s="503"/>
      <c r="C255" s="503"/>
      <c r="D255" s="503"/>
      <c r="E255" s="503"/>
      <c r="F255" s="503" t="s">
        <v>91</v>
      </c>
      <c r="G255" s="504" t="s">
        <v>370</v>
      </c>
      <c r="H255" s="476"/>
      <c r="I255" s="476"/>
      <c r="J255" s="476">
        <f t="shared" si="48"/>
        <v>0</v>
      </c>
      <c r="K255" s="473"/>
      <c r="L255" s="476"/>
      <c r="M255" s="477"/>
      <c r="N255" s="476"/>
      <c r="O255" s="478">
        <f t="shared" si="61"/>
        <v>0</v>
      </c>
      <c r="P255" s="478">
        <f t="shared" si="45"/>
        <v>0</v>
      </c>
      <c r="Q255" s="475"/>
      <c r="R255" s="505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20.25" x14ac:dyDescent="0.2">
      <c r="A256" s="502"/>
      <c r="B256" s="503"/>
      <c r="C256" s="503"/>
      <c r="D256" s="503"/>
      <c r="E256" s="503" t="s">
        <v>44</v>
      </c>
      <c r="F256" s="503"/>
      <c r="G256" s="504" t="s">
        <v>371</v>
      </c>
      <c r="H256" s="476"/>
      <c r="I256" s="476"/>
      <c r="J256" s="476">
        <f t="shared" si="48"/>
        <v>0</v>
      </c>
      <c r="K256" s="473"/>
      <c r="L256" s="476"/>
      <c r="M256" s="477"/>
      <c r="N256" s="476"/>
      <c r="O256" s="478">
        <f t="shared" si="61"/>
        <v>0</v>
      </c>
      <c r="P256" s="478">
        <f t="shared" si="45"/>
        <v>0</v>
      </c>
      <c r="Q256" s="475"/>
      <c r="R256" s="505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20.25" x14ac:dyDescent="0.2">
      <c r="A257" s="481"/>
      <c r="B257" s="482"/>
      <c r="C257" s="482"/>
      <c r="D257" s="482">
        <v>85</v>
      </c>
      <c r="E257" s="482"/>
      <c r="F257" s="482"/>
      <c r="G257" s="506" t="s">
        <v>87</v>
      </c>
      <c r="H257" s="485"/>
      <c r="I257" s="485">
        <v>-305</v>
      </c>
      <c r="J257" s="485">
        <f t="shared" si="48"/>
        <v>305</v>
      </c>
      <c r="K257" s="486"/>
      <c r="L257" s="485"/>
      <c r="M257" s="487">
        <v>-305</v>
      </c>
      <c r="N257" s="485">
        <v>0</v>
      </c>
      <c r="O257" s="488">
        <f t="shared" si="61"/>
        <v>-305</v>
      </c>
      <c r="P257" s="488">
        <f t="shared" si="45"/>
        <v>305</v>
      </c>
      <c r="Q257" s="489"/>
      <c r="R257" s="283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20.25" x14ac:dyDescent="0.2">
      <c r="A258" s="432"/>
      <c r="B258" s="431"/>
      <c r="C258" s="431"/>
      <c r="D258" s="431"/>
      <c r="E258" s="431"/>
      <c r="F258" s="431"/>
      <c r="G258" s="435" t="s">
        <v>163</v>
      </c>
      <c r="H258" s="476"/>
      <c r="I258" s="476"/>
      <c r="J258" s="476">
        <f t="shared" si="48"/>
        <v>0</v>
      </c>
      <c r="K258" s="473"/>
      <c r="L258" s="476"/>
      <c r="M258" s="477"/>
      <c r="N258" s="476"/>
      <c r="O258" s="478"/>
      <c r="P258" s="507">
        <f t="shared" si="45"/>
        <v>0</v>
      </c>
      <c r="Q258" s="475"/>
      <c r="R258" s="283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20.25" x14ac:dyDescent="0.2">
      <c r="A259" s="420" t="s">
        <v>144</v>
      </c>
      <c r="B259" s="421" t="s">
        <v>126</v>
      </c>
      <c r="C259" s="421"/>
      <c r="D259" s="421"/>
      <c r="E259" s="421"/>
      <c r="F259" s="421"/>
      <c r="G259" s="471" t="s">
        <v>164</v>
      </c>
      <c r="H259" s="472">
        <f>H260</f>
        <v>0</v>
      </c>
      <c r="I259" s="472">
        <f>I260</f>
        <v>0</v>
      </c>
      <c r="J259" s="476">
        <f t="shared" si="48"/>
        <v>0</v>
      </c>
      <c r="K259" s="473" t="e">
        <f>ROUND(I259/H259*100,2)</f>
        <v>#DIV/0!</v>
      </c>
      <c r="L259" s="472">
        <f>L260</f>
        <v>0</v>
      </c>
      <c r="M259" s="472">
        <f>M260</f>
        <v>0</v>
      </c>
      <c r="N259" s="472">
        <f>N260</f>
        <v>0</v>
      </c>
      <c r="O259" s="472">
        <f>O260</f>
        <v>0</v>
      </c>
      <c r="P259" s="474">
        <f t="shared" si="45"/>
        <v>0</v>
      </c>
      <c r="Q259" s="475" t="e">
        <f t="shared" si="60"/>
        <v>#DIV/0!</v>
      </c>
      <c r="R259" s="283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40.5" x14ac:dyDescent="0.2">
      <c r="A260" s="420"/>
      <c r="B260" s="421"/>
      <c r="C260" s="421" t="s">
        <v>33</v>
      </c>
      <c r="D260" s="421"/>
      <c r="E260" s="421"/>
      <c r="F260" s="421"/>
      <c r="G260" s="471" t="s">
        <v>165</v>
      </c>
      <c r="H260" s="472">
        <f>H237</f>
        <v>0</v>
      </c>
      <c r="I260" s="472">
        <f>I237</f>
        <v>0</v>
      </c>
      <c r="J260" s="476">
        <f t="shared" si="48"/>
        <v>0</v>
      </c>
      <c r="K260" s="473" t="e">
        <f>ROUND(I260/H260*100,2)</f>
        <v>#DIV/0!</v>
      </c>
      <c r="L260" s="472">
        <f>L237</f>
        <v>0</v>
      </c>
      <c r="M260" s="472">
        <f>M237</f>
        <v>0</v>
      </c>
      <c r="N260" s="472">
        <f>N237</f>
        <v>0</v>
      </c>
      <c r="O260" s="472">
        <f>O237</f>
        <v>0</v>
      </c>
      <c r="P260" s="474">
        <f t="shared" ref="P260:P323" si="62">L260-O260</f>
        <v>0</v>
      </c>
      <c r="Q260" s="475" t="e">
        <f t="shared" si="60"/>
        <v>#DIV/0!</v>
      </c>
      <c r="R260" s="283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20.25" x14ac:dyDescent="0.2">
      <c r="A261" s="420"/>
      <c r="B261" s="421" t="s">
        <v>49</v>
      </c>
      <c r="C261" s="421"/>
      <c r="D261" s="421"/>
      <c r="E261" s="421"/>
      <c r="F261" s="421"/>
      <c r="G261" s="471" t="s">
        <v>166</v>
      </c>
      <c r="H261" s="472">
        <f>H177-H260</f>
        <v>54400</v>
      </c>
      <c r="I261" s="472">
        <f>I177-I260</f>
        <v>40446.19</v>
      </c>
      <c r="J261" s="472">
        <f>H261-I261</f>
        <v>13953.809999999998</v>
      </c>
      <c r="K261" s="473">
        <f t="shared" ref="K261:K308" si="63">ROUND(I261/H261*100,2)</f>
        <v>74.349999999999994</v>
      </c>
      <c r="L261" s="472">
        <f>L177-L260</f>
        <v>54400</v>
      </c>
      <c r="M261" s="472">
        <f>M177-M260</f>
        <v>40230.21</v>
      </c>
      <c r="N261" s="472">
        <f>N177-N260</f>
        <v>215.98</v>
      </c>
      <c r="O261" s="472">
        <f>O177-O260</f>
        <v>40446.19</v>
      </c>
      <c r="P261" s="474">
        <f t="shared" si="62"/>
        <v>13953.809999999998</v>
      </c>
      <c r="Q261" s="475">
        <f t="shared" si="60"/>
        <v>74.349999999999994</v>
      </c>
      <c r="R261" s="283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20.25" x14ac:dyDescent="0.25">
      <c r="A262" s="597" t="s">
        <v>167</v>
      </c>
      <c r="B262" s="598"/>
      <c r="C262" s="598"/>
      <c r="D262" s="598"/>
      <c r="E262" s="598"/>
      <c r="F262" s="598"/>
      <c r="G262" s="490" t="s">
        <v>168</v>
      </c>
      <c r="H262" s="491">
        <f>H263+H365+H373+H377</f>
        <v>22522600</v>
      </c>
      <c r="I262" s="491">
        <f>I263+I365+I373+I377</f>
        <v>20705589.220000003</v>
      </c>
      <c r="J262" s="491">
        <f>J263+J365+J373+J377</f>
        <v>1817010.7799999998</v>
      </c>
      <c r="K262" s="492">
        <f t="shared" si="63"/>
        <v>91.93</v>
      </c>
      <c r="L262" s="491">
        <f>L263+L365+L373+L377</f>
        <v>22522600</v>
      </c>
      <c r="M262" s="493">
        <f>M263+M365+M373+M377</f>
        <v>18738641.34</v>
      </c>
      <c r="N262" s="491">
        <f>N263+N365+N373+N377</f>
        <v>1966947.8800000001</v>
      </c>
      <c r="O262" s="495">
        <f>O263+O365+O373+O377</f>
        <v>20705589.220000003</v>
      </c>
      <c r="P262" s="495">
        <f t="shared" si="62"/>
        <v>1817010.7799999975</v>
      </c>
      <c r="Q262" s="496">
        <f t="shared" si="60"/>
        <v>91.93</v>
      </c>
      <c r="R262" s="2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20.25" x14ac:dyDescent="0.25">
      <c r="A263" s="420"/>
      <c r="B263" s="421"/>
      <c r="C263" s="421"/>
      <c r="D263" s="421" t="s">
        <v>33</v>
      </c>
      <c r="E263" s="421"/>
      <c r="F263" s="421"/>
      <c r="G263" s="471" t="s">
        <v>63</v>
      </c>
      <c r="H263" s="472">
        <f>H264+H296+H329+H332+H337+H362</f>
        <v>22522600</v>
      </c>
      <c r="I263" s="472">
        <f>I264+I296+I329+I332+I337+I362</f>
        <v>20889128.600000001</v>
      </c>
      <c r="J263" s="472">
        <f>J264+J296+J329+J332+J337+J362</f>
        <v>1633471.4</v>
      </c>
      <c r="K263" s="473">
        <f t="shared" si="63"/>
        <v>92.75</v>
      </c>
      <c r="L263" s="472">
        <f>L264+L296+L329+L332+L337+L362</f>
        <v>22522600</v>
      </c>
      <c r="M263" s="453">
        <f>M264+M296+M329+M332+M337+M362</f>
        <v>18915845.34</v>
      </c>
      <c r="N263" s="472">
        <f>N264+N296+N329+N332+N337+N362</f>
        <v>1973283.26</v>
      </c>
      <c r="O263" s="474">
        <f>O264+O296+O329+O332+O337+O362</f>
        <v>20889128.600000001</v>
      </c>
      <c r="P263" s="474">
        <f t="shared" si="62"/>
        <v>1633471.3999999985</v>
      </c>
      <c r="Q263" s="475">
        <f t="shared" si="60"/>
        <v>92.75</v>
      </c>
      <c r="R263" s="283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20.25" x14ac:dyDescent="0.25">
      <c r="A264" s="420"/>
      <c r="B264" s="421"/>
      <c r="C264" s="421"/>
      <c r="D264" s="421" t="s">
        <v>89</v>
      </c>
      <c r="E264" s="421"/>
      <c r="F264" s="421"/>
      <c r="G264" s="471" t="s">
        <v>65</v>
      </c>
      <c r="H264" s="472">
        <f>H265+H282+H289</f>
        <v>4866600</v>
      </c>
      <c r="I264" s="472">
        <f>I265+I282+I289</f>
        <v>4255353</v>
      </c>
      <c r="J264" s="472">
        <f>J265+J282+J289</f>
        <v>611247</v>
      </c>
      <c r="K264" s="473">
        <f t="shared" si="63"/>
        <v>87.44</v>
      </c>
      <c r="L264" s="472">
        <f>L265+L282+L289</f>
        <v>4866600</v>
      </c>
      <c r="M264" s="453">
        <f>M265+M282+M289</f>
        <v>3971158</v>
      </c>
      <c r="N264" s="472">
        <f>N265+N282+N289</f>
        <v>284195</v>
      </c>
      <c r="O264" s="497">
        <f>O265+O282+O289</f>
        <v>4255353</v>
      </c>
      <c r="P264" s="474">
        <f t="shared" si="62"/>
        <v>611247</v>
      </c>
      <c r="Q264" s="475">
        <f t="shared" si="60"/>
        <v>87.44</v>
      </c>
      <c r="R264" s="283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20.25" x14ac:dyDescent="0.25">
      <c r="A265" s="420"/>
      <c r="B265" s="421"/>
      <c r="C265" s="421"/>
      <c r="D265" s="421"/>
      <c r="E265" s="421" t="s">
        <v>33</v>
      </c>
      <c r="F265" s="421"/>
      <c r="G265" s="433" t="s">
        <v>113</v>
      </c>
      <c r="H265" s="472">
        <f>SUM(H266:H281)</f>
        <v>4753600</v>
      </c>
      <c r="I265" s="472">
        <f>SUM(I266:I281)</f>
        <v>4155215</v>
      </c>
      <c r="J265" s="472">
        <f>SUM(J266:J281)</f>
        <v>598385</v>
      </c>
      <c r="K265" s="473">
        <f t="shared" si="63"/>
        <v>87.41</v>
      </c>
      <c r="L265" s="472">
        <f>SUM(L266:L281)</f>
        <v>4753600</v>
      </c>
      <c r="M265" s="453">
        <f>SUM(M266:M281)</f>
        <v>3877010</v>
      </c>
      <c r="N265" s="472">
        <f>SUM(N266:N281)</f>
        <v>278205</v>
      </c>
      <c r="O265" s="474">
        <f>SUM(O266:O281)</f>
        <v>4155215</v>
      </c>
      <c r="P265" s="474">
        <f t="shared" si="62"/>
        <v>598385</v>
      </c>
      <c r="Q265" s="475">
        <f t="shared" si="60"/>
        <v>87.41</v>
      </c>
      <c r="R265" s="283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20.25" x14ac:dyDescent="0.2">
      <c r="A266" s="432"/>
      <c r="B266" s="431"/>
      <c r="C266" s="431"/>
      <c r="D266" s="431"/>
      <c r="E266" s="431"/>
      <c r="F266" s="431" t="s">
        <v>33</v>
      </c>
      <c r="G266" s="435" t="s">
        <v>114</v>
      </c>
      <c r="H266" s="476">
        <v>4280000</v>
      </c>
      <c r="I266" s="476">
        <f>O266</f>
        <v>3746462</v>
      </c>
      <c r="J266" s="476">
        <f t="shared" ref="J266:J295" si="64">H266-I266</f>
        <v>533538</v>
      </c>
      <c r="K266" s="473">
        <f t="shared" si="63"/>
        <v>87.53</v>
      </c>
      <c r="L266" s="476">
        <v>4280000</v>
      </c>
      <c r="M266" s="477">
        <v>3487867</v>
      </c>
      <c r="N266" s="476">
        <v>258595</v>
      </c>
      <c r="O266" s="478">
        <f t="shared" ref="O266:O281" si="65">M266+N266</f>
        <v>3746462</v>
      </c>
      <c r="P266" s="478">
        <f t="shared" si="62"/>
        <v>533538</v>
      </c>
      <c r="Q266" s="475">
        <f t="shared" si="60"/>
        <v>87.53</v>
      </c>
      <c r="R266" s="283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20.25" hidden="1" x14ac:dyDescent="0.2">
      <c r="A267" s="432"/>
      <c r="B267" s="431"/>
      <c r="C267" s="431"/>
      <c r="D267" s="431"/>
      <c r="E267" s="431"/>
      <c r="F267" s="431" t="s">
        <v>44</v>
      </c>
      <c r="G267" s="435" t="s">
        <v>284</v>
      </c>
      <c r="H267" s="476"/>
      <c r="I267" s="476"/>
      <c r="J267" s="476">
        <f t="shared" si="64"/>
        <v>0</v>
      </c>
      <c r="K267" s="473" t="e">
        <f t="shared" si="63"/>
        <v>#DIV/0!</v>
      </c>
      <c r="L267" s="476"/>
      <c r="M267" s="477"/>
      <c r="N267" s="476"/>
      <c r="O267" s="478">
        <f t="shared" si="65"/>
        <v>0</v>
      </c>
      <c r="P267" s="478">
        <f t="shared" si="62"/>
        <v>0</v>
      </c>
      <c r="Q267" s="475" t="e">
        <f t="shared" si="60"/>
        <v>#DIV/0!</v>
      </c>
      <c r="R267" s="283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20.25" hidden="1" x14ac:dyDescent="0.3">
      <c r="A268" s="432"/>
      <c r="B268" s="431"/>
      <c r="C268" s="431"/>
      <c r="D268" s="431"/>
      <c r="E268" s="431"/>
      <c r="F268" s="431" t="s">
        <v>23</v>
      </c>
      <c r="G268" s="508" t="s">
        <v>285</v>
      </c>
      <c r="H268" s="476"/>
      <c r="I268" s="476"/>
      <c r="J268" s="476">
        <f t="shared" si="64"/>
        <v>0</v>
      </c>
      <c r="K268" s="473"/>
      <c r="L268" s="476"/>
      <c r="M268" s="477"/>
      <c r="N268" s="476"/>
      <c r="O268" s="478">
        <f t="shared" si="65"/>
        <v>0</v>
      </c>
      <c r="P268" s="478">
        <f t="shared" si="62"/>
        <v>0</v>
      </c>
      <c r="Q268" s="475"/>
      <c r="R268" s="283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20.25" x14ac:dyDescent="0.2">
      <c r="A269" s="432"/>
      <c r="B269" s="431"/>
      <c r="C269" s="431"/>
      <c r="D269" s="431"/>
      <c r="E269" s="431"/>
      <c r="F269" s="431" t="s">
        <v>116</v>
      </c>
      <c r="G269" s="435" t="s">
        <v>283</v>
      </c>
      <c r="H269" s="476">
        <v>215000</v>
      </c>
      <c r="I269" s="476">
        <f>O269</f>
        <v>196315</v>
      </c>
      <c r="J269" s="476">
        <f t="shared" si="64"/>
        <v>18685</v>
      </c>
      <c r="K269" s="473">
        <f t="shared" si="63"/>
        <v>91.31</v>
      </c>
      <c r="L269" s="476">
        <v>215000</v>
      </c>
      <c r="M269" s="477">
        <v>186946</v>
      </c>
      <c r="N269" s="476">
        <v>9369</v>
      </c>
      <c r="O269" s="478">
        <f t="shared" si="65"/>
        <v>196315</v>
      </c>
      <c r="P269" s="478">
        <f t="shared" si="62"/>
        <v>18685</v>
      </c>
      <c r="Q269" s="475">
        <f t="shared" si="60"/>
        <v>91.31</v>
      </c>
      <c r="R269" s="283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20.25" x14ac:dyDescent="0.3">
      <c r="A270" s="432"/>
      <c r="B270" s="431"/>
      <c r="C270" s="431"/>
      <c r="D270" s="431"/>
      <c r="E270" s="431"/>
      <c r="F270" s="431" t="s">
        <v>34</v>
      </c>
      <c r="G270" s="508" t="s">
        <v>286</v>
      </c>
      <c r="H270" s="476"/>
      <c r="I270" s="476"/>
      <c r="J270" s="476">
        <f t="shared" si="64"/>
        <v>0</v>
      </c>
      <c r="K270" s="473"/>
      <c r="L270" s="476"/>
      <c r="M270" s="477"/>
      <c r="N270" s="476"/>
      <c r="O270" s="478">
        <f t="shared" si="65"/>
        <v>0</v>
      </c>
      <c r="P270" s="478">
        <f t="shared" si="62"/>
        <v>0</v>
      </c>
      <c r="Q270" s="475"/>
      <c r="R270" s="283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20.25" hidden="1" x14ac:dyDescent="0.3">
      <c r="A271" s="432"/>
      <c r="B271" s="431"/>
      <c r="C271" s="431"/>
      <c r="D271" s="431"/>
      <c r="E271" s="431"/>
      <c r="F271" s="431" t="s">
        <v>126</v>
      </c>
      <c r="G271" s="508" t="s">
        <v>287</v>
      </c>
      <c r="H271" s="476"/>
      <c r="I271" s="476"/>
      <c r="J271" s="476">
        <f t="shared" si="64"/>
        <v>0</v>
      </c>
      <c r="K271" s="473"/>
      <c r="L271" s="476"/>
      <c r="M271" s="477"/>
      <c r="N271" s="476"/>
      <c r="O271" s="478">
        <f t="shared" si="65"/>
        <v>0</v>
      </c>
      <c r="P271" s="478">
        <f t="shared" si="62"/>
        <v>0</v>
      </c>
      <c r="Q271" s="475"/>
      <c r="R271" s="283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20.25" hidden="1" x14ac:dyDescent="0.3">
      <c r="A272" s="432"/>
      <c r="B272" s="431"/>
      <c r="C272" s="431"/>
      <c r="D272" s="431"/>
      <c r="E272" s="431"/>
      <c r="F272" s="431" t="s">
        <v>117</v>
      </c>
      <c r="G272" s="508" t="s">
        <v>288</v>
      </c>
      <c r="H272" s="476"/>
      <c r="I272" s="476"/>
      <c r="J272" s="476">
        <f t="shared" si="64"/>
        <v>0</v>
      </c>
      <c r="K272" s="473"/>
      <c r="L272" s="476"/>
      <c r="M272" s="477"/>
      <c r="N272" s="476"/>
      <c r="O272" s="478">
        <f t="shared" si="65"/>
        <v>0</v>
      </c>
      <c r="P272" s="478">
        <f t="shared" si="62"/>
        <v>0</v>
      </c>
      <c r="Q272" s="475"/>
      <c r="R272" s="283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20.25" hidden="1" x14ac:dyDescent="0.3">
      <c r="A273" s="432"/>
      <c r="B273" s="431"/>
      <c r="C273" s="431"/>
      <c r="D273" s="431"/>
      <c r="E273" s="431"/>
      <c r="F273" s="431" t="s">
        <v>39</v>
      </c>
      <c r="G273" s="508" t="s">
        <v>289</v>
      </c>
      <c r="H273" s="476"/>
      <c r="I273" s="476"/>
      <c r="J273" s="476">
        <f t="shared" si="64"/>
        <v>0</v>
      </c>
      <c r="K273" s="473"/>
      <c r="L273" s="476"/>
      <c r="M273" s="477"/>
      <c r="N273" s="476"/>
      <c r="O273" s="478">
        <f t="shared" si="65"/>
        <v>0</v>
      </c>
      <c r="P273" s="478">
        <f t="shared" si="62"/>
        <v>0</v>
      </c>
      <c r="Q273" s="475"/>
      <c r="R273" s="283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20.25" hidden="1" x14ac:dyDescent="0.3">
      <c r="A274" s="432"/>
      <c r="B274" s="431"/>
      <c r="C274" s="431"/>
      <c r="D274" s="431"/>
      <c r="E274" s="431"/>
      <c r="F274" s="431">
        <v>10</v>
      </c>
      <c r="G274" s="508" t="s">
        <v>290</v>
      </c>
      <c r="H274" s="476"/>
      <c r="I274" s="476"/>
      <c r="J274" s="476">
        <f t="shared" si="64"/>
        <v>0</v>
      </c>
      <c r="K274" s="473"/>
      <c r="L274" s="476"/>
      <c r="M274" s="477"/>
      <c r="N274" s="476"/>
      <c r="O274" s="478">
        <f t="shared" si="65"/>
        <v>0</v>
      </c>
      <c r="P274" s="478">
        <f t="shared" si="62"/>
        <v>0</v>
      </c>
      <c r="Q274" s="475"/>
      <c r="R274" s="283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20.25" hidden="1" x14ac:dyDescent="0.3">
      <c r="A275" s="432"/>
      <c r="B275" s="431"/>
      <c r="C275" s="431"/>
      <c r="D275" s="431"/>
      <c r="E275" s="431"/>
      <c r="F275" s="431">
        <v>11</v>
      </c>
      <c r="G275" s="508" t="s">
        <v>291</v>
      </c>
      <c r="H275" s="476"/>
      <c r="I275" s="476"/>
      <c r="J275" s="476">
        <f t="shared" si="64"/>
        <v>0</v>
      </c>
      <c r="K275" s="473"/>
      <c r="L275" s="476"/>
      <c r="M275" s="477"/>
      <c r="N275" s="476"/>
      <c r="O275" s="478">
        <f t="shared" si="65"/>
        <v>0</v>
      </c>
      <c r="P275" s="478">
        <f t="shared" si="62"/>
        <v>0</v>
      </c>
      <c r="Q275" s="475"/>
      <c r="R275" s="283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40.5" x14ac:dyDescent="0.2">
      <c r="A276" s="432"/>
      <c r="B276" s="431"/>
      <c r="C276" s="431"/>
      <c r="D276" s="431"/>
      <c r="E276" s="431"/>
      <c r="F276" s="431">
        <v>12</v>
      </c>
      <c r="G276" s="435" t="s">
        <v>169</v>
      </c>
      <c r="H276" s="476">
        <v>153600</v>
      </c>
      <c r="I276" s="476">
        <f>O276</f>
        <v>112512</v>
      </c>
      <c r="J276" s="476">
        <f t="shared" si="64"/>
        <v>41088</v>
      </c>
      <c r="K276" s="473">
        <f t="shared" si="63"/>
        <v>73.25</v>
      </c>
      <c r="L276" s="476">
        <v>153600</v>
      </c>
      <c r="M276" s="477">
        <v>112300</v>
      </c>
      <c r="N276" s="476">
        <v>212</v>
      </c>
      <c r="O276" s="478">
        <f t="shared" si="65"/>
        <v>112512</v>
      </c>
      <c r="P276" s="478">
        <f t="shared" si="62"/>
        <v>41088</v>
      </c>
      <c r="Q276" s="475">
        <f t="shared" si="60"/>
        <v>73.25</v>
      </c>
      <c r="R276" s="283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20.25" x14ac:dyDescent="0.2">
      <c r="A277" s="432"/>
      <c r="B277" s="431"/>
      <c r="C277" s="431"/>
      <c r="D277" s="431"/>
      <c r="E277" s="431"/>
      <c r="F277" s="431">
        <v>13</v>
      </c>
      <c r="G277" s="435" t="s">
        <v>170</v>
      </c>
      <c r="H277" s="476">
        <v>1000</v>
      </c>
      <c r="I277" s="476">
        <f>O277</f>
        <v>322</v>
      </c>
      <c r="J277" s="476">
        <f t="shared" si="64"/>
        <v>678</v>
      </c>
      <c r="K277" s="473">
        <f t="shared" si="63"/>
        <v>32.200000000000003</v>
      </c>
      <c r="L277" s="476">
        <v>1000</v>
      </c>
      <c r="M277" s="477">
        <v>253</v>
      </c>
      <c r="N277" s="476">
        <v>69</v>
      </c>
      <c r="O277" s="478">
        <f t="shared" si="65"/>
        <v>322</v>
      </c>
      <c r="P277" s="478">
        <f t="shared" si="62"/>
        <v>678</v>
      </c>
      <c r="Q277" s="475">
        <f t="shared" si="60"/>
        <v>32.200000000000003</v>
      </c>
      <c r="R277" s="283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20.25" x14ac:dyDescent="0.2">
      <c r="A278" s="432"/>
      <c r="B278" s="431"/>
      <c r="C278" s="431"/>
      <c r="D278" s="431"/>
      <c r="E278" s="431"/>
      <c r="F278" s="431">
        <v>14</v>
      </c>
      <c r="G278" s="435" t="s">
        <v>277</v>
      </c>
      <c r="H278" s="476"/>
      <c r="I278" s="476"/>
      <c r="J278" s="476">
        <f t="shared" si="64"/>
        <v>0</v>
      </c>
      <c r="K278" s="473"/>
      <c r="L278" s="476"/>
      <c r="M278" s="477"/>
      <c r="N278" s="476"/>
      <c r="O278" s="478">
        <f t="shared" si="65"/>
        <v>0</v>
      </c>
      <c r="P278" s="478">
        <f t="shared" si="62"/>
        <v>0</v>
      </c>
      <c r="Q278" s="475"/>
      <c r="R278" s="283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40.5" hidden="1" x14ac:dyDescent="0.2">
      <c r="A279" s="432"/>
      <c r="B279" s="431"/>
      <c r="C279" s="431"/>
      <c r="D279" s="431"/>
      <c r="E279" s="431"/>
      <c r="F279" s="431">
        <v>15</v>
      </c>
      <c r="G279" s="435" t="s">
        <v>416</v>
      </c>
      <c r="H279" s="476"/>
      <c r="I279" s="476"/>
      <c r="J279" s="476">
        <f t="shared" si="64"/>
        <v>0</v>
      </c>
      <c r="K279" s="473"/>
      <c r="L279" s="476"/>
      <c r="M279" s="477"/>
      <c r="N279" s="476"/>
      <c r="O279" s="478">
        <f t="shared" si="65"/>
        <v>0</v>
      </c>
      <c r="P279" s="478">
        <f t="shared" si="62"/>
        <v>0</v>
      </c>
      <c r="Q279" s="475"/>
      <c r="R279" s="283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20.25" x14ac:dyDescent="0.2">
      <c r="A280" s="432"/>
      <c r="B280" s="431"/>
      <c r="C280" s="431"/>
      <c r="D280" s="431"/>
      <c r="E280" s="431"/>
      <c r="F280" s="431">
        <v>17</v>
      </c>
      <c r="G280" s="435" t="s">
        <v>279</v>
      </c>
      <c r="H280" s="476">
        <v>104000</v>
      </c>
      <c r="I280" s="476">
        <f>O280</f>
        <v>99604</v>
      </c>
      <c r="J280" s="476">
        <f t="shared" si="64"/>
        <v>4396</v>
      </c>
      <c r="K280" s="473">
        <f t="shared" si="63"/>
        <v>95.77</v>
      </c>
      <c r="L280" s="476">
        <v>104000</v>
      </c>
      <c r="M280" s="477">
        <v>89644</v>
      </c>
      <c r="N280" s="476">
        <v>9960</v>
      </c>
      <c r="O280" s="478">
        <f t="shared" si="65"/>
        <v>99604</v>
      </c>
      <c r="P280" s="478">
        <f t="shared" si="62"/>
        <v>4396</v>
      </c>
      <c r="Q280" s="475">
        <f t="shared" si="60"/>
        <v>95.77</v>
      </c>
      <c r="R280" s="283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20.25" x14ac:dyDescent="0.2">
      <c r="A281" s="432"/>
      <c r="B281" s="431"/>
      <c r="C281" s="431"/>
      <c r="D281" s="431"/>
      <c r="E281" s="431"/>
      <c r="F281" s="431" t="s">
        <v>91</v>
      </c>
      <c r="G281" s="435" t="s">
        <v>278</v>
      </c>
      <c r="H281" s="476"/>
      <c r="I281" s="476"/>
      <c r="J281" s="476">
        <f t="shared" si="64"/>
        <v>0</v>
      </c>
      <c r="K281" s="473" t="e">
        <f t="shared" si="63"/>
        <v>#DIV/0!</v>
      </c>
      <c r="L281" s="476"/>
      <c r="M281" s="477"/>
      <c r="N281" s="476"/>
      <c r="O281" s="478">
        <f t="shared" si="65"/>
        <v>0</v>
      </c>
      <c r="P281" s="478">
        <f t="shared" si="62"/>
        <v>0</v>
      </c>
      <c r="Q281" s="475" t="e">
        <f t="shared" si="60"/>
        <v>#DIV/0!</v>
      </c>
      <c r="R281" s="283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20.25" x14ac:dyDescent="0.2">
      <c r="A282" s="420"/>
      <c r="B282" s="421"/>
      <c r="C282" s="421"/>
      <c r="D282" s="421"/>
      <c r="E282" s="421" t="s">
        <v>31</v>
      </c>
      <c r="F282" s="421"/>
      <c r="G282" s="433" t="s">
        <v>320</v>
      </c>
      <c r="H282" s="472">
        <f>H286+H288+H287</f>
        <v>12000</v>
      </c>
      <c r="I282" s="472">
        <f>I286+I288+I287</f>
        <v>12000</v>
      </c>
      <c r="J282" s="476">
        <f t="shared" si="64"/>
        <v>0</v>
      </c>
      <c r="K282" s="473">
        <f t="shared" si="63"/>
        <v>100</v>
      </c>
      <c r="L282" s="472">
        <f>L286+L288+L287</f>
        <v>12000</v>
      </c>
      <c r="M282" s="453">
        <f>M286+M288+M287</f>
        <v>12000</v>
      </c>
      <c r="N282" s="472">
        <f>N286+N288+N287</f>
        <v>0</v>
      </c>
      <c r="O282" s="474">
        <f t="shared" ref="O282" si="66">O286+O288+O287</f>
        <v>12000</v>
      </c>
      <c r="P282" s="474">
        <f t="shared" si="62"/>
        <v>0</v>
      </c>
      <c r="Q282" s="475"/>
      <c r="R282" s="283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20.25" hidden="1" x14ac:dyDescent="0.2">
      <c r="A283" s="432"/>
      <c r="B283" s="431"/>
      <c r="C283" s="431"/>
      <c r="D283" s="431"/>
      <c r="E283" s="431"/>
      <c r="F283" s="431" t="s">
        <v>33</v>
      </c>
      <c r="G283" s="435" t="s">
        <v>280</v>
      </c>
      <c r="H283" s="476"/>
      <c r="I283" s="476"/>
      <c r="J283" s="476">
        <f t="shared" si="64"/>
        <v>0</v>
      </c>
      <c r="K283" s="473"/>
      <c r="L283" s="476"/>
      <c r="M283" s="477"/>
      <c r="N283" s="476"/>
      <c r="O283" s="478">
        <f t="shared" ref="O283:O288" si="67">M283+N283</f>
        <v>0</v>
      </c>
      <c r="P283" s="478">
        <f t="shared" si="62"/>
        <v>0</v>
      </c>
      <c r="Q283" s="475"/>
      <c r="R283" s="283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20.25" hidden="1" x14ac:dyDescent="0.2">
      <c r="A284" s="432"/>
      <c r="B284" s="431"/>
      <c r="C284" s="431"/>
      <c r="D284" s="431"/>
      <c r="E284" s="431"/>
      <c r="F284" s="431" t="s">
        <v>31</v>
      </c>
      <c r="G284" s="435" t="s">
        <v>281</v>
      </c>
      <c r="H284" s="476"/>
      <c r="I284" s="476"/>
      <c r="J284" s="476">
        <f t="shared" si="64"/>
        <v>0</v>
      </c>
      <c r="K284" s="473"/>
      <c r="L284" s="476"/>
      <c r="M284" s="477"/>
      <c r="N284" s="476"/>
      <c r="O284" s="478">
        <f t="shared" si="67"/>
        <v>0</v>
      </c>
      <c r="P284" s="478">
        <f t="shared" si="62"/>
        <v>0</v>
      </c>
      <c r="Q284" s="475"/>
      <c r="R284" s="283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20.25" hidden="1" x14ac:dyDescent="0.2">
      <c r="A285" s="432"/>
      <c r="B285" s="431"/>
      <c r="C285" s="431"/>
      <c r="D285" s="431"/>
      <c r="E285" s="431"/>
      <c r="F285" s="431" t="s">
        <v>44</v>
      </c>
      <c r="G285" s="435" t="s">
        <v>282</v>
      </c>
      <c r="H285" s="476"/>
      <c r="I285" s="476"/>
      <c r="J285" s="476">
        <f t="shared" si="64"/>
        <v>0</v>
      </c>
      <c r="K285" s="473"/>
      <c r="L285" s="476"/>
      <c r="M285" s="477"/>
      <c r="N285" s="476"/>
      <c r="O285" s="478">
        <f t="shared" si="67"/>
        <v>0</v>
      </c>
      <c r="P285" s="478">
        <f t="shared" si="62"/>
        <v>0</v>
      </c>
      <c r="Q285" s="475"/>
      <c r="R285" s="283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40.5" x14ac:dyDescent="0.2">
      <c r="A286" s="432"/>
      <c r="B286" s="431"/>
      <c r="C286" s="431"/>
      <c r="D286" s="431"/>
      <c r="E286" s="431"/>
      <c r="F286" s="431" t="s">
        <v>23</v>
      </c>
      <c r="G286" s="435" t="s">
        <v>415</v>
      </c>
      <c r="H286" s="476"/>
      <c r="I286" s="476"/>
      <c r="J286" s="476">
        <f t="shared" si="64"/>
        <v>0</v>
      </c>
      <c r="K286" s="473"/>
      <c r="L286" s="476"/>
      <c r="M286" s="477"/>
      <c r="N286" s="476"/>
      <c r="O286" s="478">
        <f t="shared" si="67"/>
        <v>0</v>
      </c>
      <c r="P286" s="478">
        <f t="shared" si="62"/>
        <v>0</v>
      </c>
      <c r="Q286" s="475"/>
      <c r="R286" s="283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20.25" x14ac:dyDescent="0.2">
      <c r="A287" s="432"/>
      <c r="B287" s="431"/>
      <c r="C287" s="431"/>
      <c r="D287" s="431"/>
      <c r="E287" s="431"/>
      <c r="F287" s="431" t="s">
        <v>34</v>
      </c>
      <c r="G287" s="435" t="s">
        <v>119</v>
      </c>
      <c r="H287" s="476">
        <v>12000</v>
      </c>
      <c r="I287" s="476">
        <f>O287</f>
        <v>12000</v>
      </c>
      <c r="J287" s="476">
        <f t="shared" si="64"/>
        <v>0</v>
      </c>
      <c r="K287" s="473">
        <f t="shared" si="63"/>
        <v>100</v>
      </c>
      <c r="L287" s="476">
        <v>12000</v>
      </c>
      <c r="M287" s="477">
        <v>12000</v>
      </c>
      <c r="N287" s="476">
        <v>0</v>
      </c>
      <c r="O287" s="478">
        <f t="shared" si="67"/>
        <v>12000</v>
      </c>
      <c r="P287" s="478">
        <f t="shared" si="62"/>
        <v>0</v>
      </c>
      <c r="Q287" s="475"/>
      <c r="R287" s="283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20.25" hidden="1" x14ac:dyDescent="0.2">
      <c r="A288" s="432"/>
      <c r="B288" s="431"/>
      <c r="C288" s="431"/>
      <c r="D288" s="431"/>
      <c r="E288" s="431"/>
      <c r="F288" s="480">
        <v>30</v>
      </c>
      <c r="G288" s="435" t="s">
        <v>272</v>
      </c>
      <c r="H288" s="476"/>
      <c r="I288" s="476"/>
      <c r="J288" s="476">
        <f t="shared" si="64"/>
        <v>0</v>
      </c>
      <c r="K288" s="473" t="e">
        <f t="shared" si="63"/>
        <v>#DIV/0!</v>
      </c>
      <c r="L288" s="476"/>
      <c r="M288" s="477"/>
      <c r="N288" s="476"/>
      <c r="O288" s="478">
        <f t="shared" si="67"/>
        <v>0</v>
      </c>
      <c r="P288" s="478">
        <f t="shared" si="62"/>
        <v>0</v>
      </c>
      <c r="Q288" s="475" t="e">
        <f t="shared" si="60"/>
        <v>#DIV/0!</v>
      </c>
      <c r="R288" s="283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20.25" x14ac:dyDescent="0.25">
      <c r="A289" s="420"/>
      <c r="B289" s="421"/>
      <c r="C289" s="421"/>
      <c r="D289" s="421"/>
      <c r="E289" s="421" t="s">
        <v>44</v>
      </c>
      <c r="F289" s="421"/>
      <c r="G289" s="433" t="s">
        <v>120</v>
      </c>
      <c r="H289" s="472">
        <f>SUM(H290+H291+H292+H293+H294+H295)</f>
        <v>101000</v>
      </c>
      <c r="I289" s="472">
        <f>SUM(I290+I291+I292+I293+I294+I295)</f>
        <v>88138</v>
      </c>
      <c r="J289" s="476">
        <f t="shared" si="64"/>
        <v>12862</v>
      </c>
      <c r="K289" s="473">
        <f t="shared" si="63"/>
        <v>87.27</v>
      </c>
      <c r="L289" s="472">
        <f>SUM(L290+L291+L292+L293+L294+L295)</f>
        <v>101000</v>
      </c>
      <c r="M289" s="453">
        <f>SUM(M290+M291+M292+M293+M294+M295)</f>
        <v>82148</v>
      </c>
      <c r="N289" s="472">
        <f>SUM(N290+N291+N292+N293+N294+N295)</f>
        <v>5990</v>
      </c>
      <c r="O289" s="474">
        <f>SUM(O290+O291+O292+O293+O294+O295)</f>
        <v>88138</v>
      </c>
      <c r="P289" s="474">
        <f t="shared" si="62"/>
        <v>12862</v>
      </c>
      <c r="Q289" s="475">
        <f t="shared" si="60"/>
        <v>87.27</v>
      </c>
      <c r="R289" s="283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20.25" hidden="1" x14ac:dyDescent="0.2">
      <c r="A290" s="432"/>
      <c r="B290" s="431"/>
      <c r="C290" s="431"/>
      <c r="D290" s="431"/>
      <c r="E290" s="431"/>
      <c r="F290" s="431" t="s">
        <v>33</v>
      </c>
      <c r="G290" s="435" t="s">
        <v>121</v>
      </c>
      <c r="H290" s="476"/>
      <c r="I290" s="476"/>
      <c r="J290" s="476">
        <f t="shared" si="64"/>
        <v>0</v>
      </c>
      <c r="K290" s="473" t="e">
        <f t="shared" si="63"/>
        <v>#DIV/0!</v>
      </c>
      <c r="L290" s="476"/>
      <c r="M290" s="477"/>
      <c r="N290" s="476"/>
      <c r="O290" s="478">
        <f t="shared" ref="O290:O295" si="68">M290+N290</f>
        <v>0</v>
      </c>
      <c r="P290" s="478">
        <f t="shared" si="62"/>
        <v>0</v>
      </c>
      <c r="Q290" s="475" t="e">
        <f t="shared" si="60"/>
        <v>#DIV/0!</v>
      </c>
      <c r="R290" s="283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20.25" hidden="1" x14ac:dyDescent="0.2">
      <c r="A291" s="432"/>
      <c r="B291" s="431"/>
      <c r="C291" s="431"/>
      <c r="D291" s="431"/>
      <c r="E291" s="431"/>
      <c r="F291" s="431" t="s">
        <v>31</v>
      </c>
      <c r="G291" s="435" t="s">
        <v>122</v>
      </c>
      <c r="H291" s="476"/>
      <c r="I291" s="476"/>
      <c r="J291" s="476">
        <f t="shared" si="64"/>
        <v>0</v>
      </c>
      <c r="K291" s="473" t="e">
        <f t="shared" si="63"/>
        <v>#DIV/0!</v>
      </c>
      <c r="L291" s="476"/>
      <c r="M291" s="477"/>
      <c r="N291" s="476"/>
      <c r="O291" s="478">
        <f t="shared" si="68"/>
        <v>0</v>
      </c>
      <c r="P291" s="478">
        <f t="shared" si="62"/>
        <v>0</v>
      </c>
      <c r="Q291" s="475" t="e">
        <f t="shared" si="60"/>
        <v>#DIV/0!</v>
      </c>
      <c r="R291" s="283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20.25" hidden="1" x14ac:dyDescent="0.2">
      <c r="A292" s="432"/>
      <c r="B292" s="431"/>
      <c r="C292" s="431"/>
      <c r="D292" s="431"/>
      <c r="E292" s="431"/>
      <c r="F292" s="431" t="s">
        <v>44</v>
      </c>
      <c r="G292" s="435" t="s">
        <v>123</v>
      </c>
      <c r="H292" s="476"/>
      <c r="I292" s="476"/>
      <c r="J292" s="476">
        <f t="shared" si="64"/>
        <v>0</v>
      </c>
      <c r="K292" s="473" t="e">
        <f t="shared" si="63"/>
        <v>#DIV/0!</v>
      </c>
      <c r="L292" s="476"/>
      <c r="M292" s="477"/>
      <c r="N292" s="476"/>
      <c r="O292" s="478">
        <f t="shared" si="68"/>
        <v>0</v>
      </c>
      <c r="P292" s="478">
        <f t="shared" si="62"/>
        <v>0</v>
      </c>
      <c r="Q292" s="475" t="e">
        <f t="shared" si="60"/>
        <v>#DIV/0!</v>
      </c>
      <c r="R292" s="283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40.5" hidden="1" x14ac:dyDescent="0.2">
      <c r="A293" s="432"/>
      <c r="B293" s="431"/>
      <c r="C293" s="431"/>
      <c r="D293" s="431"/>
      <c r="E293" s="431"/>
      <c r="F293" s="431" t="s">
        <v>23</v>
      </c>
      <c r="G293" s="435" t="s">
        <v>124</v>
      </c>
      <c r="H293" s="476"/>
      <c r="I293" s="476"/>
      <c r="J293" s="476">
        <f t="shared" si="64"/>
        <v>0</v>
      </c>
      <c r="K293" s="473" t="e">
        <f t="shared" si="63"/>
        <v>#DIV/0!</v>
      </c>
      <c r="L293" s="476"/>
      <c r="M293" s="477"/>
      <c r="N293" s="476"/>
      <c r="O293" s="478">
        <f t="shared" si="68"/>
        <v>0</v>
      </c>
      <c r="P293" s="478">
        <f t="shared" si="62"/>
        <v>0</v>
      </c>
      <c r="Q293" s="475" t="e">
        <f t="shared" si="60"/>
        <v>#DIV/0!</v>
      </c>
      <c r="R293" s="283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20.25" hidden="1" x14ac:dyDescent="0.2">
      <c r="A294" s="432"/>
      <c r="B294" s="431"/>
      <c r="C294" s="431"/>
      <c r="D294" s="431"/>
      <c r="E294" s="431"/>
      <c r="F294" s="431" t="s">
        <v>34</v>
      </c>
      <c r="G294" s="435" t="s">
        <v>125</v>
      </c>
      <c r="H294" s="476"/>
      <c r="I294" s="476"/>
      <c r="J294" s="476">
        <f t="shared" si="64"/>
        <v>0</v>
      </c>
      <c r="K294" s="473" t="e">
        <f t="shared" si="63"/>
        <v>#DIV/0!</v>
      </c>
      <c r="L294" s="476"/>
      <c r="M294" s="477"/>
      <c r="N294" s="476"/>
      <c r="O294" s="478">
        <f t="shared" si="68"/>
        <v>0</v>
      </c>
      <c r="P294" s="478">
        <f t="shared" si="62"/>
        <v>0</v>
      </c>
      <c r="Q294" s="475" t="e">
        <f t="shared" si="60"/>
        <v>#DIV/0!</v>
      </c>
      <c r="R294" s="283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20.25" x14ac:dyDescent="0.2">
      <c r="A295" s="432"/>
      <c r="B295" s="431"/>
      <c r="C295" s="431"/>
      <c r="D295" s="431"/>
      <c r="E295" s="431"/>
      <c r="F295" s="431" t="s">
        <v>126</v>
      </c>
      <c r="G295" s="435" t="s">
        <v>127</v>
      </c>
      <c r="H295" s="476">
        <v>101000</v>
      </c>
      <c r="I295" s="476">
        <f>O295</f>
        <v>88138</v>
      </c>
      <c r="J295" s="476">
        <f t="shared" si="64"/>
        <v>12862</v>
      </c>
      <c r="K295" s="473">
        <f t="shared" si="63"/>
        <v>87.27</v>
      </c>
      <c r="L295" s="476">
        <v>101000</v>
      </c>
      <c r="M295" s="477">
        <v>82148</v>
      </c>
      <c r="N295" s="476">
        <v>5990</v>
      </c>
      <c r="O295" s="478">
        <f t="shared" si="68"/>
        <v>88138</v>
      </c>
      <c r="P295" s="478">
        <f t="shared" si="62"/>
        <v>12862</v>
      </c>
      <c r="Q295" s="475">
        <f t="shared" si="60"/>
        <v>87.27</v>
      </c>
      <c r="R295" s="283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20.25" x14ac:dyDescent="0.25">
      <c r="A296" s="420"/>
      <c r="B296" s="421"/>
      <c r="C296" s="421"/>
      <c r="D296" s="421" t="s">
        <v>90</v>
      </c>
      <c r="E296" s="421"/>
      <c r="F296" s="421"/>
      <c r="G296" s="471" t="s">
        <v>67</v>
      </c>
      <c r="H296" s="472">
        <f>H297+H308+H309+H313+H316+H317+H318+H319+H320+H321+H322</f>
        <v>413000</v>
      </c>
      <c r="I296" s="472">
        <f>I297+I308+I309+I313+I316+I317+I318+I319+I320+I321+I322</f>
        <v>376835.18</v>
      </c>
      <c r="J296" s="472">
        <f t="shared" ref="J296" si="69">J297+J308+J309+J313+J316+J317+J318+J319+J320+J321+J322</f>
        <v>36164.819999999992</v>
      </c>
      <c r="K296" s="473">
        <f t="shared" si="63"/>
        <v>91.24</v>
      </c>
      <c r="L296" s="472">
        <f>L297+L308+L309+L313+L316+L317+L318+L319+L320+L321+L322</f>
        <v>413000</v>
      </c>
      <c r="M296" s="453">
        <f>M297+M308+M309+M313+M316+M317+M318+M319+M320+M321+M322</f>
        <v>344743.92</v>
      </c>
      <c r="N296" s="472">
        <f>N297+N308+N309+N313+N316+N317+N318+N319+N320+N321+N322</f>
        <v>32091.260000000002</v>
      </c>
      <c r="O296" s="509">
        <f>O297+O308+O309+O313+O316+O317+O318+O319+O320+O321+O322</f>
        <v>376835.18</v>
      </c>
      <c r="P296" s="474">
        <f t="shared" si="62"/>
        <v>36164.820000000007</v>
      </c>
      <c r="Q296" s="475">
        <f t="shared" si="60"/>
        <v>91.24</v>
      </c>
      <c r="R296" s="283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20.25" x14ac:dyDescent="0.25">
      <c r="A297" s="420"/>
      <c r="B297" s="421"/>
      <c r="C297" s="421"/>
      <c r="D297" s="421"/>
      <c r="E297" s="421" t="s">
        <v>33</v>
      </c>
      <c r="F297" s="421"/>
      <c r="G297" s="433" t="s">
        <v>146</v>
      </c>
      <c r="H297" s="472">
        <f>SUM(H298:H307)</f>
        <v>279000</v>
      </c>
      <c r="I297" s="472">
        <f>SUM(I298:I307)</f>
        <v>255938.77000000002</v>
      </c>
      <c r="J297" s="472">
        <f>SUM(J298:J307)</f>
        <v>23061.229999999989</v>
      </c>
      <c r="K297" s="473">
        <f t="shared" si="63"/>
        <v>91.73</v>
      </c>
      <c r="L297" s="472">
        <f>SUM(L298:L307)</f>
        <v>279000</v>
      </c>
      <c r="M297" s="453">
        <f>SUM(M298:M307)</f>
        <v>234618.77</v>
      </c>
      <c r="N297" s="472">
        <f>SUM(N298:N307)</f>
        <v>21320</v>
      </c>
      <c r="O297" s="474">
        <f>SUM(O298:O307)</f>
        <v>255938.77000000002</v>
      </c>
      <c r="P297" s="474">
        <f t="shared" si="62"/>
        <v>23061.229999999981</v>
      </c>
      <c r="Q297" s="475">
        <f t="shared" si="60"/>
        <v>91.73</v>
      </c>
      <c r="R297" s="283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20.25" x14ac:dyDescent="0.2">
      <c r="A298" s="432"/>
      <c r="B298" s="431"/>
      <c r="C298" s="431"/>
      <c r="D298" s="431"/>
      <c r="E298" s="431"/>
      <c r="F298" s="431" t="s">
        <v>33</v>
      </c>
      <c r="G298" s="435" t="s">
        <v>171</v>
      </c>
      <c r="H298" s="476">
        <v>2000</v>
      </c>
      <c r="I298" s="476">
        <f>O298</f>
        <v>992.96</v>
      </c>
      <c r="J298" s="476">
        <f t="shared" ref="J298:J331" si="70">H298-I298</f>
        <v>1007.04</v>
      </c>
      <c r="K298" s="473">
        <f t="shared" si="63"/>
        <v>49.65</v>
      </c>
      <c r="L298" s="476">
        <v>2000</v>
      </c>
      <c r="M298" s="477">
        <v>992.96</v>
      </c>
      <c r="N298" s="476">
        <v>0</v>
      </c>
      <c r="O298" s="478">
        <f t="shared" ref="O298:O308" si="71">M298+N298</f>
        <v>992.96</v>
      </c>
      <c r="P298" s="478">
        <f t="shared" si="62"/>
        <v>1007.04</v>
      </c>
      <c r="Q298" s="475">
        <f t="shared" si="60"/>
        <v>49.65</v>
      </c>
      <c r="R298" s="283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20.25" x14ac:dyDescent="0.2">
      <c r="A299" s="432"/>
      <c r="B299" s="431"/>
      <c r="C299" s="431"/>
      <c r="D299" s="431"/>
      <c r="E299" s="431"/>
      <c r="F299" s="431" t="s">
        <v>31</v>
      </c>
      <c r="G299" s="435" t="s">
        <v>172</v>
      </c>
      <c r="H299" s="476">
        <v>1000</v>
      </c>
      <c r="I299" s="476">
        <f>O299</f>
        <v>270.13</v>
      </c>
      <c r="J299" s="476">
        <f t="shared" si="70"/>
        <v>729.87</v>
      </c>
      <c r="K299" s="473"/>
      <c r="L299" s="476">
        <v>1000</v>
      </c>
      <c r="M299" s="477">
        <v>270.13</v>
      </c>
      <c r="N299" s="476">
        <v>0</v>
      </c>
      <c r="O299" s="478">
        <f t="shared" si="71"/>
        <v>270.13</v>
      </c>
      <c r="P299" s="478">
        <f t="shared" si="62"/>
        <v>729.87</v>
      </c>
      <c r="Q299" s="475"/>
      <c r="R299" s="283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20.25" x14ac:dyDescent="0.2">
      <c r="A300" s="432"/>
      <c r="B300" s="431"/>
      <c r="C300" s="431"/>
      <c r="D300" s="431"/>
      <c r="E300" s="431"/>
      <c r="F300" s="431" t="s">
        <v>44</v>
      </c>
      <c r="G300" s="435" t="s">
        <v>173</v>
      </c>
      <c r="H300" s="476">
        <v>85000</v>
      </c>
      <c r="I300" s="476">
        <f>O300</f>
        <v>77257.240000000005</v>
      </c>
      <c r="J300" s="476">
        <f t="shared" si="70"/>
        <v>7742.7599999999948</v>
      </c>
      <c r="K300" s="473">
        <f t="shared" si="63"/>
        <v>90.89</v>
      </c>
      <c r="L300" s="476">
        <v>85000</v>
      </c>
      <c r="M300" s="477">
        <v>70400.03</v>
      </c>
      <c r="N300" s="476">
        <v>6857.21</v>
      </c>
      <c r="O300" s="478">
        <f t="shared" si="71"/>
        <v>77257.240000000005</v>
      </c>
      <c r="P300" s="478">
        <f t="shared" si="62"/>
        <v>7742.7599999999948</v>
      </c>
      <c r="Q300" s="475">
        <f t="shared" si="60"/>
        <v>90.89</v>
      </c>
      <c r="R300" s="283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20.25" x14ac:dyDescent="0.2">
      <c r="A301" s="432"/>
      <c r="B301" s="431"/>
      <c r="C301" s="431"/>
      <c r="D301" s="431"/>
      <c r="E301" s="431"/>
      <c r="F301" s="431" t="s">
        <v>23</v>
      </c>
      <c r="G301" s="435" t="s">
        <v>148</v>
      </c>
      <c r="H301" s="476">
        <v>31000</v>
      </c>
      <c r="I301" s="476">
        <f>O301</f>
        <v>29728.48</v>
      </c>
      <c r="J301" s="476">
        <f t="shared" si="70"/>
        <v>1271.5200000000004</v>
      </c>
      <c r="K301" s="473">
        <f t="shared" si="63"/>
        <v>95.9</v>
      </c>
      <c r="L301" s="476">
        <v>31000</v>
      </c>
      <c r="M301" s="477">
        <v>26834.09</v>
      </c>
      <c r="N301" s="476">
        <v>2894.39</v>
      </c>
      <c r="O301" s="478">
        <f t="shared" si="71"/>
        <v>29728.48</v>
      </c>
      <c r="P301" s="478">
        <f t="shared" si="62"/>
        <v>1271.5200000000004</v>
      </c>
      <c r="Q301" s="475">
        <f t="shared" si="60"/>
        <v>95.9</v>
      </c>
      <c r="R301" s="283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20.25" x14ac:dyDescent="0.2">
      <c r="A302" s="432"/>
      <c r="B302" s="431"/>
      <c r="C302" s="431"/>
      <c r="D302" s="431"/>
      <c r="E302" s="431"/>
      <c r="F302" s="431" t="s">
        <v>116</v>
      </c>
      <c r="G302" s="435" t="s">
        <v>174</v>
      </c>
      <c r="H302" s="476">
        <v>6000</v>
      </c>
      <c r="I302" s="476">
        <f>O302</f>
        <v>4595.0700000000006</v>
      </c>
      <c r="J302" s="476">
        <f t="shared" si="70"/>
        <v>1404.9299999999994</v>
      </c>
      <c r="K302" s="473">
        <f t="shared" si="63"/>
        <v>76.58</v>
      </c>
      <c r="L302" s="476">
        <v>6000</v>
      </c>
      <c r="M302" s="477">
        <v>4442.55</v>
      </c>
      <c r="N302" s="476">
        <v>152.52000000000001</v>
      </c>
      <c r="O302" s="478">
        <f t="shared" si="71"/>
        <v>4595.0700000000006</v>
      </c>
      <c r="P302" s="478">
        <f t="shared" si="62"/>
        <v>1404.9299999999994</v>
      </c>
      <c r="Q302" s="475">
        <f t="shared" si="60"/>
        <v>76.58</v>
      </c>
      <c r="R302" s="283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20.25" x14ac:dyDescent="0.2">
      <c r="A303" s="432"/>
      <c r="B303" s="431"/>
      <c r="C303" s="431"/>
      <c r="D303" s="431"/>
      <c r="E303" s="431"/>
      <c r="F303" s="431" t="s">
        <v>34</v>
      </c>
      <c r="G303" s="435" t="s">
        <v>175</v>
      </c>
      <c r="H303" s="476"/>
      <c r="I303" s="476"/>
      <c r="J303" s="476">
        <f t="shared" si="70"/>
        <v>0</v>
      </c>
      <c r="K303" s="473" t="e">
        <f t="shared" si="63"/>
        <v>#DIV/0!</v>
      </c>
      <c r="L303" s="476"/>
      <c r="M303" s="477"/>
      <c r="N303" s="476"/>
      <c r="O303" s="478">
        <f t="shared" si="71"/>
        <v>0</v>
      </c>
      <c r="P303" s="478">
        <f t="shared" si="62"/>
        <v>0</v>
      </c>
      <c r="Q303" s="475" t="e">
        <f t="shared" si="60"/>
        <v>#DIV/0!</v>
      </c>
      <c r="R303" s="283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20.25" hidden="1" x14ac:dyDescent="0.2">
      <c r="A304" s="432"/>
      <c r="B304" s="431"/>
      <c r="C304" s="431"/>
      <c r="D304" s="431"/>
      <c r="E304" s="431"/>
      <c r="F304" s="431" t="s">
        <v>126</v>
      </c>
      <c r="G304" s="435" t="s">
        <v>321</v>
      </c>
      <c r="H304" s="476"/>
      <c r="I304" s="476"/>
      <c r="J304" s="476">
        <f t="shared" si="70"/>
        <v>0</v>
      </c>
      <c r="K304" s="473"/>
      <c r="L304" s="476"/>
      <c r="M304" s="477"/>
      <c r="N304" s="476"/>
      <c r="O304" s="478">
        <f t="shared" si="71"/>
        <v>0</v>
      </c>
      <c r="P304" s="478">
        <f t="shared" si="62"/>
        <v>0</v>
      </c>
      <c r="Q304" s="475"/>
      <c r="R304" s="283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20.25" x14ac:dyDescent="0.2">
      <c r="A305" s="432"/>
      <c r="B305" s="431"/>
      <c r="C305" s="431"/>
      <c r="D305" s="431"/>
      <c r="E305" s="431"/>
      <c r="F305" s="431" t="s">
        <v>117</v>
      </c>
      <c r="G305" s="435" t="s">
        <v>176</v>
      </c>
      <c r="H305" s="476">
        <v>12000</v>
      </c>
      <c r="I305" s="476">
        <f>O305</f>
        <v>12000</v>
      </c>
      <c r="J305" s="476">
        <f t="shared" si="70"/>
        <v>0</v>
      </c>
      <c r="K305" s="473">
        <f t="shared" si="63"/>
        <v>100</v>
      </c>
      <c r="L305" s="476">
        <v>12000</v>
      </c>
      <c r="M305" s="477">
        <v>11405.5</v>
      </c>
      <c r="N305" s="476">
        <v>594.5</v>
      </c>
      <c r="O305" s="478">
        <f t="shared" si="71"/>
        <v>12000</v>
      </c>
      <c r="P305" s="478">
        <f t="shared" si="62"/>
        <v>0</v>
      </c>
      <c r="Q305" s="475">
        <f t="shared" ref="Q305:Q368" si="72">ROUND(O305/L305*100,2)</f>
        <v>100</v>
      </c>
      <c r="R305" s="283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20.25" x14ac:dyDescent="0.2">
      <c r="A306" s="432"/>
      <c r="B306" s="431"/>
      <c r="C306" s="431"/>
      <c r="D306" s="431"/>
      <c r="E306" s="431"/>
      <c r="F306" s="431" t="s">
        <v>39</v>
      </c>
      <c r="G306" s="435" t="s">
        <v>149</v>
      </c>
      <c r="H306" s="476">
        <v>128000</v>
      </c>
      <c r="I306" s="476">
        <f>O306</f>
        <v>117379.32</v>
      </c>
      <c r="J306" s="476">
        <f t="shared" si="70"/>
        <v>10620.679999999993</v>
      </c>
      <c r="K306" s="473">
        <f t="shared" si="63"/>
        <v>91.7</v>
      </c>
      <c r="L306" s="476">
        <v>128000</v>
      </c>
      <c r="M306" s="477">
        <v>106906.22</v>
      </c>
      <c r="N306" s="476">
        <v>10473.1</v>
      </c>
      <c r="O306" s="478">
        <f t="shared" si="71"/>
        <v>117379.32</v>
      </c>
      <c r="P306" s="478">
        <f t="shared" si="62"/>
        <v>10620.679999999993</v>
      </c>
      <c r="Q306" s="475">
        <f t="shared" si="72"/>
        <v>91.7</v>
      </c>
      <c r="R306" s="283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40.5" x14ac:dyDescent="0.2">
      <c r="A307" s="432"/>
      <c r="B307" s="431"/>
      <c r="C307" s="431"/>
      <c r="D307" s="431"/>
      <c r="E307" s="431"/>
      <c r="F307" s="431" t="s">
        <v>91</v>
      </c>
      <c r="G307" s="435" t="s">
        <v>150</v>
      </c>
      <c r="H307" s="476">
        <v>14000</v>
      </c>
      <c r="I307" s="476">
        <f>O307</f>
        <v>13715.570000000002</v>
      </c>
      <c r="J307" s="476">
        <f t="shared" si="70"/>
        <v>284.42999999999847</v>
      </c>
      <c r="K307" s="473">
        <f t="shared" si="63"/>
        <v>97.97</v>
      </c>
      <c r="L307" s="476">
        <v>14000</v>
      </c>
      <c r="M307" s="477">
        <v>13367.29</v>
      </c>
      <c r="N307" s="476">
        <v>348.28</v>
      </c>
      <c r="O307" s="478">
        <f t="shared" si="71"/>
        <v>13715.570000000002</v>
      </c>
      <c r="P307" s="478">
        <f t="shared" si="62"/>
        <v>284.42999999999847</v>
      </c>
      <c r="Q307" s="475">
        <f t="shared" si="72"/>
        <v>97.97</v>
      </c>
      <c r="R307" s="283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20.25" x14ac:dyDescent="0.2">
      <c r="A308" s="432"/>
      <c r="B308" s="431"/>
      <c r="C308" s="431"/>
      <c r="D308" s="431"/>
      <c r="E308" s="431" t="s">
        <v>31</v>
      </c>
      <c r="F308" s="431"/>
      <c r="G308" s="435" t="s">
        <v>151</v>
      </c>
      <c r="H308" s="476"/>
      <c r="I308" s="476"/>
      <c r="J308" s="476">
        <f t="shared" si="70"/>
        <v>0</v>
      </c>
      <c r="K308" s="473" t="e">
        <f t="shared" si="63"/>
        <v>#DIV/0!</v>
      </c>
      <c r="L308" s="476"/>
      <c r="M308" s="477"/>
      <c r="N308" s="476"/>
      <c r="O308" s="478">
        <f t="shared" si="71"/>
        <v>0</v>
      </c>
      <c r="P308" s="478">
        <f t="shared" si="62"/>
        <v>0</v>
      </c>
      <c r="Q308" s="475" t="e">
        <f t="shared" si="72"/>
        <v>#DIV/0!</v>
      </c>
      <c r="R308" s="283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20.25" x14ac:dyDescent="0.25">
      <c r="A309" s="420"/>
      <c r="B309" s="421"/>
      <c r="C309" s="421"/>
      <c r="D309" s="421"/>
      <c r="E309" s="421" t="s">
        <v>116</v>
      </c>
      <c r="F309" s="421"/>
      <c r="G309" s="433" t="s">
        <v>152</v>
      </c>
      <c r="H309" s="472">
        <f>H310+H311+H312</f>
        <v>0</v>
      </c>
      <c r="I309" s="472">
        <f>I310+I311+I312</f>
        <v>0</v>
      </c>
      <c r="J309" s="476">
        <f t="shared" si="70"/>
        <v>0</v>
      </c>
      <c r="K309" s="473"/>
      <c r="L309" s="472">
        <f>L310+L311+L312</f>
        <v>0</v>
      </c>
      <c r="M309" s="453">
        <f>M310+M311+M312</f>
        <v>0</v>
      </c>
      <c r="N309" s="472">
        <f>N310+N311+N312</f>
        <v>0</v>
      </c>
      <c r="O309" s="474">
        <f>O310+O311+O312</f>
        <v>0</v>
      </c>
      <c r="P309" s="474">
        <f t="shared" si="62"/>
        <v>0</v>
      </c>
      <c r="Q309" s="475"/>
      <c r="R309" s="283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20.25" hidden="1" x14ac:dyDescent="0.2">
      <c r="A310" s="432"/>
      <c r="B310" s="431"/>
      <c r="C310" s="431"/>
      <c r="D310" s="431"/>
      <c r="E310" s="431"/>
      <c r="F310" s="431" t="s">
        <v>33</v>
      </c>
      <c r="G310" s="435" t="s">
        <v>275</v>
      </c>
      <c r="H310" s="476"/>
      <c r="I310" s="476"/>
      <c r="J310" s="476">
        <f t="shared" si="70"/>
        <v>0</v>
      </c>
      <c r="K310" s="473"/>
      <c r="L310" s="476"/>
      <c r="M310" s="477"/>
      <c r="N310" s="476"/>
      <c r="O310" s="478">
        <f t="shared" ref="O310:O312" si="73">M310+N310</f>
        <v>0</v>
      </c>
      <c r="P310" s="478">
        <f t="shared" si="62"/>
        <v>0</v>
      </c>
      <c r="Q310" s="475"/>
      <c r="R310" s="283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20.25" hidden="1" x14ac:dyDescent="0.2">
      <c r="A311" s="432"/>
      <c r="B311" s="431"/>
      <c r="C311" s="431"/>
      <c r="D311" s="431"/>
      <c r="E311" s="431"/>
      <c r="F311" s="431" t="s">
        <v>44</v>
      </c>
      <c r="G311" s="435" t="s">
        <v>276</v>
      </c>
      <c r="H311" s="476"/>
      <c r="I311" s="476"/>
      <c r="J311" s="476">
        <f t="shared" si="70"/>
        <v>0</v>
      </c>
      <c r="K311" s="473"/>
      <c r="L311" s="476"/>
      <c r="M311" s="477"/>
      <c r="N311" s="476"/>
      <c r="O311" s="478">
        <f t="shared" si="73"/>
        <v>0</v>
      </c>
      <c r="P311" s="478">
        <f t="shared" si="62"/>
        <v>0</v>
      </c>
      <c r="Q311" s="475"/>
      <c r="R311" s="283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20.25" x14ac:dyDescent="0.2">
      <c r="A312" s="432"/>
      <c r="B312" s="431"/>
      <c r="C312" s="431"/>
      <c r="D312" s="431"/>
      <c r="E312" s="431"/>
      <c r="F312" s="431" t="s">
        <v>91</v>
      </c>
      <c r="G312" s="435" t="s">
        <v>177</v>
      </c>
      <c r="H312" s="476"/>
      <c r="I312" s="476"/>
      <c r="J312" s="476">
        <f t="shared" si="70"/>
        <v>0</v>
      </c>
      <c r="K312" s="473"/>
      <c r="L312" s="476"/>
      <c r="M312" s="477"/>
      <c r="N312" s="476"/>
      <c r="O312" s="478">
        <f t="shared" si="73"/>
        <v>0</v>
      </c>
      <c r="P312" s="478">
        <f t="shared" si="62"/>
        <v>0</v>
      </c>
      <c r="Q312" s="475"/>
      <c r="R312" s="283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20.25" x14ac:dyDescent="0.25">
      <c r="A313" s="420"/>
      <c r="B313" s="421"/>
      <c r="C313" s="421"/>
      <c r="D313" s="421"/>
      <c r="E313" s="421" t="s">
        <v>34</v>
      </c>
      <c r="F313" s="421"/>
      <c r="G313" s="433" t="s">
        <v>178</v>
      </c>
      <c r="H313" s="472">
        <f>H314+H315</f>
        <v>8000</v>
      </c>
      <c r="I313" s="472">
        <f>I314+I315</f>
        <v>7671.12</v>
      </c>
      <c r="J313" s="476">
        <f t="shared" si="70"/>
        <v>328.88000000000011</v>
      </c>
      <c r="K313" s="473">
        <f t="shared" ref="K313:K376" si="74">ROUND(I313/H313*100,2)</f>
        <v>95.89</v>
      </c>
      <c r="L313" s="472">
        <f>L314+L315</f>
        <v>8000</v>
      </c>
      <c r="M313" s="453">
        <f>M314+M315</f>
        <v>6990.47</v>
      </c>
      <c r="N313" s="472">
        <f>N314+N315</f>
        <v>680.65</v>
      </c>
      <c r="O313" s="474">
        <f>O314+O315</f>
        <v>7671.12</v>
      </c>
      <c r="P313" s="474">
        <f t="shared" si="62"/>
        <v>328.88000000000011</v>
      </c>
      <c r="Q313" s="475">
        <f t="shared" si="72"/>
        <v>95.89</v>
      </c>
      <c r="R313" s="283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20.25" x14ac:dyDescent="0.2">
      <c r="A314" s="432"/>
      <c r="B314" s="431"/>
      <c r="C314" s="431"/>
      <c r="D314" s="431"/>
      <c r="E314" s="431"/>
      <c r="F314" s="431" t="s">
        <v>33</v>
      </c>
      <c r="G314" s="435" t="s">
        <v>179</v>
      </c>
      <c r="H314" s="476">
        <v>8000</v>
      </c>
      <c r="I314" s="476">
        <f>O314</f>
        <v>7671.12</v>
      </c>
      <c r="J314" s="476">
        <f t="shared" si="70"/>
        <v>328.88000000000011</v>
      </c>
      <c r="K314" s="473">
        <f t="shared" si="74"/>
        <v>95.89</v>
      </c>
      <c r="L314" s="476">
        <v>8000</v>
      </c>
      <c r="M314" s="477">
        <v>6990.47</v>
      </c>
      <c r="N314" s="476">
        <v>680.65</v>
      </c>
      <c r="O314" s="478">
        <f t="shared" ref="O314:O321" si="75">M314+N314</f>
        <v>7671.12</v>
      </c>
      <c r="P314" s="478">
        <f t="shared" si="62"/>
        <v>328.88000000000011</v>
      </c>
      <c r="Q314" s="475">
        <f t="shared" si="72"/>
        <v>95.89</v>
      </c>
      <c r="R314" s="283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20.25" x14ac:dyDescent="0.2">
      <c r="A315" s="432"/>
      <c r="B315" s="431"/>
      <c r="C315" s="431"/>
      <c r="D315" s="431"/>
      <c r="E315" s="431"/>
      <c r="F315" s="431" t="s">
        <v>31</v>
      </c>
      <c r="G315" s="435" t="s">
        <v>274</v>
      </c>
      <c r="H315" s="476"/>
      <c r="I315" s="476"/>
      <c r="J315" s="476">
        <f t="shared" si="70"/>
        <v>0</v>
      </c>
      <c r="K315" s="473"/>
      <c r="L315" s="476"/>
      <c r="M315" s="477"/>
      <c r="N315" s="476"/>
      <c r="O315" s="478">
        <f t="shared" si="75"/>
        <v>0</v>
      </c>
      <c r="P315" s="478">
        <f t="shared" si="62"/>
        <v>0</v>
      </c>
      <c r="Q315" s="475"/>
      <c r="R315" s="283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20.25" x14ac:dyDescent="0.2">
      <c r="A316" s="432"/>
      <c r="B316" s="431"/>
      <c r="C316" s="431"/>
      <c r="D316" s="431"/>
      <c r="E316" s="431">
        <v>11</v>
      </c>
      <c r="F316" s="431"/>
      <c r="G316" s="435" t="s">
        <v>180</v>
      </c>
      <c r="H316" s="476"/>
      <c r="I316" s="476"/>
      <c r="J316" s="476">
        <f t="shared" si="70"/>
        <v>0</v>
      </c>
      <c r="K316" s="473" t="e">
        <f t="shared" si="74"/>
        <v>#DIV/0!</v>
      </c>
      <c r="L316" s="476"/>
      <c r="M316" s="477"/>
      <c r="N316" s="476"/>
      <c r="O316" s="478">
        <f t="shared" si="75"/>
        <v>0</v>
      </c>
      <c r="P316" s="478">
        <f t="shared" si="62"/>
        <v>0</v>
      </c>
      <c r="Q316" s="475" t="e">
        <f t="shared" si="72"/>
        <v>#DIV/0!</v>
      </c>
      <c r="R316" s="283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20.25" x14ac:dyDescent="0.2">
      <c r="A317" s="432"/>
      <c r="B317" s="431"/>
      <c r="C317" s="431"/>
      <c r="D317" s="431"/>
      <c r="E317" s="431">
        <v>12</v>
      </c>
      <c r="F317" s="431"/>
      <c r="G317" s="435" t="s">
        <v>273</v>
      </c>
      <c r="H317" s="476"/>
      <c r="I317" s="476"/>
      <c r="J317" s="476">
        <f t="shared" si="70"/>
        <v>0</v>
      </c>
      <c r="K317" s="473"/>
      <c r="L317" s="476"/>
      <c r="M317" s="477"/>
      <c r="N317" s="476"/>
      <c r="O317" s="478">
        <f t="shared" si="75"/>
        <v>0</v>
      </c>
      <c r="P317" s="478">
        <f t="shared" si="62"/>
        <v>0</v>
      </c>
      <c r="Q317" s="475"/>
      <c r="R317" s="283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20.25" x14ac:dyDescent="0.2">
      <c r="A318" s="432"/>
      <c r="B318" s="431"/>
      <c r="C318" s="431"/>
      <c r="D318" s="431"/>
      <c r="E318" s="431">
        <v>13</v>
      </c>
      <c r="F318" s="431"/>
      <c r="G318" s="435" t="s">
        <v>181</v>
      </c>
      <c r="H318" s="476"/>
      <c r="I318" s="476"/>
      <c r="J318" s="476">
        <f t="shared" si="70"/>
        <v>0</v>
      </c>
      <c r="K318" s="473" t="e">
        <f t="shared" si="74"/>
        <v>#DIV/0!</v>
      </c>
      <c r="L318" s="476"/>
      <c r="M318" s="477"/>
      <c r="N318" s="476"/>
      <c r="O318" s="478">
        <f t="shared" si="75"/>
        <v>0</v>
      </c>
      <c r="P318" s="478">
        <f t="shared" si="62"/>
        <v>0</v>
      </c>
      <c r="Q318" s="475" t="e">
        <f t="shared" si="72"/>
        <v>#DIV/0!</v>
      </c>
      <c r="R318" s="283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20.25" x14ac:dyDescent="0.2">
      <c r="A319" s="432"/>
      <c r="B319" s="431"/>
      <c r="C319" s="431"/>
      <c r="D319" s="431"/>
      <c r="E319" s="431">
        <v>14</v>
      </c>
      <c r="F319" s="431"/>
      <c r="G319" s="435" t="s">
        <v>182</v>
      </c>
      <c r="H319" s="476"/>
      <c r="I319" s="476"/>
      <c r="J319" s="476">
        <f t="shared" si="70"/>
        <v>0</v>
      </c>
      <c r="K319" s="473"/>
      <c r="L319" s="476"/>
      <c r="M319" s="477"/>
      <c r="N319" s="476"/>
      <c r="O319" s="478">
        <f t="shared" si="75"/>
        <v>0</v>
      </c>
      <c r="P319" s="478">
        <f t="shared" si="62"/>
        <v>0</v>
      </c>
      <c r="Q319" s="475"/>
      <c r="R319" s="283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20.25" hidden="1" x14ac:dyDescent="0.2">
      <c r="A320" s="432"/>
      <c r="B320" s="431"/>
      <c r="C320" s="431"/>
      <c r="D320" s="431"/>
      <c r="E320" s="431">
        <v>16</v>
      </c>
      <c r="F320" s="431"/>
      <c r="G320" s="435" t="s">
        <v>322</v>
      </c>
      <c r="H320" s="476"/>
      <c r="I320" s="476"/>
      <c r="J320" s="476">
        <f t="shared" si="70"/>
        <v>0</v>
      </c>
      <c r="K320" s="473"/>
      <c r="L320" s="476"/>
      <c r="M320" s="477"/>
      <c r="N320" s="476"/>
      <c r="O320" s="478">
        <f t="shared" si="75"/>
        <v>0</v>
      </c>
      <c r="P320" s="478">
        <f t="shared" si="62"/>
        <v>0</v>
      </c>
      <c r="Q320" s="475"/>
      <c r="R320" s="283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60.75" x14ac:dyDescent="0.2">
      <c r="A321" s="432"/>
      <c r="B321" s="431"/>
      <c r="C321" s="431"/>
      <c r="D321" s="431"/>
      <c r="E321" s="431">
        <v>25</v>
      </c>
      <c r="F321" s="431"/>
      <c r="G321" s="422" t="s">
        <v>369</v>
      </c>
      <c r="H321" s="476"/>
      <c r="I321" s="476"/>
      <c r="J321" s="476">
        <f t="shared" si="70"/>
        <v>0</v>
      </c>
      <c r="K321" s="473"/>
      <c r="L321" s="476"/>
      <c r="M321" s="477"/>
      <c r="N321" s="476"/>
      <c r="O321" s="478">
        <f t="shared" si="75"/>
        <v>0</v>
      </c>
      <c r="P321" s="478">
        <f t="shared" si="62"/>
        <v>0</v>
      </c>
      <c r="Q321" s="475"/>
      <c r="R321" s="283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20.25" x14ac:dyDescent="0.25">
      <c r="A322" s="420"/>
      <c r="B322" s="421"/>
      <c r="C322" s="421"/>
      <c r="D322" s="421"/>
      <c r="E322" s="421" t="s">
        <v>91</v>
      </c>
      <c r="F322" s="421"/>
      <c r="G322" s="471" t="s">
        <v>183</v>
      </c>
      <c r="H322" s="472">
        <f>+H323+H324+H325+H326+H327+H328</f>
        <v>126000</v>
      </c>
      <c r="I322" s="472">
        <f>+I323+I324+I325+I326+I327+I328</f>
        <v>113225.28999999998</v>
      </c>
      <c r="J322" s="472">
        <f>+J323+J324+J325+J326+J327+J328</f>
        <v>12774.710000000006</v>
      </c>
      <c r="K322" s="473">
        <f t="shared" si="74"/>
        <v>89.86</v>
      </c>
      <c r="L322" s="472">
        <f>+L323+L324+L325+L326+L327+L328</f>
        <v>126000</v>
      </c>
      <c r="M322" s="453">
        <f>+M323+M324+M325+M326+M327+M328</f>
        <v>103134.68</v>
      </c>
      <c r="N322" s="472">
        <f>+N323+N324+N325+N326+N327+N328</f>
        <v>10090.61</v>
      </c>
      <c r="O322" s="494">
        <f>+O323+O324+O325+O326+O327+O328</f>
        <v>113225.28999999998</v>
      </c>
      <c r="P322" s="474">
        <f t="shared" si="62"/>
        <v>12774.710000000021</v>
      </c>
      <c r="Q322" s="475">
        <f t="shared" si="72"/>
        <v>89.86</v>
      </c>
      <c r="R322" s="283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20.25" x14ac:dyDescent="0.2">
      <c r="A323" s="432"/>
      <c r="B323" s="431"/>
      <c r="C323" s="431"/>
      <c r="D323" s="431"/>
      <c r="E323" s="431"/>
      <c r="F323" s="431" t="s">
        <v>31</v>
      </c>
      <c r="G323" s="435" t="s">
        <v>323</v>
      </c>
      <c r="H323" s="476"/>
      <c r="I323" s="476"/>
      <c r="J323" s="476">
        <f t="shared" si="70"/>
        <v>0</v>
      </c>
      <c r="K323" s="473"/>
      <c r="L323" s="476"/>
      <c r="M323" s="477"/>
      <c r="N323" s="476"/>
      <c r="O323" s="478">
        <f t="shared" ref="O323:O328" si="76">M323+N323</f>
        <v>0</v>
      </c>
      <c r="P323" s="478">
        <f t="shared" si="62"/>
        <v>0</v>
      </c>
      <c r="Q323" s="475"/>
      <c r="R323" s="283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20.25" x14ac:dyDescent="0.2">
      <c r="A324" s="432"/>
      <c r="B324" s="431"/>
      <c r="C324" s="431"/>
      <c r="D324" s="431"/>
      <c r="E324" s="431"/>
      <c r="F324" s="431" t="s">
        <v>44</v>
      </c>
      <c r="G324" s="422" t="s">
        <v>330</v>
      </c>
      <c r="H324" s="476">
        <v>2000</v>
      </c>
      <c r="I324" s="476"/>
      <c r="J324" s="476">
        <f t="shared" si="70"/>
        <v>2000</v>
      </c>
      <c r="K324" s="473">
        <f t="shared" si="74"/>
        <v>0</v>
      </c>
      <c r="L324" s="476">
        <v>2000</v>
      </c>
      <c r="M324" s="477"/>
      <c r="N324" s="476">
        <v>0</v>
      </c>
      <c r="O324" s="478">
        <f t="shared" si="76"/>
        <v>0</v>
      </c>
      <c r="P324" s="478">
        <f t="shared" ref="P324:P359" si="77">L324-O324</f>
        <v>2000</v>
      </c>
      <c r="Q324" s="475"/>
      <c r="R324" s="283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20.25" x14ac:dyDescent="0.2">
      <c r="A325" s="432"/>
      <c r="B325" s="431"/>
      <c r="C325" s="431"/>
      <c r="D325" s="431"/>
      <c r="E325" s="431"/>
      <c r="F325" s="431" t="s">
        <v>23</v>
      </c>
      <c r="G325" s="435" t="s">
        <v>155</v>
      </c>
      <c r="H325" s="476">
        <v>28000</v>
      </c>
      <c r="I325" s="476">
        <f>O325</f>
        <v>23461.93</v>
      </c>
      <c r="J325" s="476">
        <f t="shared" si="70"/>
        <v>4538.07</v>
      </c>
      <c r="K325" s="473">
        <f t="shared" si="74"/>
        <v>83.79</v>
      </c>
      <c r="L325" s="476">
        <v>28000</v>
      </c>
      <c r="M325" s="477">
        <v>21238.5</v>
      </c>
      <c r="N325" s="476">
        <v>2223.4299999999998</v>
      </c>
      <c r="O325" s="478">
        <f t="shared" si="76"/>
        <v>23461.93</v>
      </c>
      <c r="P325" s="478">
        <f t="shared" si="77"/>
        <v>4538.07</v>
      </c>
      <c r="Q325" s="475">
        <f t="shared" si="72"/>
        <v>83.79</v>
      </c>
      <c r="R325" s="283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40.5" x14ac:dyDescent="0.2">
      <c r="A326" s="432"/>
      <c r="B326" s="431"/>
      <c r="C326" s="431"/>
      <c r="D326" s="431"/>
      <c r="E326" s="431"/>
      <c r="F326" s="431" t="s">
        <v>34</v>
      </c>
      <c r="G326" s="435" t="s">
        <v>184</v>
      </c>
      <c r="H326" s="476">
        <v>90000</v>
      </c>
      <c r="I326" s="476">
        <f>O326</f>
        <v>87829.93</v>
      </c>
      <c r="J326" s="476">
        <f t="shared" si="70"/>
        <v>2170.070000000007</v>
      </c>
      <c r="K326" s="473">
        <f t="shared" si="74"/>
        <v>97.59</v>
      </c>
      <c r="L326" s="476">
        <v>90000</v>
      </c>
      <c r="M326" s="477">
        <v>79962.75</v>
      </c>
      <c r="N326" s="476">
        <v>7867.18</v>
      </c>
      <c r="O326" s="478">
        <f t="shared" si="76"/>
        <v>87829.93</v>
      </c>
      <c r="P326" s="478">
        <f t="shared" si="77"/>
        <v>2170.070000000007</v>
      </c>
      <c r="Q326" s="475">
        <f t="shared" si="72"/>
        <v>97.59</v>
      </c>
      <c r="R326" s="283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20.25" x14ac:dyDescent="0.2">
      <c r="A327" s="432"/>
      <c r="B327" s="431"/>
      <c r="C327" s="431"/>
      <c r="D327" s="431"/>
      <c r="E327" s="431"/>
      <c r="F327" s="431" t="s">
        <v>39</v>
      </c>
      <c r="G327" s="435" t="s">
        <v>324</v>
      </c>
      <c r="H327" s="476"/>
      <c r="I327" s="476"/>
      <c r="J327" s="476">
        <f t="shared" si="70"/>
        <v>0</v>
      </c>
      <c r="K327" s="473"/>
      <c r="L327" s="476"/>
      <c r="M327" s="477"/>
      <c r="N327" s="476"/>
      <c r="O327" s="478">
        <f t="shared" si="76"/>
        <v>0</v>
      </c>
      <c r="P327" s="478">
        <f t="shared" si="77"/>
        <v>0</v>
      </c>
      <c r="Q327" s="475"/>
      <c r="R327" s="283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20.25" x14ac:dyDescent="0.2">
      <c r="A328" s="432"/>
      <c r="B328" s="431"/>
      <c r="C328" s="431"/>
      <c r="D328" s="431"/>
      <c r="E328" s="431"/>
      <c r="F328" s="431" t="s">
        <v>91</v>
      </c>
      <c r="G328" s="435" t="s">
        <v>156</v>
      </c>
      <c r="H328" s="476">
        <v>6000</v>
      </c>
      <c r="I328" s="476">
        <f>O328</f>
        <v>1933.43</v>
      </c>
      <c r="J328" s="476">
        <f t="shared" si="70"/>
        <v>4066.5699999999997</v>
      </c>
      <c r="K328" s="473">
        <f t="shared" si="74"/>
        <v>32.22</v>
      </c>
      <c r="L328" s="476">
        <v>6000</v>
      </c>
      <c r="M328" s="477">
        <v>1933.43</v>
      </c>
      <c r="N328" s="476">
        <v>0</v>
      </c>
      <c r="O328" s="478">
        <f t="shared" si="76"/>
        <v>1933.43</v>
      </c>
      <c r="P328" s="478">
        <f t="shared" si="77"/>
        <v>4066.5699999999997</v>
      </c>
      <c r="Q328" s="475">
        <f t="shared" si="72"/>
        <v>32.22</v>
      </c>
      <c r="R328" s="283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20.25" x14ac:dyDescent="0.2">
      <c r="A329" s="420"/>
      <c r="B329" s="421"/>
      <c r="C329" s="421"/>
      <c r="D329" s="421" t="s">
        <v>91</v>
      </c>
      <c r="E329" s="421"/>
      <c r="F329" s="421"/>
      <c r="G329" s="471" t="s">
        <v>351</v>
      </c>
      <c r="H329" s="472">
        <f>H330</f>
        <v>0</v>
      </c>
      <c r="I329" s="472">
        <f>I330</f>
        <v>0</v>
      </c>
      <c r="J329" s="476">
        <f t="shared" si="70"/>
        <v>0</v>
      </c>
      <c r="K329" s="473"/>
      <c r="L329" s="472">
        <f t="shared" ref="L329:O330" si="78">L330</f>
        <v>0</v>
      </c>
      <c r="M329" s="453">
        <f t="shared" si="78"/>
        <v>0</v>
      </c>
      <c r="N329" s="472">
        <f t="shared" si="78"/>
        <v>0</v>
      </c>
      <c r="O329" s="474">
        <f t="shared" si="78"/>
        <v>0</v>
      </c>
      <c r="P329" s="474">
        <f t="shared" si="77"/>
        <v>0</v>
      </c>
      <c r="Q329" s="475"/>
      <c r="R329" s="283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20.25" x14ac:dyDescent="0.2">
      <c r="A330" s="420"/>
      <c r="B330" s="421"/>
      <c r="C330" s="421"/>
      <c r="D330" s="421"/>
      <c r="E330" s="436" t="s">
        <v>27</v>
      </c>
      <c r="F330" s="421"/>
      <c r="G330" s="433" t="s">
        <v>350</v>
      </c>
      <c r="H330" s="472">
        <f>H331</f>
        <v>0</v>
      </c>
      <c r="I330" s="472">
        <f>I331</f>
        <v>0</v>
      </c>
      <c r="J330" s="476">
        <f t="shared" si="70"/>
        <v>0</v>
      </c>
      <c r="K330" s="473"/>
      <c r="L330" s="472">
        <f t="shared" si="78"/>
        <v>0</v>
      </c>
      <c r="M330" s="453">
        <f t="shared" si="78"/>
        <v>0</v>
      </c>
      <c r="N330" s="472">
        <f t="shared" si="78"/>
        <v>0</v>
      </c>
      <c r="O330" s="474">
        <f t="shared" si="78"/>
        <v>0</v>
      </c>
      <c r="P330" s="474">
        <f t="shared" si="77"/>
        <v>0</v>
      </c>
      <c r="Q330" s="475"/>
      <c r="R330" s="283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20.25" x14ac:dyDescent="0.2">
      <c r="A331" s="432"/>
      <c r="B331" s="431"/>
      <c r="C331" s="431"/>
      <c r="D331" s="431"/>
      <c r="E331" s="431"/>
      <c r="F331" s="431" t="s">
        <v>31</v>
      </c>
      <c r="G331" s="435" t="s">
        <v>349</v>
      </c>
      <c r="H331" s="476"/>
      <c r="I331" s="476"/>
      <c r="J331" s="476">
        <f t="shared" si="70"/>
        <v>0</v>
      </c>
      <c r="K331" s="473"/>
      <c r="L331" s="476"/>
      <c r="M331" s="477"/>
      <c r="N331" s="476"/>
      <c r="O331" s="478">
        <f t="shared" ref="O331" si="79">M331+N331</f>
        <v>0</v>
      </c>
      <c r="P331" s="478">
        <f t="shared" si="77"/>
        <v>0</v>
      </c>
      <c r="Q331" s="475"/>
      <c r="R331" s="283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40.5" x14ac:dyDescent="0.25">
      <c r="A332" s="420"/>
      <c r="B332" s="421"/>
      <c r="C332" s="421"/>
      <c r="D332" s="421">
        <v>51</v>
      </c>
      <c r="E332" s="421"/>
      <c r="F332" s="421"/>
      <c r="G332" s="471" t="s">
        <v>73</v>
      </c>
      <c r="H332" s="472">
        <f>H333</f>
        <v>3443000</v>
      </c>
      <c r="I332" s="472">
        <f>I333</f>
        <v>3239715</v>
      </c>
      <c r="J332" s="472">
        <f>J333</f>
        <v>203285</v>
      </c>
      <c r="K332" s="473">
        <f t="shared" si="74"/>
        <v>94.1</v>
      </c>
      <c r="L332" s="472">
        <f>L333</f>
        <v>3443000</v>
      </c>
      <c r="M332" s="453">
        <f>M333</f>
        <v>2902825</v>
      </c>
      <c r="N332" s="472">
        <f>N333</f>
        <v>336890</v>
      </c>
      <c r="O332" s="509">
        <f>O333</f>
        <v>3239715</v>
      </c>
      <c r="P332" s="474">
        <f t="shared" si="77"/>
        <v>203285</v>
      </c>
      <c r="Q332" s="475">
        <f t="shared" si="72"/>
        <v>94.1</v>
      </c>
      <c r="R332" s="283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20.25" x14ac:dyDescent="0.25">
      <c r="A333" s="420"/>
      <c r="B333" s="421"/>
      <c r="C333" s="421"/>
      <c r="D333" s="421"/>
      <c r="E333" s="421" t="s">
        <v>33</v>
      </c>
      <c r="F333" s="421"/>
      <c r="G333" s="433" t="s">
        <v>93</v>
      </c>
      <c r="H333" s="472">
        <f>H334+H335+H336</f>
        <v>3443000</v>
      </c>
      <c r="I333" s="472">
        <f>I334+I335+I336</f>
        <v>3239715</v>
      </c>
      <c r="J333" s="472">
        <f>J334+J335+J336</f>
        <v>203285</v>
      </c>
      <c r="K333" s="473">
        <f t="shared" si="74"/>
        <v>94.1</v>
      </c>
      <c r="L333" s="472">
        <f>L334+L335+L336</f>
        <v>3443000</v>
      </c>
      <c r="M333" s="453">
        <f>M334+M335+M336</f>
        <v>2902825</v>
      </c>
      <c r="N333" s="472">
        <f>N334+N335+N336</f>
        <v>336890</v>
      </c>
      <c r="O333" s="474">
        <f>O334+O335+O336</f>
        <v>3239715</v>
      </c>
      <c r="P333" s="474">
        <f t="shared" si="77"/>
        <v>203285</v>
      </c>
      <c r="Q333" s="475">
        <f t="shared" si="72"/>
        <v>94.1</v>
      </c>
      <c r="R333" s="283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40.5" x14ac:dyDescent="0.2">
      <c r="A334" s="432"/>
      <c r="B334" s="431"/>
      <c r="C334" s="431"/>
      <c r="D334" s="431"/>
      <c r="E334" s="431"/>
      <c r="F334" s="431">
        <v>17</v>
      </c>
      <c r="G334" s="435" t="s">
        <v>95</v>
      </c>
      <c r="H334" s="476">
        <v>3443000</v>
      </c>
      <c r="I334" s="476">
        <f>O334</f>
        <v>3239715</v>
      </c>
      <c r="J334" s="476">
        <f t="shared" ref="J334:J386" si="80">H334-I334</f>
        <v>203285</v>
      </c>
      <c r="K334" s="473">
        <f t="shared" si="74"/>
        <v>94.1</v>
      </c>
      <c r="L334" s="476">
        <v>3443000</v>
      </c>
      <c r="M334" s="477">
        <v>2902825</v>
      </c>
      <c r="N334" s="476">
        <v>336890</v>
      </c>
      <c r="O334" s="478">
        <f t="shared" ref="O334:O336" si="81">M334+N334</f>
        <v>3239715</v>
      </c>
      <c r="P334" s="478">
        <f t="shared" si="77"/>
        <v>203285</v>
      </c>
      <c r="Q334" s="475">
        <f t="shared" si="72"/>
        <v>94.1</v>
      </c>
      <c r="R334" s="283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60.75" hidden="1" x14ac:dyDescent="0.2">
      <c r="A335" s="432"/>
      <c r="B335" s="431"/>
      <c r="C335" s="431"/>
      <c r="D335" s="431"/>
      <c r="E335" s="431"/>
      <c r="F335" s="431">
        <v>19</v>
      </c>
      <c r="G335" s="435" t="s">
        <v>97</v>
      </c>
      <c r="H335" s="476"/>
      <c r="I335" s="476"/>
      <c r="J335" s="476">
        <f t="shared" si="80"/>
        <v>0</v>
      </c>
      <c r="K335" s="473"/>
      <c r="L335" s="476"/>
      <c r="M335" s="477"/>
      <c r="N335" s="476"/>
      <c r="O335" s="478">
        <f t="shared" si="81"/>
        <v>0</v>
      </c>
      <c r="P335" s="478">
        <f t="shared" si="77"/>
        <v>0</v>
      </c>
      <c r="Q335" s="475"/>
      <c r="R335" s="283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101.25" hidden="1" x14ac:dyDescent="0.2">
      <c r="A336" s="432"/>
      <c r="B336" s="431"/>
      <c r="C336" s="431"/>
      <c r="D336" s="431"/>
      <c r="E336" s="431"/>
      <c r="F336" s="431" t="s">
        <v>90</v>
      </c>
      <c r="G336" s="435" t="s">
        <v>98</v>
      </c>
      <c r="H336" s="476"/>
      <c r="I336" s="476"/>
      <c r="J336" s="476">
        <f t="shared" si="80"/>
        <v>0</v>
      </c>
      <c r="K336" s="473"/>
      <c r="L336" s="476"/>
      <c r="M336" s="477"/>
      <c r="N336" s="476"/>
      <c r="O336" s="478">
        <f t="shared" si="81"/>
        <v>0</v>
      </c>
      <c r="P336" s="478">
        <f t="shared" si="77"/>
        <v>0</v>
      </c>
      <c r="Q336" s="475"/>
      <c r="R336" s="283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20.25" x14ac:dyDescent="0.25">
      <c r="A337" s="420"/>
      <c r="B337" s="421"/>
      <c r="C337" s="421"/>
      <c r="D337" s="421">
        <v>57</v>
      </c>
      <c r="E337" s="421"/>
      <c r="F337" s="421"/>
      <c r="G337" s="471" t="s">
        <v>79</v>
      </c>
      <c r="H337" s="472">
        <f>H338+H357+H360+H361</f>
        <v>13800000</v>
      </c>
      <c r="I337" s="472">
        <f>I338+I357+I360+I361</f>
        <v>13017225.42</v>
      </c>
      <c r="J337" s="472">
        <f t="shared" ref="J337" si="82">J338+J357</f>
        <v>782774.58000000007</v>
      </c>
      <c r="K337" s="473">
        <f t="shared" si="74"/>
        <v>94.33</v>
      </c>
      <c r="L337" s="472">
        <f>L338+L357+L360+L361</f>
        <v>13800000</v>
      </c>
      <c r="M337" s="472">
        <f>M338+M357+M360+M361</f>
        <v>11697118.42</v>
      </c>
      <c r="N337" s="472">
        <f>N338+N357+N360+N361</f>
        <v>1320107</v>
      </c>
      <c r="O337" s="497">
        <f>O338+O357+O360+O361</f>
        <v>13017225.42</v>
      </c>
      <c r="P337" s="474">
        <f t="shared" si="77"/>
        <v>782774.58000000007</v>
      </c>
      <c r="Q337" s="475">
        <f t="shared" si="72"/>
        <v>94.33</v>
      </c>
      <c r="R337" s="283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20.25" x14ac:dyDescent="0.25">
      <c r="A338" s="420"/>
      <c r="B338" s="421"/>
      <c r="C338" s="421"/>
      <c r="D338" s="421"/>
      <c r="E338" s="421" t="s">
        <v>33</v>
      </c>
      <c r="F338" s="421"/>
      <c r="G338" s="433" t="s">
        <v>100</v>
      </c>
      <c r="H338" s="472">
        <f>+H339+H349+H352+H351</f>
        <v>13800000</v>
      </c>
      <c r="I338" s="472">
        <f>+I339+I349+I352+I351</f>
        <v>13017225.42</v>
      </c>
      <c r="J338" s="476">
        <f t="shared" si="80"/>
        <v>782774.58000000007</v>
      </c>
      <c r="K338" s="473">
        <f t="shared" si="74"/>
        <v>94.33</v>
      </c>
      <c r="L338" s="472">
        <f>+L339+L349+L352+L351</f>
        <v>13800000</v>
      </c>
      <c r="M338" s="472">
        <f>+M339+M349+M352+M351</f>
        <v>11697118.42</v>
      </c>
      <c r="N338" s="472">
        <f>+N339+N349+N352+N351</f>
        <v>1320107</v>
      </c>
      <c r="O338" s="472">
        <f>+O339+O349+O352+O351</f>
        <v>13017225.42</v>
      </c>
      <c r="P338" s="474">
        <f>L338-O338</f>
        <v>782774.58000000007</v>
      </c>
      <c r="Q338" s="475">
        <f t="shared" si="72"/>
        <v>94.33</v>
      </c>
      <c r="R338" s="283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20.25" x14ac:dyDescent="0.2">
      <c r="A339" s="432"/>
      <c r="B339" s="431"/>
      <c r="C339" s="431"/>
      <c r="D339" s="431"/>
      <c r="E339" s="431"/>
      <c r="F339" s="431"/>
      <c r="G339" s="435" t="s">
        <v>185</v>
      </c>
      <c r="H339" s="510">
        <f>+H340+H342+H343+H344+H345+H346+H347+H348</f>
        <v>13390000</v>
      </c>
      <c r="I339" s="510">
        <f>+I340+I342+I343+I344+I345+I346+I347+I348</f>
        <v>12653520.42</v>
      </c>
      <c r="J339" s="476">
        <f t="shared" si="80"/>
        <v>736479.58000000007</v>
      </c>
      <c r="K339" s="473"/>
      <c r="L339" s="510">
        <f>+L340+L342+L343+L344+L345+L346+L347+L348</f>
        <v>13390000</v>
      </c>
      <c r="M339" s="510">
        <f>+M340+M342+M343+M344+M345+M346+M347+M348</f>
        <v>11391053.42</v>
      </c>
      <c r="N339" s="510">
        <f>+N340+N342+N343+N344+N345+N346+N347+N348</f>
        <v>1262467</v>
      </c>
      <c r="O339" s="510">
        <f>+O340+O342+O343+O344+O345+O346+O347+O348</f>
        <v>12653520.42</v>
      </c>
      <c r="P339" s="510">
        <f t="shared" si="77"/>
        <v>736479.58000000007</v>
      </c>
      <c r="Q339" s="475"/>
      <c r="R339" s="283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20.25" x14ac:dyDescent="0.2">
      <c r="A340" s="432"/>
      <c r="B340" s="431"/>
      <c r="C340" s="431"/>
      <c r="D340" s="431"/>
      <c r="E340" s="431"/>
      <c r="F340" s="431"/>
      <c r="G340" s="435" t="s">
        <v>449</v>
      </c>
      <c r="H340" s="476">
        <v>13390000</v>
      </c>
      <c r="I340" s="476">
        <f>O340</f>
        <v>12653520.42</v>
      </c>
      <c r="J340" s="476">
        <f t="shared" si="80"/>
        <v>736479.58000000007</v>
      </c>
      <c r="K340" s="473"/>
      <c r="L340" s="476">
        <v>13390000</v>
      </c>
      <c r="M340" s="477">
        <v>11391053.42</v>
      </c>
      <c r="N340" s="476">
        <v>1262467</v>
      </c>
      <c r="O340" s="478">
        <f t="shared" ref="O340:O356" si="83">M340+N340</f>
        <v>12653520.42</v>
      </c>
      <c r="P340" s="478">
        <f t="shared" si="77"/>
        <v>736479.58000000007</v>
      </c>
      <c r="Q340" s="475"/>
      <c r="R340" s="283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20.25" x14ac:dyDescent="0.2">
      <c r="A341" s="432"/>
      <c r="B341" s="431"/>
      <c r="C341" s="431"/>
      <c r="D341" s="431"/>
      <c r="E341" s="431"/>
      <c r="F341" s="431"/>
      <c r="G341" s="511" t="s">
        <v>450</v>
      </c>
      <c r="H341" s="476"/>
      <c r="I341" s="476"/>
      <c r="J341" s="476"/>
      <c r="K341" s="473"/>
      <c r="L341" s="476"/>
      <c r="M341" s="477">
        <v>249481</v>
      </c>
      <c r="N341" s="476">
        <v>126468</v>
      </c>
      <c r="O341" s="478">
        <f>M341+N341</f>
        <v>375949</v>
      </c>
      <c r="P341" s="478"/>
      <c r="Q341" s="475"/>
      <c r="R341" s="283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20.25" x14ac:dyDescent="0.2">
      <c r="A342" s="432"/>
      <c r="B342" s="431"/>
      <c r="C342" s="431"/>
      <c r="D342" s="431"/>
      <c r="E342" s="431"/>
      <c r="F342" s="431"/>
      <c r="G342" s="435" t="s">
        <v>187</v>
      </c>
      <c r="H342" s="476"/>
      <c r="I342" s="476"/>
      <c r="J342" s="476">
        <f t="shared" si="80"/>
        <v>0</v>
      </c>
      <c r="K342" s="473"/>
      <c r="L342" s="476"/>
      <c r="M342" s="477"/>
      <c r="N342" s="476"/>
      <c r="O342" s="478">
        <f t="shared" si="83"/>
        <v>0</v>
      </c>
      <c r="P342" s="478">
        <f t="shared" si="77"/>
        <v>0</v>
      </c>
      <c r="Q342" s="475"/>
      <c r="R342" s="283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20.25" x14ac:dyDescent="0.2">
      <c r="A343" s="432"/>
      <c r="B343" s="431"/>
      <c r="C343" s="431"/>
      <c r="D343" s="431"/>
      <c r="E343" s="431"/>
      <c r="F343" s="431"/>
      <c r="G343" s="435" t="s">
        <v>325</v>
      </c>
      <c r="H343" s="476"/>
      <c r="I343" s="476"/>
      <c r="J343" s="476">
        <f t="shared" si="80"/>
        <v>0</v>
      </c>
      <c r="K343" s="473"/>
      <c r="L343" s="476"/>
      <c r="M343" s="477"/>
      <c r="N343" s="476"/>
      <c r="O343" s="478">
        <f t="shared" si="83"/>
        <v>0</v>
      </c>
      <c r="P343" s="478">
        <f t="shared" si="77"/>
        <v>0</v>
      </c>
      <c r="Q343" s="475"/>
      <c r="R343" s="283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20.25" x14ac:dyDescent="0.2">
      <c r="A344" s="432"/>
      <c r="B344" s="431"/>
      <c r="C344" s="431"/>
      <c r="D344" s="431"/>
      <c r="E344" s="431"/>
      <c r="F344" s="431"/>
      <c r="G344" s="435" t="s">
        <v>326</v>
      </c>
      <c r="H344" s="476"/>
      <c r="I344" s="476"/>
      <c r="J344" s="476">
        <f t="shared" si="80"/>
        <v>0</v>
      </c>
      <c r="K344" s="473"/>
      <c r="L344" s="476"/>
      <c r="M344" s="477"/>
      <c r="N344" s="476"/>
      <c r="O344" s="478">
        <f t="shared" si="83"/>
        <v>0</v>
      </c>
      <c r="P344" s="478">
        <f t="shared" si="77"/>
        <v>0</v>
      </c>
      <c r="Q344" s="475"/>
      <c r="R344" s="283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20.25" x14ac:dyDescent="0.2">
      <c r="A345" s="432"/>
      <c r="B345" s="431"/>
      <c r="C345" s="431"/>
      <c r="D345" s="431"/>
      <c r="E345" s="431"/>
      <c r="F345" s="431"/>
      <c r="G345" s="435" t="s">
        <v>188</v>
      </c>
      <c r="H345" s="476"/>
      <c r="I345" s="476"/>
      <c r="J345" s="476">
        <f t="shared" si="80"/>
        <v>0</v>
      </c>
      <c r="K345" s="473"/>
      <c r="L345" s="476"/>
      <c r="M345" s="477"/>
      <c r="N345" s="476"/>
      <c r="O345" s="478">
        <f t="shared" si="83"/>
        <v>0</v>
      </c>
      <c r="P345" s="478">
        <f t="shared" si="77"/>
        <v>0</v>
      </c>
      <c r="Q345" s="475"/>
      <c r="R345" s="283"/>
      <c r="S345" s="31"/>
      <c r="T345" s="31"/>
      <c r="U345" s="31"/>
      <c r="V345" s="31"/>
      <c r="W345" s="31"/>
      <c r="X345" s="74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20.25" x14ac:dyDescent="0.2">
      <c r="A346" s="432"/>
      <c r="B346" s="431"/>
      <c r="C346" s="431"/>
      <c r="D346" s="431"/>
      <c r="E346" s="431"/>
      <c r="F346" s="431"/>
      <c r="G346" s="435" t="s">
        <v>327</v>
      </c>
      <c r="H346" s="476"/>
      <c r="I346" s="476"/>
      <c r="J346" s="476">
        <f t="shared" si="80"/>
        <v>0</v>
      </c>
      <c r="K346" s="473"/>
      <c r="L346" s="476"/>
      <c r="M346" s="477"/>
      <c r="N346" s="476"/>
      <c r="O346" s="478">
        <f t="shared" si="83"/>
        <v>0</v>
      </c>
      <c r="P346" s="478">
        <f t="shared" si="77"/>
        <v>0</v>
      </c>
      <c r="Q346" s="475"/>
      <c r="R346" s="283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20.25" x14ac:dyDescent="0.2">
      <c r="A347" s="432"/>
      <c r="B347" s="431"/>
      <c r="C347" s="431"/>
      <c r="D347" s="431"/>
      <c r="E347" s="431"/>
      <c r="F347" s="431"/>
      <c r="G347" s="512" t="s">
        <v>328</v>
      </c>
      <c r="H347" s="476"/>
      <c r="I347" s="476"/>
      <c r="J347" s="476">
        <f t="shared" si="80"/>
        <v>0</v>
      </c>
      <c r="K347" s="473"/>
      <c r="L347" s="476"/>
      <c r="M347" s="477"/>
      <c r="N347" s="476"/>
      <c r="O347" s="478">
        <f t="shared" si="83"/>
        <v>0</v>
      </c>
      <c r="P347" s="478">
        <f t="shared" si="77"/>
        <v>0</v>
      </c>
      <c r="Q347" s="475"/>
      <c r="R347" s="283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20.25" x14ac:dyDescent="0.2">
      <c r="A348" s="432"/>
      <c r="B348" s="431"/>
      <c r="C348" s="431"/>
      <c r="D348" s="431"/>
      <c r="E348" s="431"/>
      <c r="F348" s="431"/>
      <c r="G348" s="512" t="s">
        <v>329</v>
      </c>
      <c r="H348" s="476"/>
      <c r="I348" s="476"/>
      <c r="J348" s="476">
        <f t="shared" si="80"/>
        <v>0</v>
      </c>
      <c r="K348" s="473"/>
      <c r="L348" s="476"/>
      <c r="M348" s="477"/>
      <c r="N348" s="476"/>
      <c r="O348" s="478">
        <f t="shared" si="83"/>
        <v>0</v>
      </c>
      <c r="P348" s="478">
        <f t="shared" si="77"/>
        <v>0</v>
      </c>
      <c r="Q348" s="475"/>
      <c r="R348" s="283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ht="20.25" x14ac:dyDescent="0.2">
      <c r="A349" s="432"/>
      <c r="B349" s="431"/>
      <c r="C349" s="431"/>
      <c r="D349" s="431"/>
      <c r="E349" s="431"/>
      <c r="F349" s="431"/>
      <c r="G349" s="435" t="s">
        <v>451</v>
      </c>
      <c r="H349" s="476">
        <v>290000</v>
      </c>
      <c r="I349" s="476">
        <f>O349</f>
        <v>287749</v>
      </c>
      <c r="J349" s="476">
        <f t="shared" si="80"/>
        <v>2251</v>
      </c>
      <c r="K349" s="473"/>
      <c r="L349" s="476">
        <v>290000</v>
      </c>
      <c r="M349" s="477">
        <v>234898</v>
      </c>
      <c r="N349" s="476">
        <v>52851</v>
      </c>
      <c r="O349" s="478">
        <f t="shared" si="83"/>
        <v>287749</v>
      </c>
      <c r="P349" s="478">
        <f t="shared" si="77"/>
        <v>2251</v>
      </c>
      <c r="Q349" s="475"/>
      <c r="R349" s="283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215"/>
      <c r="DD349" s="215"/>
      <c r="DE349" s="215"/>
      <c r="DF349" s="215"/>
      <c r="DG349" s="215"/>
      <c r="DH349" s="215"/>
      <c r="DI349" s="215"/>
      <c r="DJ349" s="215"/>
      <c r="DK349" s="215"/>
      <c r="DL349" s="215"/>
      <c r="DM349" s="215"/>
      <c r="DN349" s="215"/>
      <c r="DO349" s="215"/>
      <c r="DP349" s="215"/>
      <c r="DQ349" s="215"/>
      <c r="DR349" s="215"/>
      <c r="DS349" s="215"/>
      <c r="DT349" s="215"/>
      <c r="DU349" s="215"/>
      <c r="DV349" s="215"/>
      <c r="DW349" s="215"/>
      <c r="DX349" s="215"/>
      <c r="DY349" s="215"/>
      <c r="DZ349" s="215"/>
      <c r="EA349" s="215"/>
      <c r="EB349" s="215"/>
      <c r="EC349" s="215"/>
      <c r="ED349" s="215"/>
      <c r="EE349" s="215"/>
      <c r="EF349" s="215"/>
      <c r="EG349" s="215"/>
      <c r="EH349" s="215"/>
      <c r="EI349" s="215"/>
      <c r="EJ349" s="215"/>
      <c r="EK349" s="215"/>
      <c r="EL349" s="215"/>
      <c r="EM349" s="215"/>
      <c r="EN349" s="215"/>
      <c r="EO349" s="215"/>
      <c r="EP349" s="215"/>
      <c r="EQ349" s="215"/>
      <c r="ER349" s="215"/>
      <c r="ES349" s="215"/>
      <c r="ET349" s="215"/>
      <c r="EU349" s="215"/>
      <c r="EV349" s="215"/>
      <c r="EW349" s="215"/>
      <c r="EX349" s="215"/>
    </row>
    <row r="350" spans="1:154" ht="20.25" x14ac:dyDescent="0.2">
      <c r="A350" s="432"/>
      <c r="B350" s="431"/>
      <c r="C350" s="431"/>
      <c r="D350" s="431"/>
      <c r="E350" s="431"/>
      <c r="F350" s="431"/>
      <c r="G350" s="511" t="s">
        <v>452</v>
      </c>
      <c r="H350" s="476"/>
      <c r="I350" s="476"/>
      <c r="J350" s="476"/>
      <c r="K350" s="473"/>
      <c r="L350" s="476"/>
      <c r="M350" s="477">
        <v>9454</v>
      </c>
      <c r="N350" s="476">
        <v>5283</v>
      </c>
      <c r="O350" s="478">
        <f>M350+N350</f>
        <v>14737</v>
      </c>
      <c r="P350" s="478"/>
      <c r="Q350" s="475"/>
      <c r="R350" s="283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s="77" customFormat="1" ht="20.25" x14ac:dyDescent="0.2">
      <c r="A351" s="513"/>
      <c r="B351" s="514"/>
      <c r="C351" s="514"/>
      <c r="D351" s="514"/>
      <c r="E351" s="514"/>
      <c r="F351" s="514"/>
      <c r="G351" s="435" t="s">
        <v>190</v>
      </c>
      <c r="H351" s="515">
        <v>120000</v>
      </c>
      <c r="I351" s="515">
        <f>O351</f>
        <v>75956</v>
      </c>
      <c r="J351" s="476">
        <f t="shared" si="80"/>
        <v>44044</v>
      </c>
      <c r="K351" s="473"/>
      <c r="L351" s="515">
        <v>120000</v>
      </c>
      <c r="M351" s="516">
        <v>71167</v>
      </c>
      <c r="N351" s="515">
        <v>4789</v>
      </c>
      <c r="O351" s="517">
        <f t="shared" si="83"/>
        <v>75956</v>
      </c>
      <c r="P351" s="517">
        <f t="shared" si="77"/>
        <v>44044</v>
      </c>
      <c r="Q351" s="475"/>
      <c r="R351" s="283"/>
      <c r="S351" s="74"/>
      <c r="T351" s="74"/>
      <c r="U351" s="74"/>
      <c r="V351" s="74"/>
      <c r="W351" s="74"/>
      <c r="X351" s="31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75"/>
      <c r="CL351" s="75"/>
      <c r="CM351" s="75"/>
      <c r="CN351" s="75"/>
      <c r="CO351" s="75"/>
      <c r="CP351" s="75"/>
      <c r="CQ351" s="75"/>
      <c r="CR351" s="75"/>
      <c r="CS351" s="75"/>
      <c r="CT351" s="75"/>
      <c r="CU351" s="75"/>
      <c r="CV351" s="75"/>
      <c r="CW351" s="75"/>
      <c r="CX351" s="75"/>
      <c r="CY351" s="75"/>
      <c r="CZ351" s="75"/>
      <c r="DA351" s="75"/>
      <c r="DB351" s="75"/>
      <c r="DC351" s="76"/>
      <c r="DD351" s="76"/>
      <c r="DE351" s="76"/>
      <c r="DF351" s="76"/>
      <c r="DG351" s="76"/>
      <c r="DH351" s="76"/>
      <c r="DI351" s="76"/>
      <c r="DJ351" s="76"/>
      <c r="DK351" s="76"/>
      <c r="DL351" s="76"/>
      <c r="DM351" s="76"/>
      <c r="DN351" s="76"/>
      <c r="DO351" s="76"/>
      <c r="DP351" s="76"/>
      <c r="DQ351" s="76"/>
      <c r="DR351" s="76"/>
      <c r="DS351" s="76"/>
      <c r="DT351" s="76"/>
      <c r="DU351" s="76"/>
      <c r="DV351" s="76"/>
      <c r="DW351" s="76"/>
      <c r="DX351" s="76"/>
      <c r="DY351" s="76"/>
      <c r="DZ351" s="76"/>
      <c r="EA351" s="76"/>
      <c r="EB351" s="76"/>
      <c r="EC351" s="76"/>
      <c r="ED351" s="76"/>
      <c r="EE351" s="76"/>
      <c r="EF351" s="76"/>
      <c r="EG351" s="76"/>
      <c r="EH351" s="76"/>
      <c r="EI351" s="76"/>
      <c r="EJ351" s="76"/>
      <c r="EK351" s="76"/>
      <c r="EL351" s="76"/>
      <c r="EM351" s="76"/>
      <c r="EN351" s="76"/>
      <c r="EO351" s="76"/>
      <c r="EP351" s="76"/>
      <c r="EQ351" s="76"/>
      <c r="ER351" s="76"/>
      <c r="ES351" s="76"/>
      <c r="ET351" s="76"/>
      <c r="EU351" s="76"/>
      <c r="EV351" s="76"/>
      <c r="EW351" s="76"/>
      <c r="EX351" s="76"/>
    </row>
    <row r="352" spans="1:154" ht="20.25" x14ac:dyDescent="0.2">
      <c r="A352" s="420"/>
      <c r="B352" s="421"/>
      <c r="C352" s="421"/>
      <c r="D352" s="421"/>
      <c r="E352" s="421"/>
      <c r="F352" s="421"/>
      <c r="G352" s="433" t="s">
        <v>191</v>
      </c>
      <c r="H352" s="472">
        <f>+H353+H354+H355+H356</f>
        <v>0</v>
      </c>
      <c r="I352" s="472">
        <f>+I353+I354+I355+I356</f>
        <v>0</v>
      </c>
      <c r="J352" s="476">
        <f t="shared" si="80"/>
        <v>0</v>
      </c>
      <c r="K352" s="473"/>
      <c r="L352" s="472">
        <f>+L353+L354+L355+L356</f>
        <v>0</v>
      </c>
      <c r="M352" s="453">
        <f>+M353+M354+M355+M356</f>
        <v>0</v>
      </c>
      <c r="N352" s="472">
        <f>+N353+N354+N355+N356</f>
        <v>0</v>
      </c>
      <c r="O352" s="472">
        <f>+O353+O354+O355+O356</f>
        <v>0</v>
      </c>
      <c r="P352" s="474">
        <f t="shared" si="77"/>
        <v>0</v>
      </c>
      <c r="Q352" s="475"/>
      <c r="R352" s="283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20.25" x14ac:dyDescent="0.2">
      <c r="A353" s="432"/>
      <c r="B353" s="431"/>
      <c r="C353" s="431"/>
      <c r="D353" s="431"/>
      <c r="E353" s="431"/>
      <c r="F353" s="431"/>
      <c r="G353" s="435" t="s">
        <v>192</v>
      </c>
      <c r="H353" s="476"/>
      <c r="I353" s="476"/>
      <c r="J353" s="476">
        <f t="shared" si="80"/>
        <v>0</v>
      </c>
      <c r="K353" s="473"/>
      <c r="L353" s="476"/>
      <c r="M353" s="477"/>
      <c r="N353" s="476"/>
      <c r="O353" s="478">
        <f t="shared" si="83"/>
        <v>0</v>
      </c>
      <c r="P353" s="478">
        <f t="shared" si="77"/>
        <v>0</v>
      </c>
      <c r="Q353" s="475"/>
      <c r="R353" s="283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20.25" x14ac:dyDescent="0.2">
      <c r="A354" s="432"/>
      <c r="B354" s="431"/>
      <c r="C354" s="431"/>
      <c r="D354" s="431"/>
      <c r="E354" s="431"/>
      <c r="F354" s="431"/>
      <c r="G354" s="435" t="s">
        <v>193</v>
      </c>
      <c r="H354" s="476"/>
      <c r="I354" s="476"/>
      <c r="J354" s="476">
        <f t="shared" si="80"/>
        <v>0</v>
      </c>
      <c r="K354" s="473"/>
      <c r="L354" s="476"/>
      <c r="M354" s="477"/>
      <c r="N354" s="476"/>
      <c r="O354" s="478">
        <f t="shared" si="83"/>
        <v>0</v>
      </c>
      <c r="P354" s="478">
        <f t="shared" si="77"/>
        <v>0</v>
      </c>
      <c r="Q354" s="475"/>
      <c r="R354" s="283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20.25" x14ac:dyDescent="0.2">
      <c r="A355" s="432"/>
      <c r="B355" s="431"/>
      <c r="C355" s="431"/>
      <c r="D355" s="431"/>
      <c r="E355" s="431"/>
      <c r="F355" s="431"/>
      <c r="G355" s="435" t="s">
        <v>194</v>
      </c>
      <c r="H355" s="476"/>
      <c r="I355" s="476"/>
      <c r="J355" s="476">
        <f t="shared" si="80"/>
        <v>0</v>
      </c>
      <c r="K355" s="473"/>
      <c r="L355" s="476"/>
      <c r="M355" s="477"/>
      <c r="N355" s="476"/>
      <c r="O355" s="478">
        <f t="shared" si="83"/>
        <v>0</v>
      </c>
      <c r="P355" s="478">
        <f t="shared" si="77"/>
        <v>0</v>
      </c>
      <c r="Q355" s="475"/>
      <c r="R355" s="283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20.25" x14ac:dyDescent="0.2">
      <c r="A356" s="432"/>
      <c r="B356" s="431"/>
      <c r="C356" s="431"/>
      <c r="D356" s="431"/>
      <c r="E356" s="431"/>
      <c r="F356" s="431"/>
      <c r="G356" s="435" t="s">
        <v>195</v>
      </c>
      <c r="H356" s="476"/>
      <c r="I356" s="476"/>
      <c r="J356" s="476">
        <f t="shared" si="80"/>
        <v>0</v>
      </c>
      <c r="K356" s="473"/>
      <c r="L356" s="476"/>
      <c r="M356" s="477"/>
      <c r="N356" s="476"/>
      <c r="O356" s="478">
        <f t="shared" si="83"/>
        <v>0</v>
      </c>
      <c r="P356" s="478">
        <f t="shared" si="77"/>
        <v>0</v>
      </c>
      <c r="Q356" s="475"/>
      <c r="R356" s="283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20.25" x14ac:dyDescent="0.2">
      <c r="A357" s="420"/>
      <c r="B357" s="421"/>
      <c r="C357" s="421"/>
      <c r="D357" s="421"/>
      <c r="E357" s="421" t="s">
        <v>31</v>
      </c>
      <c r="F357" s="421"/>
      <c r="G357" s="433" t="s">
        <v>101</v>
      </c>
      <c r="H357" s="518">
        <f>H358</f>
        <v>0</v>
      </c>
      <c r="I357" s="518">
        <f>I358</f>
        <v>0</v>
      </c>
      <c r="J357" s="476">
        <f t="shared" si="80"/>
        <v>0</v>
      </c>
      <c r="K357" s="473" t="e">
        <f t="shared" si="74"/>
        <v>#DIV/0!</v>
      </c>
      <c r="L357" s="518">
        <f>L358</f>
        <v>0</v>
      </c>
      <c r="M357" s="453">
        <f>M358</f>
        <v>0</v>
      </c>
      <c r="N357" s="518">
        <f>N358</f>
        <v>0</v>
      </c>
      <c r="O357" s="453">
        <f>O358</f>
        <v>0</v>
      </c>
      <c r="P357" s="453">
        <f t="shared" si="77"/>
        <v>0</v>
      </c>
      <c r="Q357" s="475" t="e">
        <f t="shared" si="72"/>
        <v>#DIV/0!</v>
      </c>
      <c r="R357" s="283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20.25" x14ac:dyDescent="0.2">
      <c r="A358" s="432"/>
      <c r="B358" s="431"/>
      <c r="C358" s="431"/>
      <c r="D358" s="431"/>
      <c r="E358" s="431"/>
      <c r="F358" s="431" t="s">
        <v>33</v>
      </c>
      <c r="G358" s="435" t="s">
        <v>196</v>
      </c>
      <c r="H358" s="476">
        <f>H359</f>
        <v>0</v>
      </c>
      <c r="I358" s="476">
        <f>I359</f>
        <v>0</v>
      </c>
      <c r="J358" s="476">
        <f t="shared" si="80"/>
        <v>0</v>
      </c>
      <c r="K358" s="473" t="e">
        <f t="shared" si="74"/>
        <v>#DIV/0!</v>
      </c>
      <c r="L358" s="476">
        <f>L359</f>
        <v>0</v>
      </c>
      <c r="M358" s="476">
        <f>M359</f>
        <v>0</v>
      </c>
      <c r="N358" s="476">
        <f>N359</f>
        <v>0</v>
      </c>
      <c r="O358" s="476">
        <f t="shared" ref="O358" si="84">O359</f>
        <v>0</v>
      </c>
      <c r="P358" s="476">
        <f t="shared" si="77"/>
        <v>0</v>
      </c>
      <c r="Q358" s="475" t="e">
        <f t="shared" si="72"/>
        <v>#DIV/0!</v>
      </c>
      <c r="R358" s="283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20.25" x14ac:dyDescent="0.2">
      <c r="A359" s="432"/>
      <c r="B359" s="431"/>
      <c r="C359" s="519"/>
      <c r="D359" s="431"/>
      <c r="E359" s="431"/>
      <c r="F359" s="480"/>
      <c r="G359" s="435" t="s">
        <v>197</v>
      </c>
      <c r="H359" s="476"/>
      <c r="I359" s="476"/>
      <c r="J359" s="476">
        <f t="shared" si="80"/>
        <v>0</v>
      </c>
      <c r="K359" s="473" t="e">
        <f t="shared" si="74"/>
        <v>#DIV/0!</v>
      </c>
      <c r="L359" s="476"/>
      <c r="M359" s="477"/>
      <c r="N359" s="476">
        <v>0</v>
      </c>
      <c r="O359" s="478">
        <f t="shared" ref="O359" si="85">M359+N359</f>
        <v>0</v>
      </c>
      <c r="P359" s="478">
        <f t="shared" si="77"/>
        <v>0</v>
      </c>
      <c r="Q359" s="475" t="e">
        <f t="shared" si="72"/>
        <v>#DIV/0!</v>
      </c>
      <c r="R359" s="283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60.75" x14ac:dyDescent="0.2">
      <c r="A360" s="432"/>
      <c r="B360" s="431"/>
      <c r="C360" s="519"/>
      <c r="D360" s="431"/>
      <c r="E360" s="511" t="s">
        <v>104</v>
      </c>
      <c r="F360" s="520"/>
      <c r="G360" s="511" t="s">
        <v>453</v>
      </c>
      <c r="H360" s="476"/>
      <c r="I360" s="476"/>
      <c r="J360" s="476"/>
      <c r="K360" s="473"/>
      <c r="L360" s="476"/>
      <c r="M360" s="510"/>
      <c r="N360" s="476"/>
      <c r="O360" s="478"/>
      <c r="P360" s="478"/>
      <c r="Q360" s="475"/>
      <c r="R360" s="283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60.75" x14ac:dyDescent="0.2">
      <c r="A361" s="432"/>
      <c r="B361" s="431"/>
      <c r="C361" s="519"/>
      <c r="D361" s="431"/>
      <c r="E361" s="511" t="s">
        <v>105</v>
      </c>
      <c r="F361" s="520"/>
      <c r="G361" s="511" t="s">
        <v>454</v>
      </c>
      <c r="H361" s="476"/>
      <c r="I361" s="476"/>
      <c r="J361" s="476"/>
      <c r="K361" s="473"/>
      <c r="L361" s="476"/>
      <c r="M361" s="510"/>
      <c r="N361" s="476"/>
      <c r="O361" s="478"/>
      <c r="P361" s="478"/>
      <c r="Q361" s="475"/>
      <c r="R361" s="283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20.25" x14ac:dyDescent="0.2">
      <c r="A362" s="432"/>
      <c r="B362" s="431"/>
      <c r="C362" s="431"/>
      <c r="D362" s="421">
        <v>59</v>
      </c>
      <c r="E362" s="431"/>
      <c r="F362" s="431"/>
      <c r="G362" s="471" t="s">
        <v>81</v>
      </c>
      <c r="H362" s="476">
        <f>+H363+H364</f>
        <v>0</v>
      </c>
      <c r="I362" s="476">
        <f>+I363+I364</f>
        <v>0</v>
      </c>
      <c r="J362" s="476">
        <f t="shared" si="80"/>
        <v>0</v>
      </c>
      <c r="K362" s="473" t="e">
        <f t="shared" si="74"/>
        <v>#DIV/0!</v>
      </c>
      <c r="L362" s="476">
        <f>+L363+L364</f>
        <v>0</v>
      </c>
      <c r="M362" s="476">
        <f>+M363+M364</f>
        <v>0</v>
      </c>
      <c r="N362" s="476">
        <f>+N363+N364</f>
        <v>0</v>
      </c>
      <c r="O362" s="478">
        <f>+O363+O364</f>
        <v>0</v>
      </c>
      <c r="P362" s="478">
        <f t="shared" ref="P362:P433" si="86">L362-O362</f>
        <v>0</v>
      </c>
      <c r="Q362" s="475" t="e">
        <f t="shared" si="72"/>
        <v>#DIV/0!</v>
      </c>
      <c r="R362" s="283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20.25" x14ac:dyDescent="0.2">
      <c r="A363" s="432"/>
      <c r="B363" s="431"/>
      <c r="C363" s="431"/>
      <c r="D363" s="431"/>
      <c r="E363" s="431">
        <v>17</v>
      </c>
      <c r="F363" s="431"/>
      <c r="G363" s="435" t="s">
        <v>198</v>
      </c>
      <c r="H363" s="476"/>
      <c r="I363" s="476"/>
      <c r="J363" s="476">
        <f t="shared" si="80"/>
        <v>0</v>
      </c>
      <c r="K363" s="473" t="e">
        <f t="shared" si="74"/>
        <v>#DIV/0!</v>
      </c>
      <c r="L363" s="476"/>
      <c r="M363" s="477"/>
      <c r="N363" s="476"/>
      <c r="O363" s="478">
        <f t="shared" ref="O363:O364" si="87">M363+N363</f>
        <v>0</v>
      </c>
      <c r="P363" s="478">
        <f t="shared" si="86"/>
        <v>0</v>
      </c>
      <c r="Q363" s="475" t="e">
        <f t="shared" si="72"/>
        <v>#DIV/0!</v>
      </c>
      <c r="R363" s="283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40.5" x14ac:dyDescent="0.2">
      <c r="A364" s="432"/>
      <c r="B364" s="431"/>
      <c r="C364" s="431"/>
      <c r="D364" s="431"/>
      <c r="E364" s="521">
        <v>40</v>
      </c>
      <c r="F364" s="521"/>
      <c r="G364" s="522" t="s">
        <v>266</v>
      </c>
      <c r="H364" s="476"/>
      <c r="I364" s="476"/>
      <c r="J364" s="476">
        <f t="shared" si="80"/>
        <v>0</v>
      </c>
      <c r="K364" s="473" t="e">
        <f t="shared" si="74"/>
        <v>#DIV/0!</v>
      </c>
      <c r="L364" s="476"/>
      <c r="M364" s="477"/>
      <c r="N364" s="476"/>
      <c r="O364" s="478">
        <f t="shared" si="87"/>
        <v>0</v>
      </c>
      <c r="P364" s="478">
        <f t="shared" si="86"/>
        <v>0</v>
      </c>
      <c r="Q364" s="475" t="e">
        <f t="shared" si="72"/>
        <v>#DIV/0!</v>
      </c>
      <c r="R364" s="283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20.25" x14ac:dyDescent="0.2">
      <c r="A365" s="420"/>
      <c r="B365" s="421"/>
      <c r="C365" s="421"/>
      <c r="D365" s="421" t="s">
        <v>106</v>
      </c>
      <c r="E365" s="421"/>
      <c r="F365" s="421"/>
      <c r="G365" s="471" t="s">
        <v>84</v>
      </c>
      <c r="H365" s="472">
        <f>H366</f>
        <v>0</v>
      </c>
      <c r="I365" s="472">
        <f>I366</f>
        <v>0</v>
      </c>
      <c r="J365" s="476">
        <f t="shared" si="80"/>
        <v>0</v>
      </c>
      <c r="K365" s="473" t="e">
        <f t="shared" si="74"/>
        <v>#DIV/0!</v>
      </c>
      <c r="L365" s="472">
        <f>L366</f>
        <v>0</v>
      </c>
      <c r="M365" s="453">
        <f>M366</f>
        <v>0</v>
      </c>
      <c r="N365" s="472">
        <f>N366</f>
        <v>0</v>
      </c>
      <c r="O365" s="474">
        <f>O366</f>
        <v>0</v>
      </c>
      <c r="P365" s="474">
        <f t="shared" si="86"/>
        <v>0</v>
      </c>
      <c r="Q365" s="475" t="e">
        <f t="shared" si="72"/>
        <v>#DIV/0!</v>
      </c>
      <c r="R365" s="283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20.25" x14ac:dyDescent="0.2">
      <c r="A366" s="420"/>
      <c r="B366" s="421"/>
      <c r="C366" s="421"/>
      <c r="D366" s="421">
        <v>71</v>
      </c>
      <c r="E366" s="421"/>
      <c r="F366" s="421"/>
      <c r="G366" s="471" t="s">
        <v>348</v>
      </c>
      <c r="H366" s="472">
        <f>H367+H372</f>
        <v>0</v>
      </c>
      <c r="I366" s="472">
        <f>I367+I372</f>
        <v>0</v>
      </c>
      <c r="J366" s="476">
        <f t="shared" si="80"/>
        <v>0</v>
      </c>
      <c r="K366" s="473" t="e">
        <f t="shared" si="74"/>
        <v>#DIV/0!</v>
      </c>
      <c r="L366" s="472">
        <f>L367+L372</f>
        <v>0</v>
      </c>
      <c r="M366" s="453">
        <f>M367+M372</f>
        <v>0</v>
      </c>
      <c r="N366" s="472">
        <f>N367+N372</f>
        <v>0</v>
      </c>
      <c r="O366" s="474">
        <f>O367+O372</f>
        <v>0</v>
      </c>
      <c r="P366" s="474">
        <f t="shared" si="86"/>
        <v>0</v>
      </c>
      <c r="Q366" s="475" t="e">
        <f t="shared" si="72"/>
        <v>#DIV/0!</v>
      </c>
      <c r="R366" s="283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20.25" x14ac:dyDescent="0.2">
      <c r="A367" s="420"/>
      <c r="B367" s="421"/>
      <c r="C367" s="421"/>
      <c r="D367" s="421"/>
      <c r="E367" s="421" t="s">
        <v>33</v>
      </c>
      <c r="F367" s="421"/>
      <c r="G367" s="433" t="s">
        <v>368</v>
      </c>
      <c r="H367" s="472">
        <f>H368+H369+H370+H371</f>
        <v>0</v>
      </c>
      <c r="I367" s="472">
        <f>I368+I369+I370+I371</f>
        <v>0</v>
      </c>
      <c r="J367" s="476">
        <f t="shared" si="80"/>
        <v>0</v>
      </c>
      <c r="K367" s="473" t="e">
        <f t="shared" si="74"/>
        <v>#DIV/0!</v>
      </c>
      <c r="L367" s="472">
        <f>L368+L369+L370+L371</f>
        <v>0</v>
      </c>
      <c r="M367" s="453">
        <f>M368+M369+M370+M371</f>
        <v>0</v>
      </c>
      <c r="N367" s="472">
        <f>N368+N369+N370+N371</f>
        <v>0</v>
      </c>
      <c r="O367" s="474">
        <f>O368+O369+O370+O371</f>
        <v>0</v>
      </c>
      <c r="P367" s="474">
        <f t="shared" si="86"/>
        <v>0</v>
      </c>
      <c r="Q367" s="475" t="e">
        <f t="shared" si="72"/>
        <v>#DIV/0!</v>
      </c>
      <c r="R367" s="283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20.25" hidden="1" x14ac:dyDescent="0.2">
      <c r="A368" s="432"/>
      <c r="B368" s="431"/>
      <c r="C368" s="431"/>
      <c r="D368" s="431"/>
      <c r="E368" s="431"/>
      <c r="F368" s="431" t="s">
        <v>33</v>
      </c>
      <c r="G368" s="435" t="s">
        <v>331</v>
      </c>
      <c r="H368" s="476"/>
      <c r="I368" s="476"/>
      <c r="J368" s="476">
        <f t="shared" si="80"/>
        <v>0</v>
      </c>
      <c r="K368" s="473" t="e">
        <f t="shared" si="74"/>
        <v>#DIV/0!</v>
      </c>
      <c r="L368" s="476"/>
      <c r="M368" s="477"/>
      <c r="N368" s="476"/>
      <c r="O368" s="478">
        <f t="shared" ref="O368:O372" si="88">M368+N368</f>
        <v>0</v>
      </c>
      <c r="P368" s="478">
        <f t="shared" si="86"/>
        <v>0</v>
      </c>
      <c r="Q368" s="475" t="e">
        <f t="shared" si="72"/>
        <v>#DIV/0!</v>
      </c>
      <c r="R368" s="283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20.25" x14ac:dyDescent="0.2">
      <c r="A369" s="432"/>
      <c r="B369" s="431"/>
      <c r="C369" s="431"/>
      <c r="D369" s="431"/>
      <c r="E369" s="431"/>
      <c r="F369" s="431" t="s">
        <v>31</v>
      </c>
      <c r="G369" s="435" t="s">
        <v>332</v>
      </c>
      <c r="H369" s="476"/>
      <c r="I369" s="476"/>
      <c r="J369" s="476">
        <f t="shared" si="80"/>
        <v>0</v>
      </c>
      <c r="K369" s="473" t="e">
        <f t="shared" si="74"/>
        <v>#DIV/0!</v>
      </c>
      <c r="L369" s="476"/>
      <c r="M369" s="477"/>
      <c r="N369" s="476"/>
      <c r="O369" s="478">
        <f t="shared" si="88"/>
        <v>0</v>
      </c>
      <c r="P369" s="478">
        <f t="shared" si="86"/>
        <v>0</v>
      </c>
      <c r="Q369" s="475" t="e">
        <f t="shared" ref="Q369:Q420" si="89">ROUND(O369/L369*100,2)</f>
        <v>#DIV/0!</v>
      </c>
      <c r="R369" s="283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40.5" x14ac:dyDescent="0.2">
      <c r="A370" s="432"/>
      <c r="B370" s="431"/>
      <c r="C370" s="431"/>
      <c r="D370" s="431"/>
      <c r="E370" s="431"/>
      <c r="F370" s="431" t="s">
        <v>44</v>
      </c>
      <c r="G370" s="435" t="s">
        <v>333</v>
      </c>
      <c r="H370" s="476"/>
      <c r="I370" s="476"/>
      <c r="J370" s="476">
        <f t="shared" si="80"/>
        <v>0</v>
      </c>
      <c r="K370" s="473" t="e">
        <f t="shared" si="74"/>
        <v>#DIV/0!</v>
      </c>
      <c r="L370" s="476"/>
      <c r="M370" s="477"/>
      <c r="N370" s="476"/>
      <c r="O370" s="478">
        <f t="shared" si="88"/>
        <v>0</v>
      </c>
      <c r="P370" s="478">
        <f t="shared" si="86"/>
        <v>0</v>
      </c>
      <c r="Q370" s="475" t="e">
        <f t="shared" si="89"/>
        <v>#DIV/0!</v>
      </c>
      <c r="R370" s="283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20.25" x14ac:dyDescent="0.2">
      <c r="A371" s="432"/>
      <c r="B371" s="431"/>
      <c r="C371" s="431"/>
      <c r="D371" s="431"/>
      <c r="E371" s="431"/>
      <c r="F371" s="431" t="s">
        <v>91</v>
      </c>
      <c r="G371" s="435" t="s">
        <v>334</v>
      </c>
      <c r="H371" s="476"/>
      <c r="I371" s="476"/>
      <c r="J371" s="476">
        <f t="shared" si="80"/>
        <v>0</v>
      </c>
      <c r="K371" s="473" t="e">
        <f t="shared" si="74"/>
        <v>#DIV/0!</v>
      </c>
      <c r="L371" s="476"/>
      <c r="M371" s="477"/>
      <c r="N371" s="476"/>
      <c r="O371" s="478">
        <f t="shared" si="88"/>
        <v>0</v>
      </c>
      <c r="P371" s="478">
        <f t="shared" si="86"/>
        <v>0</v>
      </c>
      <c r="Q371" s="475" t="e">
        <f t="shared" si="89"/>
        <v>#DIV/0!</v>
      </c>
      <c r="R371" s="283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20.25" x14ac:dyDescent="0.2">
      <c r="A372" s="432"/>
      <c r="B372" s="431"/>
      <c r="C372" s="431"/>
      <c r="D372" s="431"/>
      <c r="E372" s="431" t="s">
        <v>44</v>
      </c>
      <c r="F372" s="431"/>
      <c r="G372" s="435" t="s">
        <v>335</v>
      </c>
      <c r="H372" s="476"/>
      <c r="I372" s="476"/>
      <c r="J372" s="476">
        <f t="shared" si="80"/>
        <v>0</v>
      </c>
      <c r="K372" s="473" t="e">
        <f t="shared" si="74"/>
        <v>#DIV/0!</v>
      </c>
      <c r="L372" s="476"/>
      <c r="M372" s="477"/>
      <c r="N372" s="476"/>
      <c r="O372" s="478">
        <f t="shared" si="88"/>
        <v>0</v>
      </c>
      <c r="P372" s="478">
        <f t="shared" si="86"/>
        <v>0</v>
      </c>
      <c r="Q372" s="475" t="e">
        <f t="shared" si="89"/>
        <v>#DIV/0!</v>
      </c>
      <c r="R372" s="283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20.25" x14ac:dyDescent="0.2">
      <c r="A373" s="420"/>
      <c r="B373" s="421"/>
      <c r="C373" s="421"/>
      <c r="D373" s="421">
        <v>79</v>
      </c>
      <c r="E373" s="421"/>
      <c r="F373" s="421"/>
      <c r="G373" s="471" t="s">
        <v>347</v>
      </c>
      <c r="H373" s="472">
        <f t="shared" ref="H373:I375" si="90">H374</f>
        <v>0</v>
      </c>
      <c r="I373" s="472">
        <f t="shared" si="90"/>
        <v>0</v>
      </c>
      <c r="J373" s="476">
        <f t="shared" si="80"/>
        <v>0</v>
      </c>
      <c r="K373" s="473" t="e">
        <f t="shared" si="74"/>
        <v>#DIV/0!</v>
      </c>
      <c r="L373" s="472">
        <f t="shared" ref="L373:O375" si="91">L374</f>
        <v>0</v>
      </c>
      <c r="M373" s="453">
        <f t="shared" si="91"/>
        <v>0</v>
      </c>
      <c r="N373" s="472">
        <f t="shared" si="91"/>
        <v>0</v>
      </c>
      <c r="O373" s="474">
        <f t="shared" si="91"/>
        <v>0</v>
      </c>
      <c r="P373" s="474">
        <f t="shared" si="86"/>
        <v>0</v>
      </c>
      <c r="Q373" s="475" t="e">
        <f t="shared" si="89"/>
        <v>#DIV/0!</v>
      </c>
      <c r="R373" s="283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20.25" hidden="1" x14ac:dyDescent="0.2">
      <c r="A374" s="420"/>
      <c r="B374" s="421"/>
      <c r="C374" s="421"/>
      <c r="D374" s="421">
        <v>81</v>
      </c>
      <c r="E374" s="421"/>
      <c r="F374" s="421"/>
      <c r="G374" s="471" t="s">
        <v>346</v>
      </c>
      <c r="H374" s="472">
        <f t="shared" si="90"/>
        <v>0</v>
      </c>
      <c r="I374" s="472">
        <f t="shared" si="90"/>
        <v>0</v>
      </c>
      <c r="J374" s="476">
        <f t="shared" si="80"/>
        <v>0</v>
      </c>
      <c r="K374" s="473" t="e">
        <f t="shared" si="74"/>
        <v>#DIV/0!</v>
      </c>
      <c r="L374" s="472">
        <f t="shared" si="91"/>
        <v>0</v>
      </c>
      <c r="M374" s="453">
        <f t="shared" si="91"/>
        <v>0</v>
      </c>
      <c r="N374" s="472">
        <f t="shared" si="91"/>
        <v>0</v>
      </c>
      <c r="O374" s="474">
        <f t="shared" si="91"/>
        <v>0</v>
      </c>
      <c r="P374" s="474">
        <f t="shared" si="86"/>
        <v>0</v>
      </c>
      <c r="Q374" s="475" t="e">
        <f t="shared" si="89"/>
        <v>#DIV/0!</v>
      </c>
      <c r="R374" s="283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20.25" hidden="1" x14ac:dyDescent="0.2">
      <c r="A375" s="420"/>
      <c r="B375" s="421"/>
      <c r="C375" s="421"/>
      <c r="D375" s="421"/>
      <c r="E375" s="421" t="s">
        <v>33</v>
      </c>
      <c r="F375" s="421"/>
      <c r="G375" s="433" t="s">
        <v>345</v>
      </c>
      <c r="H375" s="472">
        <f t="shared" si="90"/>
        <v>0</v>
      </c>
      <c r="I375" s="472">
        <f t="shared" si="90"/>
        <v>0</v>
      </c>
      <c r="J375" s="476">
        <f t="shared" si="80"/>
        <v>0</v>
      </c>
      <c r="K375" s="473" t="e">
        <f t="shared" si="74"/>
        <v>#DIV/0!</v>
      </c>
      <c r="L375" s="472">
        <f t="shared" si="91"/>
        <v>0</v>
      </c>
      <c r="M375" s="453">
        <f t="shared" si="91"/>
        <v>0</v>
      </c>
      <c r="N375" s="472">
        <f t="shared" si="91"/>
        <v>0</v>
      </c>
      <c r="O375" s="474">
        <f t="shared" si="91"/>
        <v>0</v>
      </c>
      <c r="P375" s="474">
        <f t="shared" si="86"/>
        <v>0</v>
      </c>
      <c r="Q375" s="475" t="e">
        <f t="shared" si="89"/>
        <v>#DIV/0!</v>
      </c>
      <c r="R375" s="283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40.5" hidden="1" x14ac:dyDescent="0.2">
      <c r="A376" s="432"/>
      <c r="B376" s="431"/>
      <c r="C376" s="431"/>
      <c r="D376" s="431"/>
      <c r="E376" s="431"/>
      <c r="F376" s="431" t="s">
        <v>33</v>
      </c>
      <c r="G376" s="435" t="s">
        <v>344</v>
      </c>
      <c r="H376" s="476"/>
      <c r="I376" s="476"/>
      <c r="J376" s="476">
        <f t="shared" si="80"/>
        <v>0</v>
      </c>
      <c r="K376" s="473" t="e">
        <f t="shared" si="74"/>
        <v>#DIV/0!</v>
      </c>
      <c r="L376" s="476"/>
      <c r="M376" s="477"/>
      <c r="N376" s="476"/>
      <c r="O376" s="478">
        <f t="shared" ref="O376:O377" si="92">M376+N376</f>
        <v>0</v>
      </c>
      <c r="P376" s="478">
        <f t="shared" si="86"/>
        <v>0</v>
      </c>
      <c r="Q376" s="475" t="e">
        <f t="shared" si="89"/>
        <v>#DIV/0!</v>
      </c>
      <c r="R376" s="283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20.25" x14ac:dyDescent="0.2">
      <c r="A377" s="481"/>
      <c r="B377" s="482"/>
      <c r="C377" s="482"/>
      <c r="D377" s="482">
        <v>85</v>
      </c>
      <c r="E377" s="482"/>
      <c r="F377" s="482"/>
      <c r="G377" s="484" t="s">
        <v>87</v>
      </c>
      <c r="H377" s="485"/>
      <c r="I377" s="485">
        <f>O377</f>
        <v>-183539.38</v>
      </c>
      <c r="J377" s="485">
        <f t="shared" si="80"/>
        <v>183539.38</v>
      </c>
      <c r="K377" s="486"/>
      <c r="L377" s="485"/>
      <c r="M377" s="487">
        <v>-177204</v>
      </c>
      <c r="N377" s="485">
        <v>-6335.38</v>
      </c>
      <c r="O377" s="488">
        <f t="shared" si="92"/>
        <v>-183539.38</v>
      </c>
      <c r="P377" s="488">
        <f t="shared" si="86"/>
        <v>183539.38</v>
      </c>
      <c r="Q377" s="489"/>
      <c r="R377" s="283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20.25" x14ac:dyDescent="0.2">
      <c r="A378" s="432"/>
      <c r="B378" s="431"/>
      <c r="C378" s="431"/>
      <c r="D378" s="431"/>
      <c r="E378" s="431"/>
      <c r="F378" s="431"/>
      <c r="G378" s="435" t="s">
        <v>199</v>
      </c>
      <c r="H378" s="476"/>
      <c r="I378" s="476"/>
      <c r="J378" s="476">
        <f t="shared" si="80"/>
        <v>0</v>
      </c>
      <c r="K378" s="473"/>
      <c r="L378" s="476"/>
      <c r="M378" s="477"/>
      <c r="N378" s="476"/>
      <c r="O378" s="507"/>
      <c r="P378" s="507">
        <f t="shared" si="86"/>
        <v>0</v>
      </c>
      <c r="Q378" s="475"/>
      <c r="R378" s="283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20.25" x14ac:dyDescent="0.2">
      <c r="A379" s="420" t="s">
        <v>167</v>
      </c>
      <c r="B379" s="421" t="s">
        <v>126</v>
      </c>
      <c r="C379" s="421"/>
      <c r="D379" s="421"/>
      <c r="E379" s="421"/>
      <c r="F379" s="421"/>
      <c r="G379" s="471" t="s">
        <v>200</v>
      </c>
      <c r="H379" s="472">
        <f>H333+H338</f>
        <v>17243000</v>
      </c>
      <c r="I379" s="472">
        <f>I333+I338</f>
        <v>16256940.42</v>
      </c>
      <c r="J379" s="476">
        <f>J333+J338</f>
        <v>986059.58000000007</v>
      </c>
      <c r="K379" s="473">
        <f t="shared" ref="K379:K385" si="93">ROUND(I379/H379*100,2)</f>
        <v>94.28</v>
      </c>
      <c r="L379" s="472">
        <f>L333+L338</f>
        <v>17243000</v>
      </c>
      <c r="M379" s="472">
        <f>M333+M338</f>
        <v>14599943.42</v>
      </c>
      <c r="N379" s="472">
        <f>N333+N338</f>
        <v>1656997</v>
      </c>
      <c r="O379" s="472">
        <f>O333+O338</f>
        <v>16256940.42</v>
      </c>
      <c r="P379" s="474">
        <f t="shared" si="86"/>
        <v>986059.58000000007</v>
      </c>
      <c r="Q379" s="475">
        <f t="shared" ref="Q379:Q385" si="94">ROUND(O379/N379*100,2)</f>
        <v>981.11</v>
      </c>
      <c r="R379" s="283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20.25" x14ac:dyDescent="0.2">
      <c r="A380" s="420"/>
      <c r="B380" s="421">
        <v>15</v>
      </c>
      <c r="C380" s="421"/>
      <c r="D380" s="421"/>
      <c r="E380" s="421"/>
      <c r="F380" s="421"/>
      <c r="G380" s="471" t="s">
        <v>201</v>
      </c>
      <c r="H380" s="472">
        <f>H381</f>
        <v>0</v>
      </c>
      <c r="I380" s="472">
        <f>I381</f>
        <v>0</v>
      </c>
      <c r="J380" s="476">
        <f t="shared" si="80"/>
        <v>0</v>
      </c>
      <c r="K380" s="473" t="e">
        <f t="shared" si="93"/>
        <v>#DIV/0!</v>
      </c>
      <c r="L380" s="472">
        <f>L381</f>
        <v>0</v>
      </c>
      <c r="M380" s="472">
        <f>M381</f>
        <v>0</v>
      </c>
      <c r="N380" s="472">
        <f>N381</f>
        <v>0</v>
      </c>
      <c r="O380" s="472">
        <f>O381</f>
        <v>0</v>
      </c>
      <c r="P380" s="474">
        <f t="shared" si="86"/>
        <v>0</v>
      </c>
      <c r="Q380" s="475" t="e">
        <f t="shared" si="94"/>
        <v>#DIV/0!</v>
      </c>
      <c r="R380" s="283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40.5" x14ac:dyDescent="0.2">
      <c r="A381" s="420"/>
      <c r="B381" s="421"/>
      <c r="C381" s="421" t="s">
        <v>49</v>
      </c>
      <c r="D381" s="421"/>
      <c r="E381" s="421"/>
      <c r="F381" s="421"/>
      <c r="G381" s="471" t="s">
        <v>202</v>
      </c>
      <c r="H381" s="472">
        <f>H358</f>
        <v>0</v>
      </c>
      <c r="I381" s="472">
        <f>I358</f>
        <v>0</v>
      </c>
      <c r="J381" s="476">
        <f t="shared" si="80"/>
        <v>0</v>
      </c>
      <c r="K381" s="473" t="e">
        <f t="shared" si="93"/>
        <v>#DIV/0!</v>
      </c>
      <c r="L381" s="472">
        <f>L358</f>
        <v>0</v>
      </c>
      <c r="M381" s="472">
        <f>M358</f>
        <v>0</v>
      </c>
      <c r="N381" s="472">
        <f>N358</f>
        <v>0</v>
      </c>
      <c r="O381" s="472">
        <f>O358</f>
        <v>0</v>
      </c>
      <c r="P381" s="474">
        <f t="shared" si="86"/>
        <v>0</v>
      </c>
      <c r="Q381" s="475" t="e">
        <f t="shared" si="94"/>
        <v>#DIV/0!</v>
      </c>
      <c r="R381" s="283"/>
      <c r="S381" s="31"/>
      <c r="T381" s="31"/>
      <c r="U381" s="31"/>
      <c r="V381" s="31"/>
      <c r="W381" s="31"/>
      <c r="X381" s="83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40.5" x14ac:dyDescent="0.2">
      <c r="A382" s="420"/>
      <c r="B382" s="421" t="s">
        <v>49</v>
      </c>
      <c r="C382" s="421"/>
      <c r="D382" s="421"/>
      <c r="E382" s="421"/>
      <c r="F382" s="421"/>
      <c r="G382" s="471" t="s">
        <v>203</v>
      </c>
      <c r="H382" s="472">
        <f>H383+H384</f>
        <v>5279600</v>
      </c>
      <c r="I382" s="472">
        <f>I383+I384</f>
        <v>4448648.8000000026</v>
      </c>
      <c r="J382" s="476">
        <f t="shared" si="80"/>
        <v>830951.19999999739</v>
      </c>
      <c r="K382" s="473">
        <f t="shared" si="93"/>
        <v>84.26</v>
      </c>
      <c r="L382" s="472">
        <f>L383+L384</f>
        <v>5279600</v>
      </c>
      <c r="M382" s="472">
        <f>M383+M384</f>
        <v>4138697.92</v>
      </c>
      <c r="N382" s="472">
        <f>N383+N384</f>
        <v>309950.88000000012</v>
      </c>
      <c r="O382" s="472">
        <f>O383+O384</f>
        <v>4448648.8000000026</v>
      </c>
      <c r="P382" s="474">
        <f t="shared" si="86"/>
        <v>830951.19999999739</v>
      </c>
      <c r="Q382" s="475">
        <f t="shared" si="94"/>
        <v>1435.28</v>
      </c>
      <c r="R382" s="283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ht="20.25" x14ac:dyDescent="0.2">
      <c r="A383" s="420"/>
      <c r="B383" s="421"/>
      <c r="C383" s="421" t="s">
        <v>31</v>
      </c>
      <c r="D383" s="421"/>
      <c r="E383" s="421"/>
      <c r="F383" s="421"/>
      <c r="G383" s="471" t="s">
        <v>132</v>
      </c>
      <c r="H383" s="472">
        <f>+H326</f>
        <v>90000</v>
      </c>
      <c r="I383" s="472">
        <f>+I326</f>
        <v>87829.93</v>
      </c>
      <c r="J383" s="476">
        <f t="shared" si="80"/>
        <v>2170.070000000007</v>
      </c>
      <c r="K383" s="473">
        <f t="shared" si="93"/>
        <v>97.59</v>
      </c>
      <c r="L383" s="472">
        <f>+L326</f>
        <v>90000</v>
      </c>
      <c r="M383" s="472">
        <f>+M326</f>
        <v>79962.75</v>
      </c>
      <c r="N383" s="472">
        <f>+N326</f>
        <v>7867.18</v>
      </c>
      <c r="O383" s="472">
        <f>+O326</f>
        <v>87829.93</v>
      </c>
      <c r="P383" s="474">
        <f t="shared" si="86"/>
        <v>2170.070000000007</v>
      </c>
      <c r="Q383" s="475">
        <f t="shared" si="94"/>
        <v>1116.4100000000001</v>
      </c>
      <c r="R383" s="283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215"/>
      <c r="DD383" s="215"/>
      <c r="DE383" s="215"/>
      <c r="DF383" s="215"/>
      <c r="DG383" s="215"/>
      <c r="DH383" s="215"/>
      <c r="DI383" s="215"/>
      <c r="DJ383" s="215"/>
      <c r="DK383" s="215"/>
      <c r="DL383" s="215"/>
      <c r="DM383" s="215"/>
      <c r="DN383" s="215"/>
      <c r="DO383" s="215"/>
      <c r="DP383" s="215"/>
      <c r="DQ383" s="215"/>
      <c r="DR383" s="215"/>
      <c r="DS383" s="215"/>
      <c r="DT383" s="215"/>
      <c r="DU383" s="215"/>
      <c r="DV383" s="215"/>
      <c r="DW383" s="215"/>
      <c r="DX383" s="215"/>
      <c r="DY383" s="215"/>
      <c r="DZ383" s="215"/>
      <c r="EA383" s="215"/>
      <c r="EB383" s="215"/>
      <c r="EC383" s="215"/>
      <c r="ED383" s="215"/>
      <c r="EE383" s="215"/>
      <c r="EF383" s="215"/>
      <c r="EG383" s="215"/>
      <c r="EH383" s="215"/>
      <c r="EI383" s="215"/>
      <c r="EJ383" s="215"/>
      <c r="EK383" s="215"/>
      <c r="EL383" s="215"/>
      <c r="EM383" s="215"/>
      <c r="EN383" s="215"/>
      <c r="EO383" s="215"/>
      <c r="EP383" s="215"/>
      <c r="EQ383" s="215"/>
      <c r="ER383" s="215"/>
      <c r="ES383" s="215"/>
      <c r="ET383" s="215"/>
      <c r="EU383" s="215"/>
      <c r="EV383" s="215"/>
      <c r="EW383" s="215"/>
      <c r="EX383" s="215"/>
    </row>
    <row r="384" spans="1:154" ht="20.25" x14ac:dyDescent="0.2">
      <c r="A384" s="420"/>
      <c r="B384" s="421"/>
      <c r="C384" s="421" t="s">
        <v>44</v>
      </c>
      <c r="D384" s="421"/>
      <c r="E384" s="421"/>
      <c r="F384" s="421"/>
      <c r="G384" s="471" t="s">
        <v>204</v>
      </c>
      <c r="H384" s="472">
        <f>H262-H379-H380-H383</f>
        <v>5189600</v>
      </c>
      <c r="I384" s="472">
        <f>I262-I379-I380-I383</f>
        <v>4360818.8700000029</v>
      </c>
      <c r="J384" s="476">
        <f t="shared" si="80"/>
        <v>828781.12999999709</v>
      </c>
      <c r="K384" s="473">
        <f t="shared" si="93"/>
        <v>84.03</v>
      </c>
      <c r="L384" s="472">
        <f>L262-L379-L380-L383</f>
        <v>5189600</v>
      </c>
      <c r="M384" s="472">
        <f>M262-M379-M380-M383</f>
        <v>4058735.17</v>
      </c>
      <c r="N384" s="472">
        <f>N262-N379-N380-N383</f>
        <v>302083.70000000013</v>
      </c>
      <c r="O384" s="472">
        <f>O262-O379-O380-O383</f>
        <v>4360818.8700000029</v>
      </c>
      <c r="P384" s="474">
        <f t="shared" si="86"/>
        <v>828781.12999999709</v>
      </c>
      <c r="Q384" s="475">
        <f t="shared" si="94"/>
        <v>1443.58</v>
      </c>
      <c r="R384" s="283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20.25" x14ac:dyDescent="0.2">
      <c r="A385" s="420" t="s">
        <v>205</v>
      </c>
      <c r="B385" s="421" t="s">
        <v>104</v>
      </c>
      <c r="C385" s="421"/>
      <c r="D385" s="421"/>
      <c r="E385" s="421"/>
      <c r="F385" s="421"/>
      <c r="G385" s="471" t="s">
        <v>206</v>
      </c>
      <c r="H385" s="472">
        <f>H387</f>
        <v>16026500</v>
      </c>
      <c r="I385" s="472">
        <f>I387</f>
        <v>12896780.1</v>
      </c>
      <c r="J385" s="476">
        <f t="shared" si="80"/>
        <v>3129719.9000000004</v>
      </c>
      <c r="K385" s="473">
        <f t="shared" si="93"/>
        <v>80.47</v>
      </c>
      <c r="L385" s="472">
        <f>L387</f>
        <v>16026500</v>
      </c>
      <c r="M385" s="472">
        <f>M387</f>
        <v>11977304.360000001</v>
      </c>
      <c r="N385" s="472">
        <f>N387</f>
        <v>919475.74</v>
      </c>
      <c r="O385" s="472">
        <f>O387</f>
        <v>12896780.1</v>
      </c>
      <c r="P385" s="474">
        <f t="shared" si="86"/>
        <v>3129719.9000000004</v>
      </c>
      <c r="Q385" s="475">
        <f t="shared" si="94"/>
        <v>1402.62</v>
      </c>
      <c r="R385" s="283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81" x14ac:dyDescent="0.2">
      <c r="A386" s="420"/>
      <c r="B386" s="421"/>
      <c r="C386" s="421"/>
      <c r="D386" s="421" t="s">
        <v>82</v>
      </c>
      <c r="E386" s="421"/>
      <c r="F386" s="421"/>
      <c r="G386" s="471" t="s">
        <v>207</v>
      </c>
      <c r="H386" s="472">
        <f>H448</f>
        <v>0</v>
      </c>
      <c r="I386" s="472">
        <f>I448</f>
        <v>0</v>
      </c>
      <c r="J386" s="476">
        <f t="shared" si="80"/>
        <v>0</v>
      </c>
      <c r="K386" s="518"/>
      <c r="L386" s="472">
        <f>L448</f>
        <v>0</v>
      </c>
      <c r="M386" s="498">
        <f>M448</f>
        <v>0</v>
      </c>
      <c r="N386" s="472">
        <f>N448</f>
        <v>0</v>
      </c>
      <c r="O386" s="474">
        <f>O448</f>
        <v>0</v>
      </c>
      <c r="P386" s="474">
        <f t="shared" si="86"/>
        <v>0</v>
      </c>
      <c r="Q386" s="475"/>
      <c r="R386" s="283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s="45" customFormat="1" ht="40.5" x14ac:dyDescent="0.25">
      <c r="A387" s="597" t="s">
        <v>208</v>
      </c>
      <c r="B387" s="598"/>
      <c r="C387" s="598"/>
      <c r="D387" s="598"/>
      <c r="E387" s="598"/>
      <c r="F387" s="598"/>
      <c r="G387" s="490" t="s">
        <v>209</v>
      </c>
      <c r="H387" s="491">
        <f>+H388+H451</f>
        <v>16026500</v>
      </c>
      <c r="I387" s="491">
        <f>+I388+I451</f>
        <v>12896780.1</v>
      </c>
      <c r="J387" s="491">
        <f>+J388</f>
        <v>3104131.73</v>
      </c>
      <c r="K387" s="523">
        <f t="shared" ref="K387:K420" si="95">ROUND(I387/H387*100,2)</f>
        <v>80.47</v>
      </c>
      <c r="L387" s="491">
        <f>+L388+L451</f>
        <v>16026500</v>
      </c>
      <c r="M387" s="493">
        <f>+M388+M451</f>
        <v>11977304.360000001</v>
      </c>
      <c r="N387" s="491">
        <f>+N388+N451</f>
        <v>919475.74</v>
      </c>
      <c r="O387" s="495">
        <f>+O388+O451</f>
        <v>12896780.1</v>
      </c>
      <c r="P387" s="495">
        <f t="shared" si="86"/>
        <v>3129719.9000000004</v>
      </c>
      <c r="Q387" s="496">
        <f t="shared" si="89"/>
        <v>80.47</v>
      </c>
      <c r="R387" s="283"/>
      <c r="S387" s="83"/>
      <c r="T387" s="83"/>
      <c r="U387" s="83"/>
      <c r="V387" s="83"/>
      <c r="W387" s="83"/>
      <c r="X387" s="31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4"/>
      <c r="EJ387" s="44"/>
      <c r="EK387" s="44"/>
      <c r="EL387" s="44"/>
      <c r="EM387" s="44"/>
      <c r="EN387" s="44"/>
      <c r="EO387" s="44"/>
      <c r="EP387" s="44"/>
      <c r="EQ387" s="44"/>
      <c r="ER387" s="44"/>
      <c r="ES387" s="44"/>
      <c r="ET387" s="44"/>
      <c r="EU387" s="44"/>
      <c r="EV387" s="44"/>
      <c r="EW387" s="44"/>
      <c r="EX387" s="44"/>
    </row>
    <row r="388" spans="1:154" ht="20.25" x14ac:dyDescent="0.2">
      <c r="A388" s="420"/>
      <c r="B388" s="421"/>
      <c r="C388" s="421"/>
      <c r="D388" s="421" t="s">
        <v>33</v>
      </c>
      <c r="E388" s="421"/>
      <c r="F388" s="421"/>
      <c r="G388" s="471" t="s">
        <v>63</v>
      </c>
      <c r="H388" s="472">
        <f>H389+H392+H395+H398+H404+H418</f>
        <v>16026500</v>
      </c>
      <c r="I388" s="472">
        <f>I389+I392+I395+I398+I404+I418</f>
        <v>12922368.27</v>
      </c>
      <c r="J388" s="472">
        <f>J389+J392+J395+J398+J404+J418</f>
        <v>3104131.73</v>
      </c>
      <c r="K388" s="518">
        <f t="shared" si="95"/>
        <v>80.63</v>
      </c>
      <c r="L388" s="472">
        <f>L389+L392+L395+L398+L404+L418</f>
        <v>16026500</v>
      </c>
      <c r="M388" s="453">
        <f>M389+M392+M395+M398+M404+M418</f>
        <v>12002842.530000001</v>
      </c>
      <c r="N388" s="472">
        <f>N389+N392+N395+N398+N404+N418</f>
        <v>919525.74</v>
      </c>
      <c r="O388" s="474">
        <f>O389+O392+O395+O398+O404+O418</f>
        <v>12922368.27</v>
      </c>
      <c r="P388" s="474">
        <f t="shared" si="86"/>
        <v>3104131.7300000004</v>
      </c>
      <c r="Q388" s="475">
        <f t="shared" si="89"/>
        <v>80.63</v>
      </c>
      <c r="R388" s="283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20.25" x14ac:dyDescent="0.2">
      <c r="A389" s="420"/>
      <c r="B389" s="421"/>
      <c r="C389" s="421"/>
      <c r="D389" s="421" t="s">
        <v>90</v>
      </c>
      <c r="E389" s="421"/>
      <c r="F389" s="421"/>
      <c r="G389" s="471" t="s">
        <v>67</v>
      </c>
      <c r="H389" s="472">
        <f>H390</f>
        <v>7000</v>
      </c>
      <c r="I389" s="472">
        <f>I390</f>
        <v>6859.69</v>
      </c>
      <c r="J389" s="472">
        <f t="shared" ref="J389:J390" si="96">J390</f>
        <v>140.3100000000004</v>
      </c>
      <c r="K389" s="518">
        <f t="shared" si="95"/>
        <v>98</v>
      </c>
      <c r="L389" s="472">
        <f t="shared" ref="L389:O390" si="97">L390</f>
        <v>7000</v>
      </c>
      <c r="M389" s="453">
        <f t="shared" si="97"/>
        <v>6519.69</v>
      </c>
      <c r="N389" s="472">
        <f t="shared" si="97"/>
        <v>340</v>
      </c>
      <c r="O389" s="509">
        <f t="shared" si="97"/>
        <v>6859.69</v>
      </c>
      <c r="P389" s="474">
        <f t="shared" si="86"/>
        <v>140.3100000000004</v>
      </c>
      <c r="Q389" s="475">
        <f t="shared" si="89"/>
        <v>98</v>
      </c>
      <c r="R389" s="283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20.25" x14ac:dyDescent="0.2">
      <c r="A390" s="420"/>
      <c r="B390" s="421"/>
      <c r="C390" s="421"/>
      <c r="D390" s="421"/>
      <c r="E390" s="421" t="s">
        <v>91</v>
      </c>
      <c r="F390" s="421"/>
      <c r="G390" s="433" t="s">
        <v>183</v>
      </c>
      <c r="H390" s="472">
        <f>H391</f>
        <v>7000</v>
      </c>
      <c r="I390" s="472">
        <f>I391</f>
        <v>6859.69</v>
      </c>
      <c r="J390" s="472">
        <f t="shared" si="96"/>
        <v>140.3100000000004</v>
      </c>
      <c r="K390" s="518">
        <f t="shared" si="95"/>
        <v>98</v>
      </c>
      <c r="L390" s="472">
        <f t="shared" si="97"/>
        <v>7000</v>
      </c>
      <c r="M390" s="453">
        <f t="shared" si="97"/>
        <v>6519.69</v>
      </c>
      <c r="N390" s="472">
        <f t="shared" si="97"/>
        <v>340</v>
      </c>
      <c r="O390" s="474">
        <f t="shared" si="97"/>
        <v>6859.69</v>
      </c>
      <c r="P390" s="474">
        <f t="shared" si="86"/>
        <v>140.3100000000004</v>
      </c>
      <c r="Q390" s="475">
        <f t="shared" si="89"/>
        <v>98</v>
      </c>
      <c r="R390" s="283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20.25" x14ac:dyDescent="0.2">
      <c r="A391" s="432"/>
      <c r="B391" s="431"/>
      <c r="C391" s="431"/>
      <c r="D391" s="431"/>
      <c r="E391" s="431"/>
      <c r="F391" s="431" t="s">
        <v>91</v>
      </c>
      <c r="G391" s="435" t="s">
        <v>156</v>
      </c>
      <c r="H391" s="476">
        <v>7000</v>
      </c>
      <c r="I391" s="476">
        <f>O391</f>
        <v>6859.69</v>
      </c>
      <c r="J391" s="476">
        <f t="shared" ref="J391:J446" si="98">H391-I391</f>
        <v>140.3100000000004</v>
      </c>
      <c r="K391" s="518">
        <f t="shared" si="95"/>
        <v>98</v>
      </c>
      <c r="L391" s="476">
        <v>7000</v>
      </c>
      <c r="M391" s="477">
        <v>6519.69</v>
      </c>
      <c r="N391" s="476">
        <v>340</v>
      </c>
      <c r="O391" s="478">
        <f t="shared" ref="O391" si="99">M391+N391</f>
        <v>6859.69</v>
      </c>
      <c r="P391" s="478">
        <f t="shared" si="86"/>
        <v>140.3100000000004</v>
      </c>
      <c r="Q391" s="475">
        <f t="shared" si="89"/>
        <v>98</v>
      </c>
      <c r="R391" s="283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20.25" hidden="1" x14ac:dyDescent="0.2">
      <c r="A392" s="420"/>
      <c r="B392" s="421"/>
      <c r="C392" s="421"/>
      <c r="D392" s="421" t="s">
        <v>92</v>
      </c>
      <c r="E392" s="421"/>
      <c r="F392" s="421"/>
      <c r="G392" s="471" t="s">
        <v>71</v>
      </c>
      <c r="H392" s="472">
        <f>H393+H394</f>
        <v>0</v>
      </c>
      <c r="I392" s="472">
        <f>I393+I394</f>
        <v>0</v>
      </c>
      <c r="J392" s="476">
        <f t="shared" si="98"/>
        <v>0</v>
      </c>
      <c r="K392" s="518" t="e">
        <f t="shared" si="95"/>
        <v>#DIV/0!</v>
      </c>
      <c r="L392" s="472">
        <f>L393+L394</f>
        <v>0</v>
      </c>
      <c r="M392" s="453">
        <f>M393+M394</f>
        <v>0</v>
      </c>
      <c r="N392" s="472">
        <f>N393+N394</f>
        <v>0</v>
      </c>
      <c r="O392" s="474">
        <f>O393+O394</f>
        <v>0</v>
      </c>
      <c r="P392" s="474">
        <f t="shared" si="86"/>
        <v>0</v>
      </c>
      <c r="Q392" s="475" t="e">
        <f t="shared" si="89"/>
        <v>#DIV/0!</v>
      </c>
      <c r="R392" s="283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20.25" hidden="1" x14ac:dyDescent="0.2">
      <c r="A393" s="432"/>
      <c r="B393" s="431"/>
      <c r="C393" s="431"/>
      <c r="D393" s="431"/>
      <c r="E393" s="431" t="s">
        <v>39</v>
      </c>
      <c r="F393" s="431"/>
      <c r="G393" s="435" t="s">
        <v>343</v>
      </c>
      <c r="H393" s="476"/>
      <c r="I393" s="476"/>
      <c r="J393" s="476">
        <f t="shared" si="98"/>
        <v>0</v>
      </c>
      <c r="K393" s="518" t="e">
        <f t="shared" si="95"/>
        <v>#DIV/0!</v>
      </c>
      <c r="L393" s="476"/>
      <c r="M393" s="477"/>
      <c r="N393" s="476"/>
      <c r="O393" s="478">
        <f t="shared" ref="O393:O394" si="100">M393+N393</f>
        <v>0</v>
      </c>
      <c r="P393" s="478">
        <f t="shared" si="86"/>
        <v>0</v>
      </c>
      <c r="Q393" s="475" t="e">
        <f t="shared" si="89"/>
        <v>#DIV/0!</v>
      </c>
      <c r="R393" s="283"/>
      <c r="S393" s="5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40.5" hidden="1" x14ac:dyDescent="0.2">
      <c r="A394" s="432"/>
      <c r="B394" s="431"/>
      <c r="C394" s="431"/>
      <c r="D394" s="431"/>
      <c r="E394" s="431">
        <v>10</v>
      </c>
      <c r="F394" s="431"/>
      <c r="G394" s="435" t="s">
        <v>342</v>
      </c>
      <c r="H394" s="476"/>
      <c r="I394" s="476"/>
      <c r="J394" s="476">
        <f t="shared" si="98"/>
        <v>0</v>
      </c>
      <c r="K394" s="518" t="e">
        <f t="shared" si="95"/>
        <v>#DIV/0!</v>
      </c>
      <c r="L394" s="476"/>
      <c r="M394" s="477"/>
      <c r="N394" s="476"/>
      <c r="O394" s="478">
        <f t="shared" si="100"/>
        <v>0</v>
      </c>
      <c r="P394" s="478">
        <f t="shared" si="86"/>
        <v>0</v>
      </c>
      <c r="Q394" s="475" t="e">
        <f t="shared" si="89"/>
        <v>#DIV/0!</v>
      </c>
      <c r="R394" s="283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40.5" hidden="1" x14ac:dyDescent="0.2">
      <c r="A395" s="420"/>
      <c r="B395" s="421"/>
      <c r="C395" s="421"/>
      <c r="D395" s="421">
        <v>51</v>
      </c>
      <c r="E395" s="421"/>
      <c r="F395" s="421"/>
      <c r="G395" s="471" t="s">
        <v>73</v>
      </c>
      <c r="H395" s="472">
        <f>H396</f>
        <v>0</v>
      </c>
      <c r="I395" s="472">
        <f>I396</f>
        <v>0</v>
      </c>
      <c r="J395" s="476">
        <f t="shared" si="98"/>
        <v>0</v>
      </c>
      <c r="K395" s="518" t="e">
        <f t="shared" si="95"/>
        <v>#DIV/0!</v>
      </c>
      <c r="L395" s="472">
        <f t="shared" ref="L395:O396" si="101">L396</f>
        <v>0</v>
      </c>
      <c r="M395" s="453">
        <f t="shared" si="101"/>
        <v>0</v>
      </c>
      <c r="N395" s="472">
        <f t="shared" si="101"/>
        <v>0</v>
      </c>
      <c r="O395" s="474">
        <f t="shared" si="101"/>
        <v>0</v>
      </c>
      <c r="P395" s="474">
        <f t="shared" si="86"/>
        <v>0</v>
      </c>
      <c r="Q395" s="475" t="e">
        <f t="shared" si="89"/>
        <v>#DIV/0!</v>
      </c>
      <c r="R395" s="283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20.25" hidden="1" x14ac:dyDescent="0.2">
      <c r="A396" s="420"/>
      <c r="B396" s="421"/>
      <c r="C396" s="421"/>
      <c r="D396" s="421"/>
      <c r="E396" s="421" t="s">
        <v>33</v>
      </c>
      <c r="F396" s="421"/>
      <c r="G396" s="433" t="s">
        <v>93</v>
      </c>
      <c r="H396" s="472">
        <f>H397</f>
        <v>0</v>
      </c>
      <c r="I396" s="472">
        <f>I397</f>
        <v>0</v>
      </c>
      <c r="J396" s="476">
        <f t="shared" si="98"/>
        <v>0</v>
      </c>
      <c r="K396" s="518" t="e">
        <f t="shared" si="95"/>
        <v>#DIV/0!</v>
      </c>
      <c r="L396" s="472">
        <f t="shared" si="101"/>
        <v>0</v>
      </c>
      <c r="M396" s="453">
        <f t="shared" si="101"/>
        <v>0</v>
      </c>
      <c r="N396" s="472">
        <f t="shared" si="101"/>
        <v>0</v>
      </c>
      <c r="O396" s="474">
        <f t="shared" si="101"/>
        <v>0</v>
      </c>
      <c r="P396" s="474">
        <f t="shared" si="86"/>
        <v>0</v>
      </c>
      <c r="Q396" s="475" t="e">
        <f t="shared" si="89"/>
        <v>#DIV/0!</v>
      </c>
      <c r="R396" s="283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81" hidden="1" x14ac:dyDescent="0.2">
      <c r="A397" s="432"/>
      <c r="B397" s="431"/>
      <c r="C397" s="431"/>
      <c r="D397" s="431"/>
      <c r="E397" s="431"/>
      <c r="F397" s="431">
        <v>18</v>
      </c>
      <c r="G397" s="435" t="s">
        <v>96</v>
      </c>
      <c r="H397" s="476"/>
      <c r="I397" s="476"/>
      <c r="J397" s="476">
        <f t="shared" si="98"/>
        <v>0</v>
      </c>
      <c r="K397" s="518" t="e">
        <f t="shared" si="95"/>
        <v>#DIV/0!</v>
      </c>
      <c r="L397" s="476"/>
      <c r="M397" s="477"/>
      <c r="N397" s="476"/>
      <c r="O397" s="478">
        <f t="shared" ref="O397" si="102">M397+N397</f>
        <v>0</v>
      </c>
      <c r="P397" s="478">
        <f t="shared" si="86"/>
        <v>0</v>
      </c>
      <c r="Q397" s="475" t="e">
        <f t="shared" si="89"/>
        <v>#DIV/0!</v>
      </c>
      <c r="R397" s="283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20.25" x14ac:dyDescent="0.2">
      <c r="A398" s="420"/>
      <c r="B398" s="421"/>
      <c r="C398" s="421"/>
      <c r="D398" s="421">
        <v>55</v>
      </c>
      <c r="E398" s="421"/>
      <c r="F398" s="421"/>
      <c r="G398" s="471" t="s">
        <v>341</v>
      </c>
      <c r="H398" s="472">
        <f>H399+H402</f>
        <v>0</v>
      </c>
      <c r="I398" s="472">
        <f>I399+I402</f>
        <v>0</v>
      </c>
      <c r="J398" s="476">
        <f t="shared" si="98"/>
        <v>0</v>
      </c>
      <c r="K398" s="518" t="e">
        <f t="shared" si="95"/>
        <v>#DIV/0!</v>
      </c>
      <c r="L398" s="472">
        <f>L399+L402</f>
        <v>0</v>
      </c>
      <c r="M398" s="453">
        <f>M399+M402</f>
        <v>0</v>
      </c>
      <c r="N398" s="472">
        <f>N399+N402</f>
        <v>0</v>
      </c>
      <c r="O398" s="474">
        <f>O399+O402</f>
        <v>0</v>
      </c>
      <c r="P398" s="474">
        <f t="shared" si="86"/>
        <v>0</v>
      </c>
      <c r="Q398" s="475" t="e">
        <f t="shared" si="89"/>
        <v>#DIV/0!</v>
      </c>
      <c r="R398" s="283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20.25" x14ac:dyDescent="0.2">
      <c r="A399" s="420"/>
      <c r="B399" s="421"/>
      <c r="C399" s="421"/>
      <c r="D399" s="421"/>
      <c r="E399" s="421" t="s">
        <v>33</v>
      </c>
      <c r="F399" s="421"/>
      <c r="G399" s="471" t="s">
        <v>340</v>
      </c>
      <c r="H399" s="472">
        <f>H400+H401</f>
        <v>0</v>
      </c>
      <c r="I399" s="472">
        <f>I400+I401</f>
        <v>0</v>
      </c>
      <c r="J399" s="476">
        <f t="shared" si="98"/>
        <v>0</v>
      </c>
      <c r="K399" s="518" t="e">
        <f t="shared" si="95"/>
        <v>#DIV/0!</v>
      </c>
      <c r="L399" s="472">
        <f>L400+L401</f>
        <v>0</v>
      </c>
      <c r="M399" s="453">
        <f>M400+M401</f>
        <v>0</v>
      </c>
      <c r="N399" s="472">
        <f>N400+N401</f>
        <v>0</v>
      </c>
      <c r="O399" s="474">
        <f>O400+O401</f>
        <v>0</v>
      </c>
      <c r="P399" s="474">
        <f t="shared" si="86"/>
        <v>0</v>
      </c>
      <c r="Q399" s="475" t="e">
        <f t="shared" si="89"/>
        <v>#DIV/0!</v>
      </c>
      <c r="R399" s="283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40.5" hidden="1" x14ac:dyDescent="0.2">
      <c r="A400" s="432"/>
      <c r="B400" s="431"/>
      <c r="C400" s="431"/>
      <c r="D400" s="431"/>
      <c r="E400" s="431"/>
      <c r="F400" s="431" t="s">
        <v>117</v>
      </c>
      <c r="G400" s="435" t="s">
        <v>339</v>
      </c>
      <c r="H400" s="476"/>
      <c r="I400" s="476"/>
      <c r="J400" s="476">
        <f t="shared" si="98"/>
        <v>0</v>
      </c>
      <c r="K400" s="518" t="e">
        <f t="shared" si="95"/>
        <v>#DIV/0!</v>
      </c>
      <c r="L400" s="476"/>
      <c r="M400" s="477"/>
      <c r="N400" s="476"/>
      <c r="O400" s="478">
        <f t="shared" ref="O400:O401" si="103">M400+N400</f>
        <v>0</v>
      </c>
      <c r="P400" s="478">
        <f t="shared" si="86"/>
        <v>0</v>
      </c>
      <c r="Q400" s="475" t="e">
        <f t="shared" si="89"/>
        <v>#DIV/0!</v>
      </c>
      <c r="R400" s="283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20.25" x14ac:dyDescent="0.2">
      <c r="A401" s="432"/>
      <c r="B401" s="431"/>
      <c r="C401" s="431"/>
      <c r="D401" s="431"/>
      <c r="E401" s="431"/>
      <c r="F401" s="431">
        <v>18</v>
      </c>
      <c r="G401" s="435" t="s">
        <v>210</v>
      </c>
      <c r="H401" s="476"/>
      <c r="I401" s="476"/>
      <c r="J401" s="476">
        <f t="shared" si="98"/>
        <v>0</v>
      </c>
      <c r="K401" s="518" t="e">
        <f t="shared" si="95"/>
        <v>#DIV/0!</v>
      </c>
      <c r="L401" s="476"/>
      <c r="M401" s="477"/>
      <c r="N401" s="476"/>
      <c r="O401" s="478">
        <f t="shared" si="103"/>
        <v>0</v>
      </c>
      <c r="P401" s="478">
        <f t="shared" si="86"/>
        <v>0</v>
      </c>
      <c r="Q401" s="475" t="e">
        <f t="shared" si="89"/>
        <v>#DIV/0!</v>
      </c>
      <c r="R401" s="283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40.5" x14ac:dyDescent="0.2">
      <c r="A402" s="420"/>
      <c r="B402" s="421"/>
      <c r="C402" s="421"/>
      <c r="D402" s="421"/>
      <c r="E402" s="421" t="s">
        <v>31</v>
      </c>
      <c r="F402" s="421"/>
      <c r="G402" s="433" t="s">
        <v>338</v>
      </c>
      <c r="H402" s="472">
        <f>H403</f>
        <v>0</v>
      </c>
      <c r="I402" s="472">
        <f>I403</f>
        <v>0</v>
      </c>
      <c r="J402" s="476">
        <f t="shared" si="98"/>
        <v>0</v>
      </c>
      <c r="K402" s="518" t="e">
        <f t="shared" si="95"/>
        <v>#DIV/0!</v>
      </c>
      <c r="L402" s="472">
        <f>L403</f>
        <v>0</v>
      </c>
      <c r="M402" s="453">
        <f>M403</f>
        <v>0</v>
      </c>
      <c r="N402" s="472">
        <f>N403</f>
        <v>0</v>
      </c>
      <c r="O402" s="474">
        <f>O403</f>
        <v>0</v>
      </c>
      <c r="P402" s="474">
        <f t="shared" si="86"/>
        <v>0</v>
      </c>
      <c r="Q402" s="475" t="e">
        <f t="shared" si="89"/>
        <v>#DIV/0!</v>
      </c>
      <c r="R402" s="283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40.5" x14ac:dyDescent="0.2">
      <c r="A403" s="432"/>
      <c r="B403" s="431"/>
      <c r="C403" s="431"/>
      <c r="D403" s="431"/>
      <c r="E403" s="431"/>
      <c r="F403" s="431" t="s">
        <v>33</v>
      </c>
      <c r="G403" s="435" t="s">
        <v>337</v>
      </c>
      <c r="H403" s="476"/>
      <c r="I403" s="476"/>
      <c r="J403" s="476">
        <f t="shared" si="98"/>
        <v>0</v>
      </c>
      <c r="K403" s="518" t="e">
        <f t="shared" si="95"/>
        <v>#DIV/0!</v>
      </c>
      <c r="L403" s="476"/>
      <c r="M403" s="477"/>
      <c r="N403" s="476"/>
      <c r="O403" s="478">
        <f t="shared" ref="O403" si="104">M403+N403</f>
        <v>0</v>
      </c>
      <c r="P403" s="478">
        <f t="shared" si="86"/>
        <v>0</v>
      </c>
      <c r="Q403" s="475" t="e">
        <f t="shared" si="89"/>
        <v>#DIV/0!</v>
      </c>
      <c r="R403" s="283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60.75" x14ac:dyDescent="0.2">
      <c r="A404" s="420"/>
      <c r="B404" s="421"/>
      <c r="C404" s="421"/>
      <c r="D404" s="421">
        <v>56</v>
      </c>
      <c r="E404" s="421"/>
      <c r="F404" s="421"/>
      <c r="G404" s="433" t="s">
        <v>336</v>
      </c>
      <c r="H404" s="472">
        <f>+H405+H408+H411+H414</f>
        <v>8281000</v>
      </c>
      <c r="I404" s="472">
        <f>+I405+I408+I411+I414</f>
        <v>5237634.1399999997</v>
      </c>
      <c r="J404" s="476">
        <f t="shared" si="98"/>
        <v>3043365.8600000003</v>
      </c>
      <c r="K404" s="518">
        <f t="shared" si="95"/>
        <v>63.25</v>
      </c>
      <c r="L404" s="472">
        <f>+L405+L408+L411+L414</f>
        <v>8281000</v>
      </c>
      <c r="M404" s="453">
        <f>+M405+M408+M411+M414</f>
        <v>4397546.76</v>
      </c>
      <c r="N404" s="472">
        <f>+N405+N408+N411+N414</f>
        <v>840087.38</v>
      </c>
      <c r="O404" s="474">
        <f t="shared" ref="O404" si="105">+O405+O408+O411+O414</f>
        <v>5237634.1399999997</v>
      </c>
      <c r="P404" s="478">
        <f t="shared" si="86"/>
        <v>3043365.8600000003</v>
      </c>
      <c r="Q404" s="475">
        <f t="shared" si="89"/>
        <v>63.25</v>
      </c>
      <c r="R404" s="283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20.25" hidden="1" x14ac:dyDescent="0.2">
      <c r="A405" s="420"/>
      <c r="B405" s="421"/>
      <c r="C405" s="421"/>
      <c r="D405" s="521"/>
      <c r="E405" s="524" t="s">
        <v>253</v>
      </c>
      <c r="F405" s="521"/>
      <c r="G405" s="522" t="s">
        <v>411</v>
      </c>
      <c r="H405" s="472">
        <f>H406+H407</f>
        <v>0</v>
      </c>
      <c r="I405" s="472">
        <f>I406+I407</f>
        <v>0</v>
      </c>
      <c r="J405" s="476">
        <f t="shared" si="98"/>
        <v>0</v>
      </c>
      <c r="K405" s="518" t="e">
        <f t="shared" si="95"/>
        <v>#DIV/0!</v>
      </c>
      <c r="L405" s="472">
        <f>L406+L407</f>
        <v>0</v>
      </c>
      <c r="M405" s="453">
        <f>M406+M407</f>
        <v>0</v>
      </c>
      <c r="N405" s="472">
        <f>N406+N407</f>
        <v>0</v>
      </c>
      <c r="O405" s="474">
        <f>O406+O407</f>
        <v>0</v>
      </c>
      <c r="P405" s="474">
        <f>P406+P407</f>
        <v>0</v>
      </c>
      <c r="Q405" s="475" t="e">
        <f t="shared" si="89"/>
        <v>#DIV/0!</v>
      </c>
      <c r="R405" s="283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20.25" hidden="1" x14ac:dyDescent="0.2">
      <c r="A406" s="420"/>
      <c r="B406" s="421"/>
      <c r="C406" s="421"/>
      <c r="D406" s="521"/>
      <c r="E406" s="525"/>
      <c r="F406" s="521" t="s">
        <v>55</v>
      </c>
      <c r="G406" s="522" t="s">
        <v>157</v>
      </c>
      <c r="H406" s="472"/>
      <c r="I406" s="472"/>
      <c r="J406" s="476">
        <f t="shared" si="98"/>
        <v>0</v>
      </c>
      <c r="K406" s="518" t="e">
        <f t="shared" si="95"/>
        <v>#DIV/0!</v>
      </c>
      <c r="L406" s="472"/>
      <c r="M406" s="453"/>
      <c r="N406" s="472"/>
      <c r="O406" s="474">
        <f t="shared" ref="O406:O407" si="106">M406+N406</f>
        <v>0</v>
      </c>
      <c r="P406" s="474"/>
      <c r="Q406" s="475" t="e">
        <f t="shared" si="89"/>
        <v>#DIV/0!</v>
      </c>
      <c r="R406" s="283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20.25" hidden="1" x14ac:dyDescent="0.2">
      <c r="A407" s="420"/>
      <c r="B407" s="421"/>
      <c r="C407" s="421"/>
      <c r="D407" s="521"/>
      <c r="E407" s="525"/>
      <c r="F407" s="521" t="s">
        <v>56</v>
      </c>
      <c r="G407" s="522" t="s">
        <v>158</v>
      </c>
      <c r="H407" s="472"/>
      <c r="I407" s="472"/>
      <c r="J407" s="476">
        <f t="shared" si="98"/>
        <v>0</v>
      </c>
      <c r="K407" s="518" t="e">
        <f t="shared" si="95"/>
        <v>#DIV/0!</v>
      </c>
      <c r="L407" s="472"/>
      <c r="M407" s="453"/>
      <c r="N407" s="472"/>
      <c r="O407" s="474">
        <f t="shared" si="106"/>
        <v>0</v>
      </c>
      <c r="P407" s="474"/>
      <c r="Q407" s="475" t="e">
        <f t="shared" si="89"/>
        <v>#DIV/0!</v>
      </c>
      <c r="R407" s="283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60.75" x14ac:dyDescent="0.2">
      <c r="A408" s="432"/>
      <c r="B408" s="431"/>
      <c r="C408" s="431"/>
      <c r="D408" s="521"/>
      <c r="E408" s="526">
        <v>48</v>
      </c>
      <c r="F408" s="526"/>
      <c r="G408" s="527" t="s">
        <v>267</v>
      </c>
      <c r="H408" s="476">
        <f>H409+H410</f>
        <v>0</v>
      </c>
      <c r="I408" s="476">
        <f>I409+I410</f>
        <v>0</v>
      </c>
      <c r="J408" s="476">
        <f t="shared" si="98"/>
        <v>0</v>
      </c>
      <c r="K408" s="518" t="e">
        <f t="shared" si="95"/>
        <v>#DIV/0!</v>
      </c>
      <c r="L408" s="476">
        <f>L409+L410</f>
        <v>0</v>
      </c>
      <c r="M408" s="477">
        <f>M409+M410</f>
        <v>0</v>
      </c>
      <c r="N408" s="476">
        <f>N409+N410</f>
        <v>0</v>
      </c>
      <c r="O408" s="478">
        <f>O409+O410</f>
        <v>0</v>
      </c>
      <c r="P408" s="478">
        <f>P409+P410</f>
        <v>0</v>
      </c>
      <c r="Q408" s="475" t="e">
        <f t="shared" si="89"/>
        <v>#DIV/0!</v>
      </c>
      <c r="R408" s="283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20.25" x14ac:dyDescent="0.2">
      <c r="A409" s="432"/>
      <c r="B409" s="431"/>
      <c r="C409" s="431"/>
      <c r="D409" s="521"/>
      <c r="E409" s="526"/>
      <c r="F409" s="521" t="s">
        <v>55</v>
      </c>
      <c r="G409" s="528" t="s">
        <v>157</v>
      </c>
      <c r="H409" s="476"/>
      <c r="I409" s="476"/>
      <c r="J409" s="476">
        <f t="shared" si="98"/>
        <v>0</v>
      </c>
      <c r="K409" s="518" t="e">
        <f t="shared" si="95"/>
        <v>#DIV/0!</v>
      </c>
      <c r="L409" s="476"/>
      <c r="M409" s="477"/>
      <c r="N409" s="476"/>
      <c r="O409" s="478">
        <f t="shared" ref="O409:O410" si="107">M409+N409</f>
        <v>0</v>
      </c>
      <c r="P409" s="478"/>
      <c r="Q409" s="475" t="e">
        <f t="shared" si="89"/>
        <v>#DIV/0!</v>
      </c>
      <c r="R409" s="283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20.25" x14ac:dyDescent="0.2">
      <c r="A410" s="432"/>
      <c r="B410" s="431"/>
      <c r="C410" s="431"/>
      <c r="D410" s="521"/>
      <c r="E410" s="526"/>
      <c r="F410" s="521" t="s">
        <v>56</v>
      </c>
      <c r="G410" s="528" t="s">
        <v>158</v>
      </c>
      <c r="H410" s="476"/>
      <c r="I410" s="476"/>
      <c r="J410" s="476">
        <f t="shared" si="98"/>
        <v>0</v>
      </c>
      <c r="K410" s="518" t="e">
        <f t="shared" si="95"/>
        <v>#DIV/0!</v>
      </c>
      <c r="L410" s="476"/>
      <c r="M410" s="477"/>
      <c r="N410" s="476"/>
      <c r="O410" s="478">
        <f t="shared" si="107"/>
        <v>0</v>
      </c>
      <c r="P410" s="478"/>
      <c r="Q410" s="475" t="e">
        <f t="shared" si="89"/>
        <v>#DIV/0!</v>
      </c>
      <c r="R410" s="283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60.75" x14ac:dyDescent="0.2">
      <c r="A411" s="432"/>
      <c r="B411" s="431"/>
      <c r="C411" s="431"/>
      <c r="D411" s="521"/>
      <c r="E411" s="526">
        <v>49</v>
      </c>
      <c r="F411" s="526"/>
      <c r="G411" s="527" t="s">
        <v>268</v>
      </c>
      <c r="H411" s="476">
        <f>H412+H413</f>
        <v>8281000</v>
      </c>
      <c r="I411" s="476">
        <f>I412+I413</f>
        <v>5237634.1399999997</v>
      </c>
      <c r="J411" s="476">
        <f t="shared" si="98"/>
        <v>3043365.8600000003</v>
      </c>
      <c r="K411" s="518">
        <f t="shared" si="95"/>
        <v>63.25</v>
      </c>
      <c r="L411" s="476">
        <f>L412+L413</f>
        <v>8281000</v>
      </c>
      <c r="M411" s="477">
        <f>M412+M413</f>
        <v>4397546.76</v>
      </c>
      <c r="N411" s="476">
        <f>N412+N413</f>
        <v>840087.38</v>
      </c>
      <c r="O411" s="529">
        <f>O412+O413</f>
        <v>5237634.1399999997</v>
      </c>
      <c r="P411" s="478">
        <f>P412+P413</f>
        <v>3043365.8600000003</v>
      </c>
      <c r="Q411" s="475">
        <f>ROUND(O411/L411*100,2)</f>
        <v>63.25</v>
      </c>
      <c r="R411" s="283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20.25" x14ac:dyDescent="0.2">
      <c r="A412" s="432"/>
      <c r="B412" s="431"/>
      <c r="C412" s="431"/>
      <c r="D412" s="521"/>
      <c r="E412" s="526"/>
      <c r="F412" s="521" t="s">
        <v>55</v>
      </c>
      <c r="G412" s="528" t="s">
        <v>157</v>
      </c>
      <c r="H412" s="476">
        <v>1811000</v>
      </c>
      <c r="I412" s="476">
        <f>O412</f>
        <v>1165875.8399999999</v>
      </c>
      <c r="J412" s="476">
        <f t="shared" si="98"/>
        <v>645124.16000000015</v>
      </c>
      <c r="K412" s="518">
        <f>ROUND(I412/H412*100,2)</f>
        <v>64.38</v>
      </c>
      <c r="L412" s="476">
        <v>1811000</v>
      </c>
      <c r="M412" s="477">
        <v>984923.82</v>
      </c>
      <c r="N412" s="476">
        <v>180952.02</v>
      </c>
      <c r="O412" s="478">
        <f t="shared" ref="O412:O417" si="108">M412+N412</f>
        <v>1165875.8399999999</v>
      </c>
      <c r="P412" s="478">
        <f t="shared" ref="P412:P413" si="109">L412-O412</f>
        <v>645124.16000000015</v>
      </c>
      <c r="Q412" s="475">
        <f t="shared" ref="Q412:Q413" si="110">ROUND(O412/L412*100,2)</f>
        <v>64.38</v>
      </c>
      <c r="R412" s="283"/>
      <c r="S412" s="31"/>
      <c r="T412" s="31"/>
      <c r="U412" s="31"/>
      <c r="V412" s="31"/>
      <c r="W412" s="31"/>
      <c r="X412" s="283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20.25" x14ac:dyDescent="0.2">
      <c r="A413" s="432"/>
      <c r="B413" s="431"/>
      <c r="C413" s="431"/>
      <c r="D413" s="521"/>
      <c r="E413" s="526"/>
      <c r="F413" s="521" t="s">
        <v>56</v>
      </c>
      <c r="G413" s="528" t="s">
        <v>158</v>
      </c>
      <c r="H413" s="476">
        <v>6470000</v>
      </c>
      <c r="I413" s="476">
        <f>O413</f>
        <v>4071758.3</v>
      </c>
      <c r="J413" s="476">
        <f t="shared" si="98"/>
        <v>2398241.7000000002</v>
      </c>
      <c r="K413" s="518">
        <f>ROUND(I413/H413*100,2)</f>
        <v>62.93</v>
      </c>
      <c r="L413" s="476">
        <v>6470000</v>
      </c>
      <c r="M413" s="477">
        <v>3412622.94</v>
      </c>
      <c r="N413" s="476">
        <v>659135.36</v>
      </c>
      <c r="O413" s="478">
        <f t="shared" si="108"/>
        <v>4071758.3</v>
      </c>
      <c r="P413" s="478">
        <f t="shared" si="109"/>
        <v>2398241.7000000002</v>
      </c>
      <c r="Q413" s="475">
        <f t="shared" si="110"/>
        <v>62.93</v>
      </c>
      <c r="R413" s="283"/>
      <c r="S413" s="31"/>
      <c r="T413" s="31"/>
      <c r="U413" s="31"/>
      <c r="V413" s="31"/>
      <c r="W413" s="31"/>
      <c r="X413" s="283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40.5" x14ac:dyDescent="0.2">
      <c r="A414" s="432"/>
      <c r="B414" s="431"/>
      <c r="C414" s="431"/>
      <c r="D414" s="521"/>
      <c r="E414" s="526">
        <v>51</v>
      </c>
      <c r="F414" s="521"/>
      <c r="G414" s="528" t="s">
        <v>410</v>
      </c>
      <c r="H414" s="476">
        <f>H415+H416</f>
        <v>0</v>
      </c>
      <c r="I414" s="476">
        <f>I415+I416</f>
        <v>0</v>
      </c>
      <c r="J414" s="476">
        <f t="shared" si="98"/>
        <v>0</v>
      </c>
      <c r="K414" s="518" t="e">
        <f t="shared" si="95"/>
        <v>#DIV/0!</v>
      </c>
      <c r="L414" s="476">
        <f>L415+L416</f>
        <v>0</v>
      </c>
      <c r="M414" s="477">
        <f>M415+M416</f>
        <v>0</v>
      </c>
      <c r="N414" s="476">
        <f>N415+N416+N417</f>
        <v>0</v>
      </c>
      <c r="O414" s="478">
        <f t="shared" si="108"/>
        <v>0</v>
      </c>
      <c r="P414" s="478"/>
      <c r="Q414" s="475" t="e">
        <f t="shared" si="89"/>
        <v>#DIV/0!</v>
      </c>
      <c r="R414" s="283"/>
      <c r="S414" s="31"/>
      <c r="T414" s="31"/>
      <c r="U414" s="31"/>
      <c r="V414" s="31"/>
      <c r="W414" s="31"/>
      <c r="X414" s="283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20.25" x14ac:dyDescent="0.2">
      <c r="A415" s="432"/>
      <c r="B415" s="431"/>
      <c r="C415" s="431"/>
      <c r="D415" s="521"/>
      <c r="E415" s="526"/>
      <c r="F415" s="521" t="s">
        <v>407</v>
      </c>
      <c r="G415" s="528" t="s">
        <v>157</v>
      </c>
      <c r="H415" s="476"/>
      <c r="I415" s="476"/>
      <c r="J415" s="476">
        <f t="shared" si="98"/>
        <v>0</v>
      </c>
      <c r="K415" s="518" t="e">
        <f t="shared" si="95"/>
        <v>#DIV/0!</v>
      </c>
      <c r="L415" s="476"/>
      <c r="M415" s="477"/>
      <c r="N415" s="476"/>
      <c r="O415" s="478">
        <f t="shared" si="108"/>
        <v>0</v>
      </c>
      <c r="P415" s="478"/>
      <c r="Q415" s="475" t="e">
        <f t="shared" si="89"/>
        <v>#DIV/0!</v>
      </c>
      <c r="R415" s="283"/>
      <c r="S415" s="31"/>
      <c r="T415" s="31"/>
      <c r="U415" s="31"/>
      <c r="V415" s="31"/>
      <c r="W415" s="31"/>
      <c r="X415" s="283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20.25" x14ac:dyDescent="0.2">
      <c r="A416" s="432"/>
      <c r="B416" s="431"/>
      <c r="C416" s="431"/>
      <c r="D416" s="521"/>
      <c r="E416" s="526"/>
      <c r="F416" s="521" t="s">
        <v>408</v>
      </c>
      <c r="G416" s="528" t="s">
        <v>158</v>
      </c>
      <c r="H416" s="476"/>
      <c r="I416" s="476"/>
      <c r="J416" s="476">
        <f t="shared" si="98"/>
        <v>0</v>
      </c>
      <c r="K416" s="518" t="e">
        <f t="shared" si="95"/>
        <v>#DIV/0!</v>
      </c>
      <c r="L416" s="476"/>
      <c r="M416" s="477"/>
      <c r="N416" s="476"/>
      <c r="O416" s="478">
        <f t="shared" si="108"/>
        <v>0</v>
      </c>
      <c r="P416" s="478"/>
      <c r="Q416" s="475" t="e">
        <f t="shared" si="89"/>
        <v>#DIV/0!</v>
      </c>
      <c r="R416" s="283"/>
      <c r="S416" s="31"/>
      <c r="T416" s="31"/>
      <c r="U416" s="31"/>
      <c r="V416" s="31"/>
      <c r="W416" s="31"/>
      <c r="X416" s="283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20.25" x14ac:dyDescent="0.2">
      <c r="A417" s="432"/>
      <c r="B417" s="431"/>
      <c r="C417" s="431"/>
      <c r="D417" s="521"/>
      <c r="E417" s="526"/>
      <c r="F417" s="521" t="s">
        <v>409</v>
      </c>
      <c r="G417" s="528" t="s">
        <v>234</v>
      </c>
      <c r="H417" s="476"/>
      <c r="I417" s="476"/>
      <c r="J417" s="476">
        <f t="shared" si="98"/>
        <v>0</v>
      </c>
      <c r="K417" s="518" t="e">
        <f t="shared" si="95"/>
        <v>#DIV/0!</v>
      </c>
      <c r="L417" s="476"/>
      <c r="M417" s="477"/>
      <c r="N417" s="476"/>
      <c r="O417" s="478">
        <f t="shared" si="108"/>
        <v>0</v>
      </c>
      <c r="P417" s="478"/>
      <c r="Q417" s="475" t="e">
        <f t="shared" si="89"/>
        <v>#DIV/0!</v>
      </c>
      <c r="R417" s="283"/>
      <c r="S417" s="31"/>
      <c r="T417" s="31"/>
      <c r="U417" s="31"/>
      <c r="V417" s="31"/>
      <c r="W417" s="31"/>
      <c r="X417" s="283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20.25" x14ac:dyDescent="0.2">
      <c r="A418" s="420"/>
      <c r="B418" s="421"/>
      <c r="C418" s="421"/>
      <c r="D418" s="421">
        <v>57</v>
      </c>
      <c r="E418" s="421"/>
      <c r="F418" s="421"/>
      <c r="G418" s="433" t="s">
        <v>79</v>
      </c>
      <c r="H418" s="472">
        <f>H419+H447</f>
        <v>7738500</v>
      </c>
      <c r="I418" s="472">
        <f>I419+I447</f>
        <v>7677874.4400000004</v>
      </c>
      <c r="J418" s="472">
        <f t="shared" si="98"/>
        <v>60625.55999999959</v>
      </c>
      <c r="K418" s="518">
        <f t="shared" si="95"/>
        <v>99.22</v>
      </c>
      <c r="L418" s="472">
        <f>L419+L447</f>
        <v>7738500</v>
      </c>
      <c r="M418" s="453">
        <f>M419+M447</f>
        <v>7598776.0800000001</v>
      </c>
      <c r="N418" s="453">
        <f>N419+N447</f>
        <v>79098.36</v>
      </c>
      <c r="O418" s="474">
        <f>O419+O447</f>
        <v>7677874.4400000004</v>
      </c>
      <c r="P418" s="474">
        <f t="shared" si="86"/>
        <v>60625.55999999959</v>
      </c>
      <c r="Q418" s="475">
        <f t="shared" si="89"/>
        <v>99.22</v>
      </c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20.25" x14ac:dyDescent="0.2">
      <c r="A419" s="420"/>
      <c r="B419" s="421"/>
      <c r="C419" s="421"/>
      <c r="D419" s="421"/>
      <c r="E419" s="421" t="s">
        <v>31</v>
      </c>
      <c r="F419" s="421"/>
      <c r="G419" s="433" t="s">
        <v>211</v>
      </c>
      <c r="H419" s="472">
        <f>+H420+H446</f>
        <v>7738500</v>
      </c>
      <c r="I419" s="472">
        <f>+I420+I446</f>
        <v>7677874.4400000004</v>
      </c>
      <c r="J419" s="476">
        <f t="shared" si="98"/>
        <v>60625.55999999959</v>
      </c>
      <c r="K419" s="518">
        <f t="shared" si="95"/>
        <v>99.22</v>
      </c>
      <c r="L419" s="472">
        <f>+L420+L446</f>
        <v>7738500</v>
      </c>
      <c r="M419" s="453">
        <f>+M420+M446</f>
        <v>7598776.0800000001</v>
      </c>
      <c r="N419" s="472">
        <f>+N420+N446</f>
        <v>79098.36</v>
      </c>
      <c r="O419" s="472">
        <f>+O420+O446</f>
        <v>7677874.4400000004</v>
      </c>
      <c r="P419" s="474">
        <f t="shared" si="86"/>
        <v>60625.55999999959</v>
      </c>
      <c r="Q419" s="475">
        <f t="shared" si="89"/>
        <v>99.22</v>
      </c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20.25" x14ac:dyDescent="0.2">
      <c r="A420" s="420"/>
      <c r="B420" s="421"/>
      <c r="C420" s="421"/>
      <c r="D420" s="421"/>
      <c r="E420" s="421"/>
      <c r="F420" s="421" t="s">
        <v>33</v>
      </c>
      <c r="G420" s="433" t="s">
        <v>102</v>
      </c>
      <c r="H420" s="472">
        <f>H431+H433+H441+H442+H443</f>
        <v>7738500</v>
      </c>
      <c r="I420" s="472">
        <f>O420</f>
        <v>7677874.4400000004</v>
      </c>
      <c r="J420" s="476">
        <f t="shared" si="98"/>
        <v>60625.55999999959</v>
      </c>
      <c r="K420" s="518">
        <f t="shared" si="95"/>
        <v>99.22</v>
      </c>
      <c r="L420" s="472">
        <f>L431+L433+L441+L442+L443</f>
        <v>7738500</v>
      </c>
      <c r="M420" s="530">
        <f>+M421+M431+M433+M439+M440+M441+M442+M443+M444+M445+M436</f>
        <v>7598776.0800000001</v>
      </c>
      <c r="N420" s="472">
        <f>+N421+N431+N433+N439+N440+N441+N442+N443+N444+N445+N436</f>
        <v>79098.36</v>
      </c>
      <c r="O420" s="472">
        <f>+O421+O431+O433+O439+O440+O441+O442+O443+O444+O445+O436</f>
        <v>7677874.4400000004</v>
      </c>
      <c r="P420" s="530">
        <f t="shared" si="86"/>
        <v>60625.55999999959</v>
      </c>
      <c r="Q420" s="475">
        <f t="shared" si="89"/>
        <v>99.22</v>
      </c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40.5" x14ac:dyDescent="0.2">
      <c r="A421" s="420"/>
      <c r="B421" s="421"/>
      <c r="C421" s="421"/>
      <c r="D421" s="421"/>
      <c r="E421" s="421"/>
      <c r="F421" s="421"/>
      <c r="G421" s="433" t="s">
        <v>212</v>
      </c>
      <c r="H421" s="472">
        <f>+H422+H423</f>
        <v>0</v>
      </c>
      <c r="I421" s="472">
        <f>+I422+I423</f>
        <v>0</v>
      </c>
      <c r="J421" s="476">
        <f t="shared" si="98"/>
        <v>0</v>
      </c>
      <c r="K421" s="518"/>
      <c r="L421" s="472">
        <f>+L422+L423</f>
        <v>0</v>
      </c>
      <c r="M421" s="453">
        <f>+M422+M423</f>
        <v>0</v>
      </c>
      <c r="N421" s="472">
        <f>+N422+N423</f>
        <v>0</v>
      </c>
      <c r="O421" s="472">
        <f>+O422+O423</f>
        <v>0</v>
      </c>
      <c r="P421" s="474">
        <f t="shared" si="86"/>
        <v>0</v>
      </c>
      <c r="Q421" s="47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20.25" x14ac:dyDescent="0.2">
      <c r="A422" s="432"/>
      <c r="B422" s="431"/>
      <c r="C422" s="431"/>
      <c r="D422" s="431"/>
      <c r="E422" s="431"/>
      <c r="F422" s="431"/>
      <c r="G422" s="435" t="s">
        <v>213</v>
      </c>
      <c r="H422" s="476"/>
      <c r="I422" s="476"/>
      <c r="J422" s="476">
        <f t="shared" si="98"/>
        <v>0</v>
      </c>
      <c r="K422" s="518"/>
      <c r="L422" s="476"/>
      <c r="M422" s="477"/>
      <c r="N422" s="476"/>
      <c r="O422" s="478">
        <f t="shared" ref="O422:O430" si="111">M422+N422</f>
        <v>0</v>
      </c>
      <c r="P422" s="478">
        <f t="shared" si="86"/>
        <v>0</v>
      </c>
      <c r="Q422" s="47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20.25" x14ac:dyDescent="0.2">
      <c r="A423" s="432"/>
      <c r="B423" s="431"/>
      <c r="C423" s="431"/>
      <c r="D423" s="431"/>
      <c r="E423" s="431"/>
      <c r="F423" s="431"/>
      <c r="G423" s="435" t="s">
        <v>214</v>
      </c>
      <c r="H423" s="476"/>
      <c r="I423" s="476"/>
      <c r="J423" s="476">
        <f t="shared" si="98"/>
        <v>0</v>
      </c>
      <c r="K423" s="518"/>
      <c r="L423" s="476"/>
      <c r="M423" s="510">
        <f>M424+M425+M426+M427</f>
        <v>0</v>
      </c>
      <c r="N423" s="510">
        <f>N424+N425+N426+N427</f>
        <v>0</v>
      </c>
      <c r="O423" s="510">
        <f>M423+N423</f>
        <v>0</v>
      </c>
      <c r="P423" s="510">
        <f t="shared" si="86"/>
        <v>0</v>
      </c>
      <c r="Q423" s="47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20.25" x14ac:dyDescent="0.2">
      <c r="A424" s="432"/>
      <c r="B424" s="431"/>
      <c r="C424" s="431"/>
      <c r="D424" s="431"/>
      <c r="E424" s="431"/>
      <c r="F424" s="431"/>
      <c r="G424" s="435" t="s">
        <v>215</v>
      </c>
      <c r="H424" s="476"/>
      <c r="I424" s="476"/>
      <c r="J424" s="476">
        <f t="shared" si="98"/>
        <v>0</v>
      </c>
      <c r="K424" s="518"/>
      <c r="L424" s="476"/>
      <c r="M424" s="477"/>
      <c r="N424" s="476"/>
      <c r="O424" s="510">
        <f t="shared" si="111"/>
        <v>0</v>
      </c>
      <c r="P424" s="478">
        <f t="shared" si="86"/>
        <v>0</v>
      </c>
      <c r="Q424" s="47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20.25" x14ac:dyDescent="0.2">
      <c r="A425" s="432"/>
      <c r="B425" s="431"/>
      <c r="C425" s="431"/>
      <c r="D425" s="431"/>
      <c r="E425" s="431"/>
      <c r="F425" s="431"/>
      <c r="G425" s="435" t="s">
        <v>216</v>
      </c>
      <c r="H425" s="476"/>
      <c r="I425" s="476"/>
      <c r="J425" s="476">
        <f t="shared" si="98"/>
        <v>0</v>
      </c>
      <c r="K425" s="518"/>
      <c r="L425" s="476"/>
      <c r="M425" s="477"/>
      <c r="N425" s="476">
        <v>0</v>
      </c>
      <c r="O425" s="510">
        <f t="shared" si="111"/>
        <v>0</v>
      </c>
      <c r="P425" s="478">
        <f t="shared" si="86"/>
        <v>0</v>
      </c>
      <c r="Q425" s="47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20.25" x14ac:dyDescent="0.2">
      <c r="A426" s="432"/>
      <c r="B426" s="431"/>
      <c r="C426" s="431"/>
      <c r="D426" s="431"/>
      <c r="E426" s="431"/>
      <c r="F426" s="431"/>
      <c r="G426" s="435" t="s">
        <v>217</v>
      </c>
      <c r="H426" s="476"/>
      <c r="I426" s="476"/>
      <c r="J426" s="476">
        <f t="shared" si="98"/>
        <v>0</v>
      </c>
      <c r="K426" s="518"/>
      <c r="L426" s="476"/>
      <c r="M426" s="477">
        <v>0</v>
      </c>
      <c r="N426" s="476"/>
      <c r="O426" s="510">
        <f t="shared" si="111"/>
        <v>0</v>
      </c>
      <c r="P426" s="478">
        <f t="shared" si="86"/>
        <v>0</v>
      </c>
      <c r="Q426" s="47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20.25" x14ac:dyDescent="0.2">
      <c r="A427" s="432"/>
      <c r="B427" s="431"/>
      <c r="C427" s="431"/>
      <c r="D427" s="431"/>
      <c r="E427" s="431"/>
      <c r="F427" s="431"/>
      <c r="G427" s="435" t="s">
        <v>218</v>
      </c>
      <c r="H427" s="476">
        <f>+H428+H429+H430</f>
        <v>0</v>
      </c>
      <c r="I427" s="476">
        <f>+I428+I429+I430</f>
        <v>0</v>
      </c>
      <c r="J427" s="476">
        <f t="shared" si="98"/>
        <v>0</v>
      </c>
      <c r="K427" s="518"/>
      <c r="L427" s="476">
        <f>+L428+L429+L430</f>
        <v>0</v>
      </c>
      <c r="M427" s="510">
        <f>+M428+M429+M430</f>
        <v>0</v>
      </c>
      <c r="N427" s="476">
        <f>+N428+N429+N430</f>
        <v>0</v>
      </c>
      <c r="O427" s="510">
        <f t="shared" si="111"/>
        <v>0</v>
      </c>
      <c r="P427" s="510">
        <f t="shared" si="86"/>
        <v>0</v>
      </c>
      <c r="Q427" s="47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20.25" x14ac:dyDescent="0.2">
      <c r="A428" s="432"/>
      <c r="B428" s="431"/>
      <c r="C428" s="431"/>
      <c r="D428" s="431"/>
      <c r="E428" s="431"/>
      <c r="F428" s="431"/>
      <c r="G428" s="435" t="s">
        <v>219</v>
      </c>
      <c r="H428" s="476"/>
      <c r="I428" s="476"/>
      <c r="J428" s="476">
        <f t="shared" si="98"/>
        <v>0</v>
      </c>
      <c r="K428" s="518"/>
      <c r="L428" s="476"/>
      <c r="M428" s="477"/>
      <c r="N428" s="476"/>
      <c r="O428" s="510">
        <f t="shared" si="111"/>
        <v>0</v>
      </c>
      <c r="P428" s="478">
        <f t="shared" si="86"/>
        <v>0</v>
      </c>
      <c r="Q428" s="47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20.25" x14ac:dyDescent="0.2">
      <c r="A429" s="432"/>
      <c r="B429" s="431"/>
      <c r="C429" s="431"/>
      <c r="D429" s="431"/>
      <c r="E429" s="431"/>
      <c r="F429" s="431"/>
      <c r="G429" s="435" t="s">
        <v>220</v>
      </c>
      <c r="H429" s="476"/>
      <c r="I429" s="476"/>
      <c r="J429" s="476">
        <f t="shared" si="98"/>
        <v>0</v>
      </c>
      <c r="K429" s="518"/>
      <c r="L429" s="476"/>
      <c r="M429" s="477"/>
      <c r="N429" s="476"/>
      <c r="O429" s="510">
        <f t="shared" si="111"/>
        <v>0</v>
      </c>
      <c r="P429" s="478">
        <f t="shared" si="86"/>
        <v>0</v>
      </c>
      <c r="Q429" s="47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20.25" x14ac:dyDescent="0.2">
      <c r="A430" s="432"/>
      <c r="B430" s="431"/>
      <c r="C430" s="431"/>
      <c r="D430" s="431"/>
      <c r="E430" s="431"/>
      <c r="F430" s="431"/>
      <c r="G430" s="435" t="s">
        <v>221</v>
      </c>
      <c r="H430" s="476"/>
      <c r="I430" s="476"/>
      <c r="J430" s="476">
        <f t="shared" si="98"/>
        <v>0</v>
      </c>
      <c r="K430" s="518"/>
      <c r="L430" s="476"/>
      <c r="M430" s="477"/>
      <c r="N430" s="476"/>
      <c r="O430" s="510">
        <f t="shared" si="111"/>
        <v>0</v>
      </c>
      <c r="P430" s="478">
        <f t="shared" si="86"/>
        <v>0</v>
      </c>
      <c r="Q430" s="47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40.5" x14ac:dyDescent="0.2">
      <c r="A431" s="420"/>
      <c r="B431" s="421"/>
      <c r="C431" s="421"/>
      <c r="D431" s="421"/>
      <c r="E431" s="421"/>
      <c r="F431" s="421"/>
      <c r="G431" s="433" t="s">
        <v>222</v>
      </c>
      <c r="H431" s="472">
        <f>H432</f>
        <v>129000</v>
      </c>
      <c r="I431" s="472">
        <f>I432</f>
        <v>21066.07</v>
      </c>
      <c r="J431" s="476">
        <f t="shared" si="98"/>
        <v>107933.93</v>
      </c>
      <c r="K431" s="518"/>
      <c r="L431" s="472">
        <f>L432</f>
        <v>129000</v>
      </c>
      <c r="M431" s="453">
        <f>M432</f>
        <v>21066.07</v>
      </c>
      <c r="N431" s="472">
        <f>N432</f>
        <v>0</v>
      </c>
      <c r="O431" s="472">
        <f>O432</f>
        <v>21066.07</v>
      </c>
      <c r="P431" s="531">
        <f t="shared" si="86"/>
        <v>107933.93</v>
      </c>
      <c r="Q431" s="47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20.25" x14ac:dyDescent="0.2">
      <c r="A432" s="432"/>
      <c r="B432" s="431"/>
      <c r="C432" s="431"/>
      <c r="D432" s="431"/>
      <c r="E432" s="431"/>
      <c r="F432" s="431"/>
      <c r="G432" s="435" t="s">
        <v>223</v>
      </c>
      <c r="H432" s="476">
        <v>129000</v>
      </c>
      <c r="I432" s="476">
        <f>O432</f>
        <v>21066.07</v>
      </c>
      <c r="J432" s="476">
        <f t="shared" si="98"/>
        <v>107933.93</v>
      </c>
      <c r="K432" s="518"/>
      <c r="L432" s="476">
        <v>129000</v>
      </c>
      <c r="M432" s="477">
        <v>21066.07</v>
      </c>
      <c r="N432" s="476"/>
      <c r="O432" s="478">
        <f t="shared" ref="O432" si="112">M432+N432</f>
        <v>21066.07</v>
      </c>
      <c r="P432" s="478">
        <f t="shared" si="86"/>
        <v>107933.93</v>
      </c>
      <c r="Q432" s="47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60.75" x14ac:dyDescent="0.2">
      <c r="A433" s="420"/>
      <c r="B433" s="421"/>
      <c r="C433" s="421"/>
      <c r="D433" s="421"/>
      <c r="E433" s="421"/>
      <c r="F433" s="421"/>
      <c r="G433" s="433" t="s">
        <v>224</v>
      </c>
      <c r="H433" s="472">
        <f>H434+H435</f>
        <v>7263000</v>
      </c>
      <c r="I433" s="472">
        <f>I434+I435</f>
        <v>7261899.3700000001</v>
      </c>
      <c r="J433" s="476">
        <f t="shared" si="98"/>
        <v>1100.6299999998882</v>
      </c>
      <c r="K433" s="518"/>
      <c r="L433" s="472">
        <f>L434+L435</f>
        <v>7263000</v>
      </c>
      <c r="M433" s="453">
        <f>M434+M435</f>
        <v>7234388.0099999998</v>
      </c>
      <c r="N433" s="472">
        <f>N434+N435</f>
        <v>27511.360000000001</v>
      </c>
      <c r="O433" s="472">
        <f>O434+O435</f>
        <v>7261899.3700000001</v>
      </c>
      <c r="P433" s="531">
        <f t="shared" si="86"/>
        <v>1100.6299999998882</v>
      </c>
      <c r="Q433" s="475"/>
      <c r="R433" s="283"/>
      <c r="S433" s="283"/>
      <c r="T433" s="283"/>
      <c r="U433" s="283"/>
      <c r="V433" s="283"/>
      <c r="W433" s="283"/>
      <c r="X433" s="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ht="20.25" x14ac:dyDescent="0.2">
      <c r="A434" s="432"/>
      <c r="B434" s="431"/>
      <c r="C434" s="431"/>
      <c r="D434" s="431"/>
      <c r="E434" s="431"/>
      <c r="F434" s="431"/>
      <c r="G434" s="435" t="s">
        <v>225</v>
      </c>
      <c r="H434" s="476">
        <v>7263000</v>
      </c>
      <c r="I434" s="476">
        <f>O434</f>
        <v>7261899.3700000001</v>
      </c>
      <c r="J434" s="476">
        <f t="shared" si="98"/>
        <v>1100.6299999998882</v>
      </c>
      <c r="K434" s="518"/>
      <c r="L434" s="476">
        <v>7263000</v>
      </c>
      <c r="M434" s="477">
        <v>7234388.0099999998</v>
      </c>
      <c r="N434" s="476">
        <v>27511.360000000001</v>
      </c>
      <c r="O434" s="478">
        <f t="shared" ref="O434" si="113">M434+N434</f>
        <v>7261899.3700000001</v>
      </c>
      <c r="P434" s="478">
        <f t="shared" ref="P434:P451" si="114">L434-O434</f>
        <v>1100.6299999998882</v>
      </c>
      <c r="Q434" s="475"/>
      <c r="R434" s="283"/>
      <c r="S434" s="283"/>
      <c r="T434" s="283"/>
      <c r="U434" s="283"/>
      <c r="V434" s="283"/>
      <c r="W434" s="283"/>
      <c r="X434" s="83"/>
      <c r="Y434" s="283"/>
      <c r="Z434" s="283"/>
      <c r="AA434" s="283"/>
      <c r="AB434" s="283"/>
      <c r="AC434" s="283"/>
      <c r="AD434" s="283"/>
      <c r="AE434" s="283"/>
      <c r="AF434" s="283"/>
      <c r="AG434" s="283"/>
      <c r="AH434" s="283"/>
      <c r="AI434" s="283"/>
      <c r="AJ434" s="283"/>
      <c r="AK434" s="283"/>
      <c r="AL434" s="283"/>
      <c r="AM434" s="283"/>
      <c r="AN434" s="283"/>
      <c r="AO434" s="283"/>
      <c r="AP434" s="283"/>
      <c r="AQ434" s="283"/>
      <c r="AR434" s="283"/>
      <c r="AS434" s="215"/>
      <c r="AT434" s="215"/>
      <c r="AU434" s="215"/>
      <c r="AV434" s="215"/>
      <c r="AW434" s="215"/>
      <c r="AX434" s="215"/>
      <c r="AY434" s="215"/>
      <c r="AZ434" s="215"/>
      <c r="BA434" s="215"/>
      <c r="BB434" s="215"/>
      <c r="BC434" s="215"/>
      <c r="BD434" s="215"/>
      <c r="BE434" s="215"/>
      <c r="BF434" s="215"/>
      <c r="BG434" s="215"/>
      <c r="BH434" s="215"/>
      <c r="BI434" s="215"/>
      <c r="BJ434" s="215"/>
      <c r="BK434" s="215"/>
      <c r="BL434" s="215"/>
      <c r="BM434" s="215"/>
      <c r="BN434" s="215"/>
      <c r="BO434" s="215"/>
      <c r="BP434" s="215"/>
      <c r="BQ434" s="215"/>
      <c r="BR434" s="215"/>
      <c r="BS434" s="215"/>
      <c r="BT434" s="215"/>
      <c r="BU434" s="215"/>
      <c r="BV434" s="215"/>
      <c r="BW434" s="215"/>
      <c r="BX434" s="215"/>
      <c r="BY434" s="215"/>
      <c r="BZ434" s="215"/>
      <c r="CA434" s="215"/>
      <c r="CB434" s="215"/>
      <c r="CC434" s="215"/>
      <c r="CD434" s="215"/>
      <c r="CE434" s="215"/>
      <c r="CF434" s="215"/>
      <c r="CG434" s="215"/>
      <c r="CH434" s="215"/>
      <c r="CI434" s="215"/>
      <c r="CJ434" s="215"/>
      <c r="CK434" s="215"/>
      <c r="CL434" s="215"/>
      <c r="CM434" s="215"/>
      <c r="CN434" s="215"/>
      <c r="CO434" s="215"/>
      <c r="CP434" s="215"/>
      <c r="CQ434" s="215"/>
      <c r="CR434" s="215"/>
      <c r="CS434" s="215"/>
      <c r="CT434" s="215"/>
      <c r="CU434" s="215"/>
      <c r="CV434" s="215"/>
      <c r="CW434" s="215"/>
      <c r="CX434" s="215"/>
      <c r="CY434" s="215"/>
      <c r="CZ434" s="215"/>
      <c r="DA434" s="215"/>
      <c r="DB434" s="215"/>
      <c r="DC434" s="215"/>
      <c r="DD434" s="215"/>
      <c r="DE434" s="215"/>
      <c r="DF434" s="215"/>
      <c r="DG434" s="215"/>
      <c r="DH434" s="215"/>
      <c r="DI434" s="215"/>
      <c r="DJ434" s="215"/>
      <c r="DK434" s="215"/>
      <c r="DL434" s="215"/>
      <c r="DM434" s="215"/>
      <c r="DN434" s="215"/>
      <c r="DO434" s="215"/>
      <c r="DP434" s="215"/>
      <c r="DQ434" s="215"/>
      <c r="DR434" s="215"/>
      <c r="DS434" s="215"/>
      <c r="DT434" s="215"/>
      <c r="DU434" s="215"/>
      <c r="DV434" s="215"/>
      <c r="DW434" s="215"/>
      <c r="DX434" s="215"/>
      <c r="DY434" s="215"/>
      <c r="DZ434" s="215"/>
      <c r="EA434" s="215"/>
      <c r="EB434" s="215"/>
      <c r="EC434" s="215"/>
      <c r="ED434" s="215"/>
      <c r="EE434" s="215"/>
      <c r="EF434" s="215"/>
      <c r="EG434" s="215"/>
      <c r="EH434" s="215"/>
      <c r="EI434" s="215"/>
      <c r="EJ434" s="215"/>
      <c r="EK434" s="215"/>
      <c r="EL434" s="215"/>
      <c r="EM434" s="215"/>
      <c r="EN434" s="215"/>
      <c r="EO434" s="215"/>
      <c r="EP434" s="215"/>
      <c r="EQ434" s="215"/>
      <c r="ER434" s="215"/>
      <c r="ES434" s="215"/>
      <c r="ET434" s="215"/>
      <c r="EU434" s="215"/>
      <c r="EV434" s="215"/>
      <c r="EW434" s="215"/>
      <c r="EX434" s="215"/>
    </row>
    <row r="435" spans="1:154" ht="63" customHeight="1" x14ac:dyDescent="0.2">
      <c r="A435" s="432"/>
      <c r="B435" s="431"/>
      <c r="C435" s="431"/>
      <c r="D435" s="431"/>
      <c r="E435" s="431"/>
      <c r="F435" s="431"/>
      <c r="G435" s="511" t="s">
        <v>455</v>
      </c>
      <c r="H435" s="476"/>
      <c r="I435" s="476"/>
      <c r="J435" s="476"/>
      <c r="K435" s="518"/>
      <c r="L435" s="476"/>
      <c r="M435" s="510"/>
      <c r="N435" s="476"/>
      <c r="O435" s="532"/>
      <c r="P435" s="478"/>
      <c r="Q435" s="475"/>
      <c r="R435" s="283"/>
      <c r="S435" s="283"/>
      <c r="T435" s="283"/>
      <c r="U435" s="283"/>
      <c r="V435" s="283"/>
      <c r="W435" s="283"/>
      <c r="X435" s="83"/>
      <c r="Y435" s="283"/>
      <c r="Z435" s="283"/>
      <c r="AA435" s="283"/>
      <c r="AB435" s="283"/>
      <c r="AC435" s="283"/>
      <c r="AD435" s="283"/>
      <c r="AE435" s="283"/>
      <c r="AF435" s="283"/>
      <c r="AG435" s="283"/>
      <c r="AH435" s="283"/>
      <c r="AI435" s="283"/>
      <c r="AJ435" s="283"/>
      <c r="AK435" s="283"/>
      <c r="AL435" s="283"/>
      <c r="AM435" s="283"/>
      <c r="AN435" s="283"/>
      <c r="AO435" s="283"/>
      <c r="AP435" s="283"/>
      <c r="AQ435" s="283"/>
      <c r="AR435" s="283"/>
      <c r="AS435" s="215"/>
      <c r="AT435" s="215"/>
      <c r="AU435" s="215"/>
      <c r="AV435" s="215"/>
      <c r="AW435" s="215"/>
      <c r="AX435" s="215"/>
      <c r="AY435" s="215"/>
      <c r="AZ435" s="215"/>
      <c r="BA435" s="215"/>
      <c r="BB435" s="215"/>
      <c r="BC435" s="215"/>
      <c r="BD435" s="215"/>
      <c r="BE435" s="215"/>
      <c r="BF435" s="215"/>
      <c r="BG435" s="215"/>
      <c r="BH435" s="215"/>
      <c r="BI435" s="215"/>
      <c r="BJ435" s="215"/>
      <c r="BK435" s="215"/>
      <c r="BL435" s="215"/>
      <c r="BM435" s="215"/>
      <c r="BN435" s="215"/>
      <c r="BO435" s="215"/>
      <c r="BP435" s="215"/>
      <c r="BQ435" s="215"/>
      <c r="BR435" s="215"/>
      <c r="BS435" s="215"/>
      <c r="BT435" s="215"/>
      <c r="BU435" s="215"/>
      <c r="BV435" s="215"/>
      <c r="BW435" s="215"/>
      <c r="BX435" s="215"/>
      <c r="BY435" s="215"/>
      <c r="BZ435" s="215"/>
      <c r="CA435" s="215"/>
      <c r="CB435" s="215"/>
      <c r="CC435" s="215"/>
      <c r="CD435" s="215"/>
      <c r="CE435" s="215"/>
      <c r="CF435" s="215"/>
      <c r="CG435" s="215"/>
      <c r="CH435" s="215"/>
      <c r="CI435" s="215"/>
      <c r="CJ435" s="215"/>
      <c r="CK435" s="215"/>
      <c r="CL435" s="215"/>
      <c r="CM435" s="215"/>
      <c r="CN435" s="215"/>
      <c r="CO435" s="215"/>
      <c r="CP435" s="215"/>
      <c r="CQ435" s="215"/>
      <c r="CR435" s="215"/>
      <c r="CS435" s="215"/>
      <c r="CT435" s="215"/>
      <c r="CU435" s="215"/>
      <c r="CV435" s="215"/>
      <c r="CW435" s="215"/>
      <c r="CX435" s="215"/>
      <c r="CY435" s="215"/>
      <c r="CZ435" s="215"/>
      <c r="DA435" s="215"/>
      <c r="DB435" s="215"/>
      <c r="DC435" s="215"/>
      <c r="DD435" s="215"/>
      <c r="DE435" s="215"/>
      <c r="DF435" s="215"/>
      <c r="DG435" s="215"/>
      <c r="DH435" s="215"/>
      <c r="DI435" s="215"/>
      <c r="DJ435" s="215"/>
      <c r="DK435" s="215"/>
      <c r="DL435" s="215"/>
      <c r="DM435" s="215"/>
      <c r="DN435" s="215"/>
      <c r="DO435" s="215"/>
      <c r="DP435" s="215"/>
      <c r="DQ435" s="215"/>
      <c r="DR435" s="215"/>
      <c r="DS435" s="215"/>
      <c r="DT435" s="215"/>
      <c r="DU435" s="215"/>
      <c r="DV435" s="215"/>
      <c r="DW435" s="215"/>
      <c r="DX435" s="215"/>
      <c r="DY435" s="215"/>
      <c r="DZ435" s="215"/>
      <c r="EA435" s="215"/>
      <c r="EB435" s="215"/>
      <c r="EC435" s="215"/>
      <c r="ED435" s="215"/>
      <c r="EE435" s="215"/>
      <c r="EF435" s="215"/>
      <c r="EG435" s="215"/>
      <c r="EH435" s="215"/>
      <c r="EI435" s="215"/>
      <c r="EJ435" s="215"/>
      <c r="EK435" s="215"/>
      <c r="EL435" s="215"/>
      <c r="EM435" s="215"/>
      <c r="EN435" s="215"/>
      <c r="EO435" s="215"/>
      <c r="EP435" s="215"/>
      <c r="EQ435" s="215"/>
      <c r="ER435" s="215"/>
      <c r="ES435" s="215"/>
      <c r="ET435" s="215"/>
      <c r="EU435" s="215"/>
      <c r="EV435" s="215"/>
      <c r="EW435" s="215"/>
      <c r="EX435" s="215"/>
    </row>
    <row r="436" spans="1:154" ht="20.25" x14ac:dyDescent="0.2">
      <c r="A436" s="432"/>
      <c r="B436" s="431"/>
      <c r="C436" s="431"/>
      <c r="D436" s="431"/>
      <c r="E436" s="431"/>
      <c r="F436" s="431"/>
      <c r="G436" s="433" t="s">
        <v>226</v>
      </c>
      <c r="H436" s="472">
        <f>+H437+H438</f>
        <v>0</v>
      </c>
      <c r="I436" s="472">
        <f>+I437+I438</f>
        <v>0</v>
      </c>
      <c r="J436" s="476">
        <f t="shared" si="98"/>
        <v>0</v>
      </c>
      <c r="K436" s="518"/>
      <c r="L436" s="472">
        <f>+L437+L438</f>
        <v>0</v>
      </c>
      <c r="M436" s="472">
        <f>+M437+M438</f>
        <v>0</v>
      </c>
      <c r="N436" s="472">
        <f>+N437+N438</f>
        <v>0</v>
      </c>
      <c r="O436" s="472">
        <f t="shared" ref="O436" si="115">+O437+O438</f>
        <v>0</v>
      </c>
      <c r="P436" s="474">
        <f t="shared" si="114"/>
        <v>0</v>
      </c>
      <c r="Q436" s="475"/>
      <c r="R436" s="283"/>
      <c r="S436" s="283"/>
      <c r="T436" s="283"/>
      <c r="U436" s="283"/>
      <c r="V436" s="283"/>
      <c r="W436" s="283"/>
      <c r="X436" s="83"/>
      <c r="Y436" s="283"/>
      <c r="Z436" s="283"/>
      <c r="AA436" s="283"/>
      <c r="AB436" s="283"/>
      <c r="AC436" s="283"/>
      <c r="AD436" s="283"/>
      <c r="AE436" s="283"/>
      <c r="AF436" s="283"/>
      <c r="AG436" s="283"/>
      <c r="AH436" s="283"/>
      <c r="AI436" s="283"/>
      <c r="AJ436" s="283"/>
      <c r="AK436" s="283"/>
      <c r="AL436" s="283"/>
      <c r="AM436" s="283"/>
      <c r="AN436" s="283"/>
      <c r="AO436" s="283"/>
      <c r="AP436" s="283"/>
      <c r="AQ436" s="283"/>
      <c r="AR436" s="283"/>
      <c r="AS436" s="215"/>
      <c r="AT436" s="215"/>
      <c r="AU436" s="215"/>
      <c r="AV436" s="215"/>
      <c r="AW436" s="215"/>
      <c r="AX436" s="215"/>
      <c r="AY436" s="215"/>
      <c r="AZ436" s="215"/>
      <c r="BA436" s="215"/>
      <c r="BB436" s="215"/>
      <c r="BC436" s="215"/>
      <c r="BD436" s="215"/>
      <c r="BE436" s="215"/>
      <c r="BF436" s="215"/>
      <c r="BG436" s="215"/>
      <c r="BH436" s="215"/>
      <c r="BI436" s="215"/>
      <c r="BJ436" s="215"/>
      <c r="BK436" s="215"/>
      <c r="BL436" s="215"/>
      <c r="BM436" s="215"/>
      <c r="BN436" s="215"/>
      <c r="BO436" s="215"/>
      <c r="BP436" s="215"/>
      <c r="BQ436" s="215"/>
      <c r="BR436" s="215"/>
      <c r="BS436" s="215"/>
      <c r="BT436" s="215"/>
      <c r="BU436" s="215"/>
      <c r="BV436" s="215"/>
      <c r="BW436" s="215"/>
      <c r="BX436" s="215"/>
      <c r="BY436" s="215"/>
      <c r="BZ436" s="215"/>
      <c r="CA436" s="215"/>
      <c r="CB436" s="215"/>
      <c r="CC436" s="215"/>
      <c r="CD436" s="215"/>
      <c r="CE436" s="215"/>
      <c r="CF436" s="215"/>
      <c r="CG436" s="215"/>
      <c r="CH436" s="215"/>
      <c r="CI436" s="215"/>
      <c r="CJ436" s="215"/>
      <c r="CK436" s="215"/>
      <c r="CL436" s="215"/>
      <c r="CM436" s="215"/>
      <c r="CN436" s="215"/>
      <c r="CO436" s="215"/>
      <c r="CP436" s="215"/>
      <c r="CQ436" s="215"/>
      <c r="CR436" s="215"/>
      <c r="CS436" s="215"/>
      <c r="CT436" s="215"/>
      <c r="CU436" s="215"/>
      <c r="CV436" s="215"/>
      <c r="CW436" s="215"/>
      <c r="CX436" s="215"/>
      <c r="CY436" s="215"/>
      <c r="CZ436" s="215"/>
      <c r="DA436" s="215"/>
      <c r="DB436" s="215"/>
      <c r="DC436" s="215"/>
      <c r="DD436" s="215"/>
      <c r="DE436" s="215"/>
      <c r="DF436" s="215"/>
      <c r="DG436" s="215"/>
      <c r="DH436" s="215"/>
      <c r="DI436" s="215"/>
      <c r="DJ436" s="215"/>
      <c r="DK436" s="215"/>
      <c r="DL436" s="215"/>
      <c r="DM436" s="215"/>
      <c r="DN436" s="215"/>
      <c r="DO436" s="215"/>
      <c r="DP436" s="215"/>
      <c r="DQ436" s="215"/>
      <c r="DR436" s="215"/>
      <c r="DS436" s="215"/>
      <c r="DT436" s="215"/>
      <c r="DU436" s="215"/>
      <c r="DV436" s="215"/>
      <c r="DW436" s="215"/>
      <c r="DX436" s="215"/>
      <c r="DY436" s="215"/>
      <c r="DZ436" s="215"/>
      <c r="EA436" s="215"/>
      <c r="EB436" s="215"/>
      <c r="EC436" s="215"/>
      <c r="ED436" s="215"/>
      <c r="EE436" s="215"/>
      <c r="EF436" s="215"/>
      <c r="EG436" s="215"/>
      <c r="EH436" s="215"/>
      <c r="EI436" s="215"/>
      <c r="EJ436" s="215"/>
      <c r="EK436" s="215"/>
      <c r="EL436" s="215"/>
      <c r="EM436" s="215"/>
      <c r="EN436" s="215"/>
      <c r="EO436" s="215"/>
      <c r="EP436" s="215"/>
      <c r="EQ436" s="215"/>
      <c r="ER436" s="215"/>
      <c r="ES436" s="215"/>
      <c r="ET436" s="215"/>
      <c r="EU436" s="215"/>
      <c r="EV436" s="215"/>
      <c r="EW436" s="215"/>
      <c r="EX436" s="215"/>
    </row>
    <row r="437" spans="1:154" ht="20.25" x14ac:dyDescent="0.2">
      <c r="A437" s="432"/>
      <c r="B437" s="431"/>
      <c r="C437" s="431"/>
      <c r="D437" s="431"/>
      <c r="E437" s="431"/>
      <c r="F437" s="431"/>
      <c r="G437" s="435" t="s">
        <v>227</v>
      </c>
      <c r="H437" s="476"/>
      <c r="I437" s="476"/>
      <c r="J437" s="476">
        <f t="shared" si="98"/>
        <v>0</v>
      </c>
      <c r="K437" s="518"/>
      <c r="L437" s="476"/>
      <c r="M437" s="477"/>
      <c r="N437" s="476"/>
      <c r="O437" s="478">
        <f t="shared" ref="O437:O446" si="116">M437+N437</f>
        <v>0</v>
      </c>
      <c r="P437" s="478">
        <f t="shared" si="114"/>
        <v>0</v>
      </c>
      <c r="Q437" s="475"/>
      <c r="R437" s="283"/>
      <c r="S437" s="283"/>
      <c r="T437" s="283"/>
      <c r="U437" s="283"/>
      <c r="V437" s="283"/>
      <c r="W437" s="283"/>
      <c r="X437" s="83"/>
      <c r="Y437" s="283"/>
      <c r="Z437" s="283"/>
      <c r="AA437" s="283"/>
      <c r="AB437" s="283"/>
      <c r="AC437" s="283"/>
      <c r="AD437" s="283"/>
      <c r="AE437" s="283"/>
      <c r="AF437" s="283"/>
      <c r="AG437" s="283"/>
      <c r="AH437" s="283"/>
      <c r="AI437" s="283"/>
      <c r="AJ437" s="283"/>
      <c r="AK437" s="283"/>
      <c r="AL437" s="283"/>
      <c r="AM437" s="283"/>
      <c r="AN437" s="283"/>
      <c r="AO437" s="283"/>
      <c r="AP437" s="283"/>
      <c r="AQ437" s="283"/>
      <c r="AR437" s="283"/>
      <c r="AS437" s="215"/>
      <c r="AT437" s="215"/>
      <c r="AU437" s="215"/>
      <c r="AV437" s="215"/>
      <c r="AW437" s="215"/>
      <c r="AX437" s="215"/>
      <c r="AY437" s="215"/>
      <c r="AZ437" s="215"/>
      <c r="BA437" s="215"/>
      <c r="BB437" s="215"/>
      <c r="BC437" s="215"/>
      <c r="BD437" s="215"/>
      <c r="BE437" s="215"/>
      <c r="BF437" s="215"/>
      <c r="BG437" s="215"/>
      <c r="BH437" s="215"/>
      <c r="BI437" s="215"/>
      <c r="BJ437" s="215"/>
      <c r="BK437" s="215"/>
      <c r="BL437" s="215"/>
      <c r="BM437" s="215"/>
      <c r="BN437" s="215"/>
      <c r="BO437" s="215"/>
      <c r="BP437" s="215"/>
      <c r="BQ437" s="215"/>
      <c r="BR437" s="215"/>
      <c r="BS437" s="215"/>
      <c r="BT437" s="215"/>
      <c r="BU437" s="215"/>
      <c r="BV437" s="215"/>
      <c r="BW437" s="215"/>
      <c r="BX437" s="215"/>
      <c r="BY437" s="215"/>
      <c r="BZ437" s="215"/>
      <c r="CA437" s="215"/>
      <c r="CB437" s="215"/>
      <c r="CC437" s="215"/>
      <c r="CD437" s="215"/>
      <c r="CE437" s="215"/>
      <c r="CF437" s="215"/>
      <c r="CG437" s="215"/>
      <c r="CH437" s="215"/>
      <c r="CI437" s="215"/>
      <c r="CJ437" s="215"/>
      <c r="CK437" s="215"/>
      <c r="CL437" s="215"/>
      <c r="CM437" s="215"/>
      <c r="CN437" s="215"/>
      <c r="CO437" s="215"/>
      <c r="CP437" s="215"/>
      <c r="CQ437" s="215"/>
      <c r="CR437" s="215"/>
      <c r="CS437" s="215"/>
      <c r="CT437" s="215"/>
      <c r="CU437" s="215"/>
      <c r="CV437" s="215"/>
      <c r="CW437" s="215"/>
      <c r="CX437" s="215"/>
      <c r="CY437" s="215"/>
      <c r="CZ437" s="215"/>
      <c r="DA437" s="215"/>
      <c r="DB437" s="215"/>
      <c r="DC437" s="215"/>
      <c r="DD437" s="215"/>
      <c r="DE437" s="215"/>
      <c r="DF437" s="215"/>
      <c r="DG437" s="215"/>
      <c r="DH437" s="215"/>
      <c r="DI437" s="215"/>
      <c r="DJ437" s="215"/>
      <c r="DK437" s="215"/>
      <c r="DL437" s="215"/>
      <c r="DM437" s="215"/>
      <c r="DN437" s="215"/>
      <c r="DO437" s="215"/>
      <c r="DP437" s="215"/>
      <c r="DQ437" s="215"/>
      <c r="DR437" s="215"/>
      <c r="DS437" s="215"/>
      <c r="DT437" s="215"/>
      <c r="DU437" s="215"/>
      <c r="DV437" s="215"/>
      <c r="DW437" s="215"/>
      <c r="DX437" s="215"/>
      <c r="DY437" s="215"/>
      <c r="DZ437" s="215"/>
      <c r="EA437" s="215"/>
      <c r="EB437" s="215"/>
      <c r="EC437" s="215"/>
      <c r="ED437" s="215"/>
      <c r="EE437" s="215"/>
      <c r="EF437" s="215"/>
      <c r="EG437" s="215"/>
      <c r="EH437" s="215"/>
      <c r="EI437" s="215"/>
      <c r="EJ437" s="215"/>
      <c r="EK437" s="215"/>
      <c r="EL437" s="215"/>
      <c r="EM437" s="215"/>
      <c r="EN437" s="215"/>
      <c r="EO437" s="215"/>
      <c r="EP437" s="215"/>
      <c r="EQ437" s="215"/>
      <c r="ER437" s="215"/>
      <c r="ES437" s="215"/>
      <c r="ET437" s="215"/>
      <c r="EU437" s="215"/>
      <c r="EV437" s="215"/>
      <c r="EW437" s="215"/>
      <c r="EX437" s="215"/>
    </row>
    <row r="438" spans="1:154" ht="20.25" x14ac:dyDescent="0.2">
      <c r="A438" s="432"/>
      <c r="B438" s="431"/>
      <c r="C438" s="431"/>
      <c r="D438" s="431"/>
      <c r="E438" s="431"/>
      <c r="F438" s="431"/>
      <c r="G438" s="435" t="s">
        <v>436</v>
      </c>
      <c r="H438" s="476"/>
      <c r="I438" s="476"/>
      <c r="J438" s="476">
        <f t="shared" si="98"/>
        <v>0</v>
      </c>
      <c r="K438" s="518"/>
      <c r="L438" s="476"/>
      <c r="M438" s="477"/>
      <c r="N438" s="476"/>
      <c r="O438" s="478">
        <f t="shared" si="116"/>
        <v>0</v>
      </c>
      <c r="P438" s="478">
        <f t="shared" si="114"/>
        <v>0</v>
      </c>
      <c r="Q438" s="475"/>
      <c r="R438" s="283"/>
      <c r="S438" s="283"/>
      <c r="T438" s="283"/>
      <c r="U438" s="283"/>
      <c r="V438" s="283"/>
      <c r="W438" s="283"/>
      <c r="X438" s="83"/>
      <c r="Y438" s="283"/>
      <c r="Z438" s="283"/>
      <c r="AA438" s="283"/>
      <c r="AB438" s="283"/>
      <c r="AC438" s="283"/>
      <c r="AD438" s="283"/>
      <c r="AE438" s="283"/>
      <c r="AF438" s="283"/>
      <c r="AG438" s="283"/>
      <c r="AH438" s="283"/>
      <c r="AI438" s="283"/>
      <c r="AJ438" s="283"/>
      <c r="AK438" s="283"/>
      <c r="AL438" s="283"/>
      <c r="AM438" s="283"/>
      <c r="AN438" s="283"/>
      <c r="AO438" s="283"/>
      <c r="AP438" s="283"/>
      <c r="AQ438" s="283"/>
      <c r="AR438" s="283"/>
      <c r="AS438" s="215"/>
      <c r="AT438" s="215"/>
      <c r="AU438" s="215"/>
      <c r="AV438" s="215"/>
      <c r="AW438" s="215"/>
      <c r="AX438" s="215"/>
      <c r="AY438" s="215"/>
      <c r="AZ438" s="215"/>
      <c r="BA438" s="215"/>
      <c r="BB438" s="215"/>
      <c r="BC438" s="215"/>
      <c r="BD438" s="215"/>
      <c r="BE438" s="215"/>
      <c r="BF438" s="215"/>
      <c r="BG438" s="215"/>
      <c r="BH438" s="215"/>
      <c r="BI438" s="215"/>
      <c r="BJ438" s="215"/>
      <c r="BK438" s="215"/>
      <c r="BL438" s="215"/>
      <c r="BM438" s="215"/>
      <c r="BN438" s="215"/>
      <c r="BO438" s="215"/>
      <c r="BP438" s="215"/>
      <c r="BQ438" s="215"/>
      <c r="BR438" s="215"/>
      <c r="BS438" s="215"/>
      <c r="BT438" s="215"/>
      <c r="BU438" s="215"/>
      <c r="BV438" s="215"/>
      <c r="BW438" s="215"/>
      <c r="BX438" s="215"/>
      <c r="BY438" s="215"/>
      <c r="BZ438" s="215"/>
      <c r="CA438" s="215"/>
      <c r="CB438" s="215"/>
      <c r="CC438" s="215"/>
      <c r="CD438" s="215"/>
      <c r="CE438" s="215"/>
      <c r="CF438" s="215"/>
      <c r="CG438" s="215"/>
      <c r="CH438" s="215"/>
      <c r="CI438" s="215"/>
      <c r="CJ438" s="215"/>
      <c r="CK438" s="215"/>
      <c r="CL438" s="215"/>
      <c r="CM438" s="215"/>
      <c r="CN438" s="215"/>
      <c r="CO438" s="215"/>
      <c r="CP438" s="215"/>
      <c r="CQ438" s="215"/>
      <c r="CR438" s="215"/>
      <c r="CS438" s="215"/>
      <c r="CT438" s="215"/>
      <c r="CU438" s="215"/>
      <c r="CV438" s="215"/>
      <c r="CW438" s="215"/>
      <c r="CX438" s="215"/>
      <c r="CY438" s="215"/>
      <c r="CZ438" s="215"/>
      <c r="DA438" s="215"/>
      <c r="DB438" s="215"/>
      <c r="DC438" s="215"/>
      <c r="DD438" s="215"/>
      <c r="DE438" s="215"/>
      <c r="DF438" s="215"/>
      <c r="DG438" s="215"/>
      <c r="DH438" s="215"/>
      <c r="DI438" s="215"/>
      <c r="DJ438" s="215"/>
      <c r="DK438" s="215"/>
      <c r="DL438" s="215"/>
      <c r="DM438" s="215"/>
      <c r="DN438" s="215"/>
      <c r="DO438" s="215"/>
      <c r="DP438" s="215"/>
      <c r="DQ438" s="215"/>
      <c r="DR438" s="215"/>
      <c r="DS438" s="215"/>
      <c r="DT438" s="215"/>
      <c r="DU438" s="215"/>
      <c r="DV438" s="215"/>
      <c r="DW438" s="215"/>
      <c r="DX438" s="215"/>
      <c r="DY438" s="215"/>
      <c r="DZ438" s="215"/>
      <c r="EA438" s="215"/>
      <c r="EB438" s="215"/>
      <c r="EC438" s="215"/>
      <c r="ED438" s="215"/>
      <c r="EE438" s="215"/>
      <c r="EF438" s="215"/>
      <c r="EG438" s="215"/>
      <c r="EH438" s="215"/>
      <c r="EI438" s="215"/>
      <c r="EJ438" s="215"/>
      <c r="EK438" s="215"/>
      <c r="EL438" s="215"/>
      <c r="EM438" s="215"/>
      <c r="EN438" s="215"/>
      <c r="EO438" s="215"/>
      <c r="EP438" s="215"/>
      <c r="EQ438" s="215"/>
      <c r="ER438" s="215"/>
      <c r="ES438" s="215"/>
      <c r="ET438" s="215"/>
      <c r="EU438" s="215"/>
      <c r="EV438" s="215"/>
      <c r="EW438" s="215"/>
      <c r="EX438" s="215"/>
    </row>
    <row r="439" spans="1:154" s="45" customFormat="1" ht="20.25" x14ac:dyDescent="0.25">
      <c r="A439" s="420"/>
      <c r="B439" s="421"/>
      <c r="C439" s="421"/>
      <c r="D439" s="421"/>
      <c r="E439" s="421"/>
      <c r="F439" s="421"/>
      <c r="G439" s="433" t="s">
        <v>228</v>
      </c>
      <c r="H439" s="472"/>
      <c r="I439" s="472"/>
      <c r="J439" s="476">
        <f t="shared" si="98"/>
        <v>0</v>
      </c>
      <c r="K439" s="518"/>
      <c r="L439" s="472"/>
      <c r="M439" s="453">
        <v>0</v>
      </c>
      <c r="N439" s="472"/>
      <c r="O439" s="531">
        <f t="shared" si="116"/>
        <v>0</v>
      </c>
      <c r="P439" s="531">
        <f t="shared" si="114"/>
        <v>0</v>
      </c>
      <c r="Q439" s="475"/>
      <c r="R439" s="283"/>
      <c r="S439" s="83"/>
      <c r="T439" s="83"/>
      <c r="U439" s="83"/>
      <c r="V439" s="83"/>
      <c r="W439" s="83"/>
      <c r="X439" s="2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s="45" customFormat="1" ht="40.5" x14ac:dyDescent="0.25">
      <c r="A440" s="420"/>
      <c r="B440" s="421"/>
      <c r="C440" s="421"/>
      <c r="D440" s="421"/>
      <c r="E440" s="421"/>
      <c r="F440" s="421"/>
      <c r="G440" s="433" t="s">
        <v>229</v>
      </c>
      <c r="H440" s="472"/>
      <c r="I440" s="472"/>
      <c r="J440" s="476">
        <f t="shared" si="98"/>
        <v>0</v>
      </c>
      <c r="K440" s="518"/>
      <c r="L440" s="472"/>
      <c r="M440" s="453"/>
      <c r="N440" s="472"/>
      <c r="O440" s="478">
        <f t="shared" si="116"/>
        <v>0</v>
      </c>
      <c r="P440" s="531">
        <f t="shared" si="114"/>
        <v>0</v>
      </c>
      <c r="Q440" s="475"/>
      <c r="R440" s="283"/>
      <c r="S440" s="83"/>
      <c r="T440" s="83"/>
      <c r="U440" s="83"/>
      <c r="V440" s="83"/>
      <c r="W440" s="83"/>
      <c r="X440" s="2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4"/>
      <c r="EJ440" s="44"/>
      <c r="EK440" s="44"/>
      <c r="EL440" s="44"/>
      <c r="EM440" s="44"/>
      <c r="EN440" s="44"/>
      <c r="EO440" s="44"/>
      <c r="EP440" s="44"/>
      <c r="EQ440" s="44"/>
      <c r="ER440" s="44"/>
      <c r="ES440" s="44"/>
      <c r="ET440" s="44"/>
      <c r="EU440" s="44"/>
      <c r="EV440" s="44"/>
      <c r="EW440" s="44"/>
      <c r="EX440" s="44"/>
    </row>
    <row r="441" spans="1:154" s="45" customFormat="1" ht="20.25" x14ac:dyDescent="0.25">
      <c r="A441" s="420"/>
      <c r="B441" s="421"/>
      <c r="C441" s="421"/>
      <c r="D441" s="421"/>
      <c r="E441" s="421"/>
      <c r="F441" s="421"/>
      <c r="G441" s="433" t="s">
        <v>230</v>
      </c>
      <c r="H441" s="472">
        <v>56500</v>
      </c>
      <c r="I441" s="472">
        <f>O441</f>
        <v>64480</v>
      </c>
      <c r="J441" s="476">
        <f t="shared" si="98"/>
        <v>-7980</v>
      </c>
      <c r="K441" s="518"/>
      <c r="L441" s="472">
        <v>56500</v>
      </c>
      <c r="M441" s="453">
        <v>56480</v>
      </c>
      <c r="N441" s="472">
        <v>8000</v>
      </c>
      <c r="O441" s="531">
        <f t="shared" si="116"/>
        <v>64480</v>
      </c>
      <c r="P441" s="531">
        <f t="shared" si="114"/>
        <v>-7980</v>
      </c>
      <c r="Q441" s="475"/>
      <c r="R441" s="283"/>
      <c r="S441" s="83"/>
      <c r="T441" s="83"/>
      <c r="U441" s="83"/>
      <c r="V441" s="83"/>
      <c r="W441" s="83"/>
      <c r="X441" s="2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</row>
    <row r="442" spans="1:154" s="45" customFormat="1" ht="20.25" x14ac:dyDescent="0.25">
      <c r="A442" s="420"/>
      <c r="B442" s="421"/>
      <c r="C442" s="421"/>
      <c r="D442" s="421"/>
      <c r="E442" s="421"/>
      <c r="F442" s="421"/>
      <c r="G442" s="433" t="s">
        <v>231</v>
      </c>
      <c r="H442" s="472">
        <v>26000</v>
      </c>
      <c r="I442" s="472">
        <f>O442</f>
        <v>26733</v>
      </c>
      <c r="J442" s="476">
        <f t="shared" si="98"/>
        <v>-733</v>
      </c>
      <c r="K442" s="518"/>
      <c r="L442" s="472">
        <v>26000</v>
      </c>
      <c r="M442" s="453">
        <v>25833</v>
      </c>
      <c r="N442" s="472">
        <v>900</v>
      </c>
      <c r="O442" s="531">
        <f t="shared" si="116"/>
        <v>26733</v>
      </c>
      <c r="P442" s="531">
        <f t="shared" si="114"/>
        <v>-733</v>
      </c>
      <c r="Q442" s="475"/>
      <c r="R442" s="205"/>
      <c r="S442" s="83"/>
      <c r="T442" s="83"/>
      <c r="U442" s="83"/>
      <c r="V442" s="83"/>
      <c r="W442" s="83"/>
      <c r="X442" s="31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</row>
    <row r="443" spans="1:154" s="45" customFormat="1" ht="60.75" x14ac:dyDescent="0.25">
      <c r="A443" s="420"/>
      <c r="B443" s="421"/>
      <c r="C443" s="421"/>
      <c r="D443" s="421"/>
      <c r="E443" s="421"/>
      <c r="F443" s="421"/>
      <c r="G443" s="433" t="s">
        <v>232</v>
      </c>
      <c r="H443" s="472">
        <v>264000</v>
      </c>
      <c r="I443" s="472">
        <f>O443</f>
        <v>303696</v>
      </c>
      <c r="J443" s="476">
        <f t="shared" si="98"/>
        <v>-39696</v>
      </c>
      <c r="K443" s="518"/>
      <c r="L443" s="472">
        <v>264000</v>
      </c>
      <c r="M443" s="453">
        <v>261009</v>
      </c>
      <c r="N443" s="472">
        <v>42687</v>
      </c>
      <c r="O443" s="531">
        <f t="shared" si="116"/>
        <v>303696</v>
      </c>
      <c r="P443" s="531">
        <f t="shared" si="114"/>
        <v>-39696</v>
      </c>
      <c r="Q443" s="475"/>
      <c r="R443" s="205"/>
      <c r="S443" s="83"/>
      <c r="T443" s="83"/>
      <c r="U443" s="83"/>
      <c r="V443" s="83"/>
      <c r="W443" s="83"/>
      <c r="X443" s="31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4"/>
      <c r="EJ443" s="44"/>
      <c r="EK443" s="44"/>
      <c r="EL443" s="44"/>
      <c r="EM443" s="44"/>
      <c r="EN443" s="44"/>
      <c r="EO443" s="44"/>
      <c r="EP443" s="44"/>
      <c r="EQ443" s="44"/>
      <c r="ER443" s="44"/>
      <c r="ES443" s="44"/>
      <c r="ET443" s="44"/>
      <c r="EU443" s="44"/>
      <c r="EV443" s="44"/>
      <c r="EW443" s="44"/>
      <c r="EX443" s="44"/>
    </row>
    <row r="444" spans="1:154" s="45" customFormat="1" ht="20.25" x14ac:dyDescent="0.25">
      <c r="A444" s="420"/>
      <c r="B444" s="421"/>
      <c r="C444" s="421"/>
      <c r="D444" s="421"/>
      <c r="E444" s="421"/>
      <c r="F444" s="421"/>
      <c r="G444" s="433" t="s">
        <v>437</v>
      </c>
      <c r="H444" s="472"/>
      <c r="I444" s="472"/>
      <c r="J444" s="476"/>
      <c r="K444" s="518"/>
      <c r="L444" s="472"/>
      <c r="M444" s="453"/>
      <c r="N444" s="472"/>
      <c r="O444" s="478"/>
      <c r="P444" s="531"/>
      <c r="Q444" s="475"/>
      <c r="R444" s="283"/>
      <c r="S444" s="83"/>
      <c r="T444" s="83"/>
      <c r="U444" s="83"/>
      <c r="V444" s="83"/>
      <c r="W444" s="83"/>
      <c r="X444" s="31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4"/>
      <c r="EG444" s="44"/>
      <c r="EH444" s="44"/>
      <c r="EI444" s="44"/>
      <c r="EJ444" s="44"/>
      <c r="EK444" s="44"/>
      <c r="EL444" s="44"/>
      <c r="EM444" s="44"/>
      <c r="EN444" s="44"/>
      <c r="EO444" s="44"/>
      <c r="EP444" s="44"/>
      <c r="EQ444" s="44"/>
      <c r="ER444" s="44"/>
      <c r="ES444" s="44"/>
      <c r="ET444" s="44"/>
      <c r="EU444" s="44"/>
      <c r="EV444" s="44"/>
      <c r="EW444" s="44"/>
      <c r="EX444" s="44"/>
    </row>
    <row r="445" spans="1:154" ht="20.25" x14ac:dyDescent="0.2">
      <c r="A445" s="432"/>
      <c r="B445" s="431"/>
      <c r="C445" s="431"/>
      <c r="D445" s="431"/>
      <c r="E445" s="431"/>
      <c r="F445" s="431"/>
      <c r="G445" s="433" t="s">
        <v>233</v>
      </c>
      <c r="H445" s="476"/>
      <c r="I445" s="476"/>
      <c r="J445" s="476">
        <f t="shared" si="98"/>
        <v>0</v>
      </c>
      <c r="K445" s="518"/>
      <c r="L445" s="476"/>
      <c r="M445" s="477"/>
      <c r="N445" s="476"/>
      <c r="O445" s="478">
        <f t="shared" si="116"/>
        <v>0</v>
      </c>
      <c r="P445" s="478">
        <f t="shared" si="114"/>
        <v>0</v>
      </c>
      <c r="Q445" s="475"/>
      <c r="R445" s="283"/>
      <c r="S445" s="283"/>
      <c r="T445" s="283"/>
      <c r="U445" s="283"/>
      <c r="V445" s="283"/>
      <c r="W445" s="283"/>
      <c r="X445" s="31"/>
      <c r="Y445" s="283"/>
      <c r="Z445" s="283"/>
      <c r="AA445" s="283"/>
      <c r="AB445" s="283"/>
      <c r="AC445" s="283"/>
      <c r="AD445" s="283"/>
      <c r="AE445" s="283"/>
      <c r="AF445" s="283"/>
      <c r="AG445" s="283"/>
      <c r="AH445" s="283"/>
      <c r="AI445" s="283"/>
      <c r="AJ445" s="283"/>
      <c r="AK445" s="283"/>
      <c r="AL445" s="283"/>
      <c r="AM445" s="283"/>
      <c r="AN445" s="283"/>
      <c r="AO445" s="283"/>
      <c r="AP445" s="283"/>
      <c r="AQ445" s="283"/>
      <c r="AR445" s="283"/>
      <c r="AS445" s="215"/>
      <c r="AT445" s="215"/>
      <c r="AU445" s="215"/>
      <c r="AV445" s="215"/>
      <c r="AW445" s="215"/>
      <c r="AX445" s="215"/>
      <c r="AY445" s="215"/>
      <c r="AZ445" s="215"/>
      <c r="BA445" s="215"/>
      <c r="BB445" s="215"/>
      <c r="BC445" s="215"/>
      <c r="BD445" s="215"/>
      <c r="BE445" s="215"/>
      <c r="BF445" s="215"/>
      <c r="BG445" s="215"/>
      <c r="BH445" s="215"/>
      <c r="BI445" s="215"/>
      <c r="BJ445" s="215"/>
      <c r="BK445" s="215"/>
      <c r="BL445" s="215"/>
      <c r="BM445" s="215"/>
      <c r="BN445" s="215"/>
      <c r="BO445" s="215"/>
      <c r="BP445" s="215"/>
      <c r="BQ445" s="215"/>
      <c r="BR445" s="215"/>
      <c r="BS445" s="215"/>
      <c r="BT445" s="215"/>
      <c r="BU445" s="215"/>
      <c r="BV445" s="215"/>
      <c r="BW445" s="215"/>
      <c r="BX445" s="215"/>
      <c r="BY445" s="215"/>
      <c r="BZ445" s="215"/>
      <c r="CA445" s="215"/>
      <c r="CB445" s="215"/>
      <c r="CC445" s="215"/>
      <c r="CD445" s="215"/>
      <c r="CE445" s="215"/>
      <c r="CF445" s="215"/>
      <c r="CG445" s="215"/>
      <c r="CH445" s="215"/>
      <c r="CI445" s="215"/>
      <c r="CJ445" s="215"/>
      <c r="CK445" s="215"/>
      <c r="CL445" s="215"/>
      <c r="CM445" s="215"/>
      <c r="CN445" s="215"/>
      <c r="CO445" s="215"/>
      <c r="CP445" s="215"/>
      <c r="CQ445" s="215"/>
      <c r="CR445" s="215"/>
      <c r="CS445" s="215"/>
      <c r="CT445" s="215"/>
      <c r="CU445" s="215"/>
      <c r="CV445" s="215"/>
      <c r="CW445" s="215"/>
      <c r="CX445" s="215"/>
      <c r="CY445" s="215"/>
      <c r="CZ445" s="215"/>
      <c r="DA445" s="215"/>
      <c r="DB445" s="215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20.25" x14ac:dyDescent="0.2">
      <c r="A446" s="432"/>
      <c r="B446" s="431"/>
      <c r="C446" s="431"/>
      <c r="D446" s="431"/>
      <c r="E446" s="431"/>
      <c r="F446" s="421" t="s">
        <v>31</v>
      </c>
      <c r="G446" s="433" t="s">
        <v>425</v>
      </c>
      <c r="H446" s="476"/>
      <c r="I446" s="476"/>
      <c r="J446" s="476">
        <f t="shared" si="98"/>
        <v>0</v>
      </c>
      <c r="K446" s="518"/>
      <c r="L446" s="476"/>
      <c r="M446" s="510"/>
      <c r="N446" s="476"/>
      <c r="O446" s="478">
        <f t="shared" si="116"/>
        <v>0</v>
      </c>
      <c r="P446" s="478">
        <f t="shared" si="114"/>
        <v>0</v>
      </c>
      <c r="Q446" s="475" t="e">
        <f t="shared" ref="Q446" si="117">ROUND(O446/L446*100,2)</f>
        <v>#DIV/0!</v>
      </c>
      <c r="R446" s="283"/>
      <c r="S446" s="283"/>
      <c r="T446" s="283"/>
      <c r="U446" s="283"/>
      <c r="V446" s="283"/>
      <c r="W446" s="283"/>
      <c r="X446" s="31"/>
      <c r="Y446" s="283"/>
      <c r="Z446" s="283"/>
      <c r="AA446" s="283"/>
      <c r="AB446" s="283"/>
      <c r="AC446" s="283"/>
      <c r="AD446" s="283"/>
      <c r="AE446" s="283"/>
      <c r="AF446" s="283"/>
      <c r="AG446" s="283"/>
      <c r="AH446" s="283"/>
      <c r="AI446" s="283"/>
      <c r="AJ446" s="283"/>
      <c r="AK446" s="283"/>
      <c r="AL446" s="283"/>
      <c r="AM446" s="283"/>
      <c r="AN446" s="283"/>
      <c r="AO446" s="283"/>
      <c r="AP446" s="283"/>
      <c r="AQ446" s="283"/>
      <c r="AR446" s="283"/>
      <c r="AS446" s="215"/>
      <c r="AT446" s="215"/>
      <c r="AU446" s="215"/>
      <c r="AV446" s="215"/>
      <c r="AW446" s="215"/>
      <c r="AX446" s="215"/>
      <c r="AY446" s="215"/>
      <c r="AZ446" s="215"/>
      <c r="BA446" s="215"/>
      <c r="BB446" s="215"/>
      <c r="BC446" s="215"/>
      <c r="BD446" s="215"/>
      <c r="BE446" s="215"/>
      <c r="BF446" s="215"/>
      <c r="BG446" s="215"/>
      <c r="BH446" s="215"/>
      <c r="BI446" s="215"/>
      <c r="BJ446" s="215"/>
      <c r="BK446" s="215"/>
      <c r="BL446" s="215"/>
      <c r="BM446" s="215"/>
      <c r="BN446" s="215"/>
      <c r="BO446" s="215"/>
      <c r="BP446" s="215"/>
      <c r="BQ446" s="215"/>
      <c r="BR446" s="215"/>
      <c r="BS446" s="215"/>
      <c r="BT446" s="215"/>
      <c r="BU446" s="215"/>
      <c r="BV446" s="215"/>
      <c r="BW446" s="215"/>
      <c r="BX446" s="215"/>
      <c r="BY446" s="215"/>
      <c r="BZ446" s="215"/>
      <c r="CA446" s="215"/>
      <c r="CB446" s="215"/>
      <c r="CC446" s="215"/>
      <c r="CD446" s="215"/>
      <c r="CE446" s="215"/>
      <c r="CF446" s="215"/>
      <c r="CG446" s="215"/>
      <c r="CH446" s="215"/>
      <c r="CI446" s="215"/>
      <c r="CJ446" s="215"/>
      <c r="CK446" s="215"/>
      <c r="CL446" s="215"/>
      <c r="CM446" s="215"/>
      <c r="CN446" s="215"/>
      <c r="CO446" s="215"/>
      <c r="CP446" s="215"/>
      <c r="CQ446" s="215"/>
      <c r="CR446" s="215"/>
      <c r="CS446" s="215"/>
      <c r="CT446" s="215"/>
      <c r="CU446" s="215"/>
      <c r="CV446" s="215"/>
      <c r="CW446" s="215"/>
      <c r="CX446" s="215"/>
      <c r="CY446" s="215"/>
      <c r="CZ446" s="215"/>
      <c r="DA446" s="215"/>
      <c r="DB446" s="215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43.9" customHeight="1" x14ac:dyDescent="0.2">
      <c r="A447" s="432"/>
      <c r="B447" s="431"/>
      <c r="C447" s="431"/>
      <c r="D447" s="431"/>
      <c r="E447" s="431"/>
      <c r="F447" s="433" t="s">
        <v>456</v>
      </c>
      <c r="G447" s="433" t="s">
        <v>457</v>
      </c>
      <c r="H447" s="476"/>
      <c r="I447" s="476"/>
      <c r="J447" s="476"/>
      <c r="K447" s="518"/>
      <c r="L447" s="476"/>
      <c r="M447" s="510"/>
      <c r="N447" s="476"/>
      <c r="O447" s="532"/>
      <c r="P447" s="532"/>
      <c r="Q447" s="475"/>
      <c r="R447" s="283"/>
      <c r="S447" s="283"/>
      <c r="T447" s="283"/>
      <c r="U447" s="283"/>
      <c r="V447" s="283"/>
      <c r="W447" s="283"/>
      <c r="X447" s="31"/>
      <c r="Y447" s="283"/>
      <c r="Z447" s="283"/>
      <c r="AA447" s="283"/>
      <c r="AB447" s="283"/>
      <c r="AC447" s="283"/>
      <c r="AD447" s="283"/>
      <c r="AE447" s="283"/>
      <c r="AF447" s="283"/>
      <c r="AG447" s="283"/>
      <c r="AH447" s="283"/>
      <c r="AI447" s="283"/>
      <c r="AJ447" s="283"/>
      <c r="AK447" s="283"/>
      <c r="AL447" s="283"/>
      <c r="AM447" s="283"/>
      <c r="AN447" s="283"/>
      <c r="AO447" s="283"/>
      <c r="AP447" s="283"/>
      <c r="AQ447" s="283"/>
      <c r="AR447" s="283"/>
      <c r="AS447" s="215"/>
      <c r="AT447" s="215"/>
      <c r="AU447" s="215"/>
      <c r="AV447" s="215"/>
      <c r="AW447" s="215"/>
      <c r="AX447" s="215"/>
      <c r="AY447" s="215"/>
      <c r="AZ447" s="215"/>
      <c r="BA447" s="215"/>
      <c r="BB447" s="215"/>
      <c r="BC447" s="215"/>
      <c r="BD447" s="215"/>
      <c r="BE447" s="215"/>
      <c r="BF447" s="215"/>
      <c r="BG447" s="215"/>
      <c r="BH447" s="215"/>
      <c r="BI447" s="215"/>
      <c r="BJ447" s="215"/>
      <c r="BK447" s="215"/>
      <c r="BL447" s="215"/>
      <c r="BM447" s="215"/>
      <c r="BN447" s="215"/>
      <c r="BO447" s="215"/>
      <c r="BP447" s="215"/>
      <c r="BQ447" s="215"/>
      <c r="BR447" s="215"/>
      <c r="BS447" s="215"/>
      <c r="BT447" s="215"/>
      <c r="BU447" s="215"/>
      <c r="BV447" s="215"/>
      <c r="BW447" s="215"/>
      <c r="BX447" s="215"/>
      <c r="BY447" s="215"/>
      <c r="BZ447" s="215"/>
      <c r="CA447" s="215"/>
      <c r="CB447" s="215"/>
      <c r="CC447" s="215"/>
      <c r="CD447" s="215"/>
      <c r="CE447" s="215"/>
      <c r="CF447" s="215"/>
      <c r="CG447" s="215"/>
      <c r="CH447" s="215"/>
      <c r="CI447" s="215"/>
      <c r="CJ447" s="215"/>
      <c r="CK447" s="215"/>
      <c r="CL447" s="215"/>
      <c r="CM447" s="215"/>
      <c r="CN447" s="215"/>
      <c r="CO447" s="215"/>
      <c r="CP447" s="215"/>
      <c r="CQ447" s="215"/>
      <c r="CR447" s="215"/>
      <c r="CS447" s="215"/>
      <c r="CT447" s="215"/>
      <c r="CU447" s="215"/>
      <c r="CV447" s="215"/>
      <c r="CW447" s="215"/>
      <c r="CX447" s="215"/>
      <c r="CY447" s="215"/>
      <c r="CZ447" s="215"/>
      <c r="DA447" s="215"/>
      <c r="DB447" s="215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81" x14ac:dyDescent="0.2">
      <c r="A448" s="432"/>
      <c r="B448" s="431"/>
      <c r="C448" s="431"/>
      <c r="D448" s="526">
        <v>60</v>
      </c>
      <c r="E448" s="526"/>
      <c r="F448" s="526"/>
      <c r="G448" s="533" t="s">
        <v>207</v>
      </c>
      <c r="H448" s="476">
        <f>H449+H450</f>
        <v>0</v>
      </c>
      <c r="I448" s="476">
        <f>I449+I450</f>
        <v>0</v>
      </c>
      <c r="J448" s="476">
        <f t="shared" ref="J448:J461" si="118">H448-I448</f>
        <v>0</v>
      </c>
      <c r="K448" s="518" t="e">
        <f t="shared" ref="K448" si="119">ROUND(I448/H448*100,2)</f>
        <v>#DIV/0!</v>
      </c>
      <c r="L448" s="476">
        <f>L449+L450</f>
        <v>0</v>
      </c>
      <c r="M448" s="476">
        <f>M449+M450</f>
        <v>0</v>
      </c>
      <c r="N448" s="476">
        <f>N449+N450</f>
        <v>0</v>
      </c>
      <c r="O448" s="476">
        <f>O449+O450</f>
        <v>0</v>
      </c>
      <c r="P448" s="476">
        <f t="shared" ref="P448" si="120">P449+P450</f>
        <v>0</v>
      </c>
      <c r="Q448" s="475"/>
      <c r="R448" s="283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20.25" x14ac:dyDescent="0.2">
      <c r="A449" s="432"/>
      <c r="B449" s="431"/>
      <c r="C449" s="431"/>
      <c r="D449" s="521"/>
      <c r="E449" s="534" t="s">
        <v>55</v>
      </c>
      <c r="F449" s="521"/>
      <c r="G449" s="528" t="s">
        <v>269</v>
      </c>
      <c r="H449" s="476"/>
      <c r="I449" s="476"/>
      <c r="J449" s="476">
        <f t="shared" si="118"/>
        <v>0</v>
      </c>
      <c r="K449" s="518"/>
      <c r="L449" s="476"/>
      <c r="M449" s="510"/>
      <c r="N449" s="476"/>
      <c r="O449" s="507">
        <f t="shared" ref="O449:O451" si="121">M449+N449</f>
        <v>0</v>
      </c>
      <c r="P449" s="507"/>
      <c r="Q449" s="475"/>
      <c r="R449" s="283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20.25" x14ac:dyDescent="0.2">
      <c r="A450" s="432"/>
      <c r="B450" s="431"/>
      <c r="C450" s="431"/>
      <c r="D450" s="521"/>
      <c r="E450" s="534" t="s">
        <v>27</v>
      </c>
      <c r="F450" s="521"/>
      <c r="G450" s="528" t="s">
        <v>270</v>
      </c>
      <c r="H450" s="476"/>
      <c r="I450" s="476"/>
      <c r="J450" s="476">
        <f t="shared" si="118"/>
        <v>0</v>
      </c>
      <c r="K450" s="518"/>
      <c r="L450" s="476"/>
      <c r="M450" s="510"/>
      <c r="N450" s="476"/>
      <c r="O450" s="507">
        <f t="shared" si="121"/>
        <v>0</v>
      </c>
      <c r="P450" s="507"/>
      <c r="Q450" s="475"/>
      <c r="R450" s="283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20.25" x14ac:dyDescent="0.2">
      <c r="A451" s="481"/>
      <c r="B451" s="482"/>
      <c r="C451" s="482"/>
      <c r="D451" s="482">
        <v>85</v>
      </c>
      <c r="E451" s="482"/>
      <c r="F451" s="482"/>
      <c r="G451" s="484" t="s">
        <v>87</v>
      </c>
      <c r="H451" s="485"/>
      <c r="I451" s="485">
        <f>O451</f>
        <v>-25588.17</v>
      </c>
      <c r="J451" s="485">
        <f t="shared" si="118"/>
        <v>25588.17</v>
      </c>
      <c r="K451" s="535"/>
      <c r="L451" s="485"/>
      <c r="M451" s="487">
        <v>-25538.17</v>
      </c>
      <c r="N451" s="485">
        <v>-50</v>
      </c>
      <c r="O451" s="536">
        <f t="shared" si="121"/>
        <v>-25588.17</v>
      </c>
      <c r="P451" s="536">
        <f t="shared" si="114"/>
        <v>25588.17</v>
      </c>
      <c r="Q451" s="489"/>
      <c r="R451" s="283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20.25" x14ac:dyDescent="0.2">
      <c r="A452" s="432"/>
      <c r="B452" s="431"/>
      <c r="C452" s="431"/>
      <c r="D452" s="431"/>
      <c r="E452" s="431"/>
      <c r="F452" s="431"/>
      <c r="G452" s="435" t="s">
        <v>199</v>
      </c>
      <c r="H452" s="476"/>
      <c r="I452" s="476"/>
      <c r="J452" s="476">
        <f t="shared" si="118"/>
        <v>0</v>
      </c>
      <c r="K452" s="518"/>
      <c r="L452" s="476"/>
      <c r="M452" s="477"/>
      <c r="N452" s="476"/>
      <c r="O452" s="507"/>
      <c r="P452" s="507">
        <f t="shared" ref="P452:P461" si="122">H452-O452</f>
        <v>0</v>
      </c>
      <c r="Q452" s="475"/>
      <c r="R452" s="283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20.25" x14ac:dyDescent="0.2">
      <c r="A453" s="420" t="s">
        <v>208</v>
      </c>
      <c r="B453" s="421" t="s">
        <v>31</v>
      </c>
      <c r="C453" s="421"/>
      <c r="D453" s="421"/>
      <c r="E453" s="421"/>
      <c r="F453" s="421"/>
      <c r="G453" s="433" t="s">
        <v>235</v>
      </c>
      <c r="H453" s="472">
        <f>SUM(H454:H456)</f>
        <v>16026500</v>
      </c>
      <c r="I453" s="472">
        <f>SUM(I454:I456)</f>
        <v>12896780.100000001</v>
      </c>
      <c r="J453" s="472">
        <f t="shared" si="118"/>
        <v>3129719.8999999985</v>
      </c>
      <c r="K453" s="518"/>
      <c r="L453" s="472">
        <f>SUM(L454:L456)</f>
        <v>16026500</v>
      </c>
      <c r="M453" s="472">
        <f>SUM(M454:M456)</f>
        <v>11977304.360000003</v>
      </c>
      <c r="N453" s="472">
        <f>SUM(N454:N456)</f>
        <v>919475.74</v>
      </c>
      <c r="O453" s="472">
        <f>SUM(O454:O456)</f>
        <v>12896780.100000001</v>
      </c>
      <c r="P453" s="474">
        <f t="shared" si="122"/>
        <v>3129719.8999999985</v>
      </c>
      <c r="Q453" s="475"/>
      <c r="R453" s="283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20.25" x14ac:dyDescent="0.2">
      <c r="A454" s="420"/>
      <c r="B454" s="421"/>
      <c r="C454" s="421" t="s">
        <v>23</v>
      </c>
      <c r="D454" s="421"/>
      <c r="E454" s="421"/>
      <c r="F454" s="421"/>
      <c r="G454" s="433" t="s">
        <v>236</v>
      </c>
      <c r="H454" s="472">
        <f>H390+H395</f>
        <v>7000</v>
      </c>
      <c r="I454" s="472">
        <f>I390+I395</f>
        <v>6859.69</v>
      </c>
      <c r="J454" s="472">
        <f t="shared" si="118"/>
        <v>140.3100000000004</v>
      </c>
      <c r="K454" s="518"/>
      <c r="L454" s="472">
        <f>L390+L395</f>
        <v>7000</v>
      </c>
      <c r="M454" s="472">
        <f>M390+M395</f>
        <v>6519.69</v>
      </c>
      <c r="N454" s="472">
        <f>N390+N395</f>
        <v>340</v>
      </c>
      <c r="O454" s="472">
        <f>O390+O395</f>
        <v>6859.69</v>
      </c>
      <c r="P454" s="474">
        <f t="shared" si="122"/>
        <v>140.3100000000004</v>
      </c>
      <c r="Q454" s="475"/>
      <c r="R454" s="283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20.25" x14ac:dyDescent="0.2">
      <c r="A455" s="420"/>
      <c r="B455" s="421"/>
      <c r="C455" s="421" t="s">
        <v>116</v>
      </c>
      <c r="D455" s="421"/>
      <c r="E455" s="421"/>
      <c r="F455" s="421"/>
      <c r="G455" s="433" t="s">
        <v>237</v>
      </c>
      <c r="H455" s="472">
        <f>H392+H418</f>
        <v>7738500</v>
      </c>
      <c r="I455" s="472">
        <f>I392+I418</f>
        <v>7677874.4400000004</v>
      </c>
      <c r="J455" s="472">
        <f t="shared" si="118"/>
        <v>60625.55999999959</v>
      </c>
      <c r="K455" s="518"/>
      <c r="L455" s="472">
        <f>L392+L418</f>
        <v>7738500</v>
      </c>
      <c r="M455" s="472">
        <f>M392+M418</f>
        <v>7598776.0800000001</v>
      </c>
      <c r="N455" s="472">
        <f>N392+N418</f>
        <v>79098.36</v>
      </c>
      <c r="O455" s="472">
        <f>O392+O418</f>
        <v>7677874.4400000004</v>
      </c>
      <c r="P455" s="474">
        <f t="shared" si="122"/>
        <v>60625.55999999959</v>
      </c>
      <c r="Q455" s="475"/>
      <c r="R455" s="283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ht="20.25" x14ac:dyDescent="0.2">
      <c r="A456" s="420"/>
      <c r="B456" s="421"/>
      <c r="C456" s="421" t="s">
        <v>91</v>
      </c>
      <c r="D456" s="421"/>
      <c r="E456" s="421"/>
      <c r="F456" s="421"/>
      <c r="G456" s="433" t="s">
        <v>238</v>
      </c>
      <c r="H456" s="472">
        <f>H387-H454-H455</f>
        <v>8281000</v>
      </c>
      <c r="I456" s="472">
        <f>I387-I454-I455</f>
        <v>5212045.97</v>
      </c>
      <c r="J456" s="472">
        <f t="shared" si="118"/>
        <v>3068954.0300000003</v>
      </c>
      <c r="K456" s="518"/>
      <c r="L456" s="472">
        <f>L387-L454-L455</f>
        <v>8281000</v>
      </c>
      <c r="M456" s="472">
        <f>M387-M454-M455</f>
        <v>4372008.5900000017</v>
      </c>
      <c r="N456" s="472">
        <f>N387-N454-N455</f>
        <v>840037.38</v>
      </c>
      <c r="O456" s="472">
        <f>O387-O454-O455</f>
        <v>5212045.97</v>
      </c>
      <c r="P456" s="474">
        <f t="shared" si="122"/>
        <v>3068954.0300000003</v>
      </c>
      <c r="Q456" s="475"/>
      <c r="R456" s="283"/>
      <c r="S456" s="31"/>
      <c r="T456" s="31"/>
      <c r="U456" s="31"/>
      <c r="V456" s="31"/>
      <c r="W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215"/>
      <c r="DD456" s="215"/>
      <c r="DE456" s="215"/>
      <c r="DF456" s="215"/>
      <c r="DG456" s="215"/>
      <c r="DH456" s="215"/>
      <c r="DI456" s="215"/>
      <c r="DJ456" s="215"/>
      <c r="DK456" s="215"/>
      <c r="DL456" s="215"/>
      <c r="DM456" s="215"/>
      <c r="DN456" s="215"/>
      <c r="DO456" s="215"/>
      <c r="DP456" s="215"/>
      <c r="DQ456" s="215"/>
      <c r="DR456" s="215"/>
      <c r="DS456" s="215"/>
      <c r="DT456" s="215"/>
      <c r="DU456" s="215"/>
      <c r="DV456" s="215"/>
      <c r="DW456" s="215"/>
      <c r="DX456" s="215"/>
      <c r="DY456" s="215"/>
      <c r="DZ456" s="215"/>
      <c r="EA456" s="215"/>
      <c r="EB456" s="215"/>
      <c r="EC456" s="215"/>
      <c r="ED456" s="215"/>
      <c r="EE456" s="215"/>
      <c r="EF456" s="215"/>
      <c r="EG456" s="215"/>
      <c r="EH456" s="215"/>
      <c r="EI456" s="215"/>
      <c r="EJ456" s="215"/>
      <c r="EK456" s="215"/>
      <c r="EL456" s="215"/>
      <c r="EM456" s="215"/>
      <c r="EN456" s="215"/>
      <c r="EO456" s="215"/>
      <c r="EP456" s="215"/>
      <c r="EQ456" s="215"/>
      <c r="ER456" s="215"/>
      <c r="ES456" s="215"/>
      <c r="ET456" s="215"/>
      <c r="EU456" s="215"/>
      <c r="EV456" s="215"/>
      <c r="EW456" s="215"/>
      <c r="EX456" s="215"/>
    </row>
    <row r="457" spans="1:154" ht="20.25" x14ac:dyDescent="0.2">
      <c r="A457" s="420">
        <v>8904</v>
      </c>
      <c r="B457" s="421" t="s">
        <v>33</v>
      </c>
      <c r="C457" s="421"/>
      <c r="D457" s="421"/>
      <c r="E457" s="421"/>
      <c r="F457" s="421"/>
      <c r="G457" s="433" t="s">
        <v>239</v>
      </c>
      <c r="H457" s="472">
        <f>H82-H458</f>
        <v>38603500</v>
      </c>
      <c r="I457" s="472">
        <f>I82-I458</f>
        <v>33642815.510000005</v>
      </c>
      <c r="J457" s="472">
        <f t="shared" si="118"/>
        <v>4960684.4899999946</v>
      </c>
      <c r="K457" s="518"/>
      <c r="L457" s="472">
        <f>L82-L458</f>
        <v>38603500</v>
      </c>
      <c r="M457" s="472">
        <f>M82-M458</f>
        <v>30756175.909999996</v>
      </c>
      <c r="N457" s="472">
        <f>N82-N458</f>
        <v>2886639.6000000006</v>
      </c>
      <c r="O457" s="472">
        <f>O82-O458</f>
        <v>33642815.510000005</v>
      </c>
      <c r="P457" s="474">
        <f t="shared" si="122"/>
        <v>4960684.4899999946</v>
      </c>
      <c r="Q457" s="475"/>
      <c r="R457" s="283"/>
      <c r="S457" s="31"/>
      <c r="T457" s="31"/>
      <c r="U457" s="31"/>
      <c r="V457" s="31"/>
      <c r="W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215"/>
      <c r="DD457" s="215"/>
      <c r="DE457" s="215"/>
      <c r="DF457" s="215"/>
      <c r="DG457" s="215"/>
      <c r="DH457" s="215"/>
      <c r="DI457" s="215"/>
      <c r="DJ457" s="215"/>
      <c r="DK457" s="215"/>
      <c r="DL457" s="215"/>
      <c r="DM457" s="215"/>
      <c r="DN457" s="215"/>
      <c r="DO457" s="215"/>
      <c r="DP457" s="215"/>
      <c r="DQ457" s="215"/>
      <c r="DR457" s="215"/>
      <c r="DS457" s="215"/>
      <c r="DT457" s="215"/>
      <c r="DU457" s="215"/>
      <c r="DV457" s="215"/>
      <c r="DW457" s="215"/>
      <c r="DX457" s="215"/>
      <c r="DY457" s="215"/>
      <c r="DZ457" s="215"/>
      <c r="EA457" s="215"/>
      <c r="EB457" s="215"/>
      <c r="EC457" s="215"/>
      <c r="ED457" s="215"/>
      <c r="EE457" s="215"/>
      <c r="EF457" s="215"/>
      <c r="EG457" s="215"/>
      <c r="EH457" s="215"/>
      <c r="EI457" s="215"/>
      <c r="EJ457" s="215"/>
      <c r="EK457" s="215"/>
      <c r="EL457" s="215"/>
      <c r="EM457" s="215"/>
      <c r="EN457" s="215"/>
      <c r="EO457" s="215"/>
      <c r="EP457" s="215"/>
      <c r="EQ457" s="215"/>
      <c r="ER457" s="215"/>
      <c r="ES457" s="215"/>
      <c r="ET457" s="215"/>
      <c r="EU457" s="215"/>
      <c r="EV457" s="215"/>
      <c r="EW457" s="215"/>
      <c r="EX457" s="215"/>
    </row>
    <row r="458" spans="1:154" ht="20.25" x14ac:dyDescent="0.2">
      <c r="A458" s="420"/>
      <c r="B458" s="421" t="s">
        <v>31</v>
      </c>
      <c r="C458" s="421"/>
      <c r="D458" s="421"/>
      <c r="E458" s="421"/>
      <c r="F458" s="421"/>
      <c r="G458" s="433" t="s">
        <v>240</v>
      </c>
      <c r="H458" s="472">
        <f>+H110</f>
        <v>198000</v>
      </c>
      <c r="I458" s="472">
        <f>+I110</f>
        <v>195508</v>
      </c>
      <c r="J458" s="472">
        <f t="shared" si="118"/>
        <v>2492</v>
      </c>
      <c r="K458" s="518"/>
      <c r="L458" s="472">
        <f>+L110</f>
        <v>198000</v>
      </c>
      <c r="M458" s="472">
        <f>+M110</f>
        <v>195508</v>
      </c>
      <c r="N458" s="472">
        <f>+N110</f>
        <v>0</v>
      </c>
      <c r="O458" s="472">
        <f>+O110</f>
        <v>195508</v>
      </c>
      <c r="P458" s="474">
        <f t="shared" si="122"/>
        <v>2492</v>
      </c>
      <c r="Q458" s="475"/>
      <c r="R458" s="283"/>
      <c r="S458" s="31"/>
      <c r="T458" s="31"/>
      <c r="U458" s="31"/>
      <c r="V458" s="31"/>
      <c r="W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215"/>
      <c r="DD458" s="215"/>
      <c r="DE458" s="215"/>
      <c r="DF458" s="215"/>
      <c r="DG458" s="215"/>
      <c r="DH458" s="215"/>
      <c r="DI458" s="215"/>
      <c r="DJ458" s="215"/>
      <c r="DK458" s="215"/>
      <c r="DL458" s="215"/>
      <c r="DM458" s="215"/>
      <c r="DN458" s="215"/>
      <c r="DO458" s="215"/>
      <c r="DP458" s="215"/>
      <c r="DQ458" s="215"/>
      <c r="DR458" s="215"/>
      <c r="DS458" s="215"/>
      <c r="DT458" s="215"/>
      <c r="DU458" s="215"/>
      <c r="DV458" s="215"/>
      <c r="DW458" s="215"/>
      <c r="DX458" s="215"/>
      <c r="DY458" s="215"/>
      <c r="DZ458" s="215"/>
      <c r="EA458" s="215"/>
      <c r="EB458" s="215"/>
      <c r="EC458" s="215"/>
      <c r="ED458" s="215"/>
      <c r="EE458" s="215"/>
      <c r="EF458" s="215"/>
      <c r="EG458" s="215"/>
      <c r="EH458" s="215"/>
      <c r="EI458" s="215"/>
      <c r="EJ458" s="215"/>
      <c r="EK458" s="215"/>
      <c r="EL458" s="215"/>
      <c r="EM458" s="215"/>
      <c r="EN458" s="215"/>
      <c r="EO458" s="215"/>
      <c r="EP458" s="215"/>
      <c r="EQ458" s="215"/>
      <c r="ER458" s="215"/>
      <c r="ES458" s="215"/>
      <c r="ET458" s="215"/>
      <c r="EU458" s="215"/>
      <c r="EV458" s="215"/>
      <c r="EW458" s="215"/>
      <c r="EX458" s="215"/>
    </row>
    <row r="459" spans="1:154" ht="20.25" x14ac:dyDescent="0.2">
      <c r="A459" s="599" t="s">
        <v>241</v>
      </c>
      <c r="B459" s="600"/>
      <c r="C459" s="600"/>
      <c r="D459" s="600"/>
      <c r="E459" s="600"/>
      <c r="F459" s="600"/>
      <c r="G459" s="433" t="s">
        <v>242</v>
      </c>
      <c r="H459" s="472">
        <f>H9-H82</f>
        <v>-20433500</v>
      </c>
      <c r="I459" s="472">
        <f>I9-I82</f>
        <v>-22007332.540000007</v>
      </c>
      <c r="J459" s="472">
        <f t="shared" si="118"/>
        <v>1573832.5400000066</v>
      </c>
      <c r="K459" s="518"/>
      <c r="L459" s="472">
        <f>L9-L82</f>
        <v>-20433500</v>
      </c>
      <c r="M459" s="498">
        <f>M9-M82</f>
        <v>-20096108.019999996</v>
      </c>
      <c r="N459" s="472">
        <f>N9-N82</f>
        <v>-1911224.5200000005</v>
      </c>
      <c r="O459" s="474">
        <f>O9-O82</f>
        <v>-22007332.540000007</v>
      </c>
      <c r="P459" s="474">
        <f t="shared" si="122"/>
        <v>1573832.5400000066</v>
      </c>
      <c r="Q459" s="475"/>
      <c r="R459" s="283"/>
      <c r="S459" s="31"/>
      <c r="T459" s="31"/>
      <c r="U459" s="31"/>
      <c r="V459" s="31"/>
      <c r="W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215"/>
      <c r="DD459" s="215"/>
      <c r="DE459" s="215"/>
      <c r="DF459" s="215"/>
      <c r="DG459" s="215"/>
      <c r="DH459" s="215"/>
      <c r="DI459" s="215"/>
      <c r="DJ459" s="215"/>
      <c r="DK459" s="215"/>
      <c r="DL459" s="215"/>
      <c r="DM459" s="215"/>
      <c r="DN459" s="215"/>
      <c r="DO459" s="215"/>
      <c r="DP459" s="215"/>
      <c r="DQ459" s="215"/>
      <c r="DR459" s="215"/>
      <c r="DS459" s="215"/>
      <c r="DT459" s="215"/>
      <c r="DU459" s="215"/>
      <c r="DV459" s="215"/>
      <c r="DW459" s="215"/>
      <c r="DX459" s="215"/>
      <c r="DY459" s="215"/>
      <c r="DZ459" s="215"/>
      <c r="EA459" s="215"/>
      <c r="EB459" s="215"/>
      <c r="EC459" s="215"/>
      <c r="ED459" s="215"/>
      <c r="EE459" s="215"/>
      <c r="EF459" s="215"/>
      <c r="EG459" s="215"/>
      <c r="EH459" s="215"/>
      <c r="EI459" s="215"/>
      <c r="EJ459" s="215"/>
      <c r="EK459" s="215"/>
      <c r="EL459" s="215"/>
      <c r="EM459" s="215"/>
      <c r="EN459" s="215"/>
      <c r="EO459" s="215"/>
      <c r="EP459" s="215"/>
      <c r="EQ459" s="215"/>
      <c r="ER459" s="215"/>
      <c r="ES459" s="215"/>
      <c r="ET459" s="215"/>
      <c r="EU459" s="215"/>
      <c r="EV459" s="215"/>
      <c r="EW459" s="215"/>
      <c r="EX459" s="215"/>
    </row>
    <row r="460" spans="1:154" ht="20.25" x14ac:dyDescent="0.2">
      <c r="A460" s="420"/>
      <c r="B460" s="421" t="s">
        <v>89</v>
      </c>
      <c r="C460" s="421"/>
      <c r="D460" s="421"/>
      <c r="E460" s="421"/>
      <c r="F460" s="421"/>
      <c r="G460" s="433" t="s">
        <v>243</v>
      </c>
      <c r="H460" s="472">
        <f>H60-H457</f>
        <v>-26133500</v>
      </c>
      <c r="I460" s="472">
        <f>I60-I457</f>
        <v>-22729393.490000006</v>
      </c>
      <c r="J460" s="472">
        <f t="shared" si="118"/>
        <v>-3404106.5099999942</v>
      </c>
      <c r="K460" s="518"/>
      <c r="L460" s="472">
        <f>L60-L457</f>
        <v>-26133500</v>
      </c>
      <c r="M460" s="498">
        <f>M60-M457</f>
        <v>-20762985.749999996</v>
      </c>
      <c r="N460" s="472">
        <f>N60-N457</f>
        <v>-1966407.7400000007</v>
      </c>
      <c r="O460" s="474">
        <f>O60-O457</f>
        <v>-22729393.490000006</v>
      </c>
      <c r="P460" s="474">
        <f t="shared" si="122"/>
        <v>-3404106.5099999942</v>
      </c>
      <c r="Q460" s="475"/>
      <c r="R460" s="283"/>
      <c r="S460" s="31"/>
      <c r="T460" s="31"/>
      <c r="U460" s="31"/>
      <c r="V460" s="31"/>
      <c r="W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215"/>
      <c r="DD460" s="215"/>
      <c r="DE460" s="215"/>
      <c r="DF460" s="215"/>
      <c r="DG460" s="215"/>
      <c r="DH460" s="215"/>
      <c r="DI460" s="215"/>
      <c r="DJ460" s="215"/>
      <c r="DK460" s="215"/>
      <c r="DL460" s="215"/>
      <c r="DM460" s="215"/>
      <c r="DN460" s="215"/>
      <c r="DO460" s="215"/>
      <c r="DP460" s="215"/>
      <c r="DQ460" s="215"/>
      <c r="DR460" s="215"/>
      <c r="DS460" s="215"/>
      <c r="DT460" s="215"/>
      <c r="DU460" s="215"/>
      <c r="DV460" s="215"/>
      <c r="DW460" s="215"/>
      <c r="DX460" s="215"/>
      <c r="DY460" s="215"/>
      <c r="DZ460" s="215"/>
      <c r="EA460" s="215"/>
      <c r="EB460" s="215"/>
      <c r="EC460" s="215"/>
      <c r="ED460" s="215"/>
      <c r="EE460" s="215"/>
      <c r="EF460" s="215"/>
      <c r="EG460" s="215"/>
      <c r="EH460" s="215"/>
      <c r="EI460" s="215"/>
      <c r="EJ460" s="215"/>
      <c r="EK460" s="215"/>
      <c r="EL460" s="215"/>
      <c r="EM460" s="215"/>
      <c r="EN460" s="215"/>
      <c r="EO460" s="215"/>
      <c r="EP460" s="215"/>
      <c r="EQ460" s="215"/>
      <c r="ER460" s="215"/>
      <c r="ES460" s="215"/>
      <c r="ET460" s="215"/>
      <c r="EU460" s="215"/>
      <c r="EV460" s="215"/>
      <c r="EW460" s="215"/>
      <c r="EX460" s="215"/>
    </row>
    <row r="461" spans="1:154" ht="21" thickBot="1" x14ac:dyDescent="0.25">
      <c r="A461" s="537"/>
      <c r="B461" s="538">
        <v>11</v>
      </c>
      <c r="C461" s="538"/>
      <c r="D461" s="538"/>
      <c r="E461" s="538"/>
      <c r="F461" s="538"/>
      <c r="G461" s="539" t="s">
        <v>244</v>
      </c>
      <c r="H461" s="540">
        <f>+H61-H458</f>
        <v>5700000</v>
      </c>
      <c r="I461" s="540">
        <f>+I61-I458</f>
        <v>722060.95</v>
      </c>
      <c r="J461" s="540">
        <f t="shared" si="118"/>
        <v>4977939.05</v>
      </c>
      <c r="K461" s="540"/>
      <c r="L461" s="540">
        <f>+L61-L458</f>
        <v>5700000</v>
      </c>
      <c r="M461" s="540">
        <f>+M61-M458</f>
        <v>666877.73</v>
      </c>
      <c r="N461" s="540">
        <f>+N61-N458</f>
        <v>55183.22</v>
      </c>
      <c r="O461" s="540">
        <f>+O61-O458</f>
        <v>722060.95</v>
      </c>
      <c r="P461" s="540">
        <f t="shared" si="122"/>
        <v>4977939.05</v>
      </c>
      <c r="Q461" s="541"/>
      <c r="R461" s="283"/>
      <c r="S461" s="31"/>
      <c r="T461" s="31"/>
      <c r="U461" s="31"/>
      <c r="V461" s="31"/>
      <c r="W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215"/>
      <c r="DD461" s="215"/>
      <c r="DE461" s="215"/>
      <c r="DF461" s="215"/>
      <c r="DG461" s="215"/>
      <c r="DH461" s="215"/>
      <c r="DI461" s="215"/>
      <c r="DJ461" s="215"/>
      <c r="DK461" s="215"/>
      <c r="DL461" s="215"/>
      <c r="DM461" s="215"/>
      <c r="DN461" s="215"/>
      <c r="DO461" s="215"/>
      <c r="DP461" s="215"/>
      <c r="DQ461" s="215"/>
      <c r="DR461" s="215"/>
      <c r="DS461" s="215"/>
      <c r="DT461" s="215"/>
      <c r="DU461" s="215"/>
      <c r="DV461" s="215"/>
      <c r="DW461" s="215"/>
      <c r="DX461" s="215"/>
      <c r="DY461" s="215"/>
      <c r="DZ461" s="215"/>
      <c r="EA461" s="215"/>
      <c r="EB461" s="215"/>
      <c r="EC461" s="215"/>
      <c r="ED461" s="215"/>
      <c r="EE461" s="215"/>
      <c r="EF461" s="215"/>
      <c r="EG461" s="215"/>
      <c r="EH461" s="215"/>
      <c r="EI461" s="215"/>
      <c r="EJ461" s="215"/>
      <c r="EK461" s="215"/>
      <c r="EL461" s="215"/>
      <c r="EM461" s="215"/>
      <c r="EN461" s="215"/>
      <c r="EO461" s="215"/>
      <c r="EP461" s="215"/>
      <c r="EQ461" s="215"/>
      <c r="ER461" s="215"/>
      <c r="ES461" s="215"/>
      <c r="ET461" s="215"/>
      <c r="EU461" s="215"/>
      <c r="EV461" s="215"/>
      <c r="EW461" s="215"/>
      <c r="EX461" s="215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2:21" ht="16.5" customHeight="1" x14ac:dyDescent="0.2">
      <c r="B465" s="596" t="s">
        <v>426</v>
      </c>
      <c r="C465" s="596"/>
      <c r="D465" s="596"/>
      <c r="E465" s="596"/>
      <c r="F465" s="596"/>
      <c r="G465" s="542"/>
      <c r="H465" s="596" t="s">
        <v>458</v>
      </c>
      <c r="I465" s="596"/>
      <c r="J465" s="596"/>
      <c r="K465" s="542"/>
      <c r="L465" s="542"/>
      <c r="M465" s="596" t="s">
        <v>428</v>
      </c>
      <c r="N465" s="596"/>
      <c r="O465" s="596"/>
      <c r="P465" s="543"/>
      <c r="R465" s="372"/>
      <c r="S465" s="372"/>
      <c r="T465" s="372"/>
      <c r="U465" s="372"/>
    </row>
    <row r="466" spans="2:21" ht="16.5" customHeight="1" x14ac:dyDescent="0.2">
      <c r="B466" s="596" t="s">
        <v>459</v>
      </c>
      <c r="C466" s="596"/>
      <c r="D466" s="596"/>
      <c r="E466" s="596"/>
      <c r="F466" s="596"/>
      <c r="G466" s="542"/>
      <c r="H466" s="596" t="s">
        <v>460</v>
      </c>
      <c r="I466" s="596"/>
      <c r="J466" s="596"/>
      <c r="K466" s="542"/>
      <c r="L466" s="542"/>
      <c r="M466" s="596" t="s">
        <v>461</v>
      </c>
      <c r="N466" s="596"/>
      <c r="O466" s="596"/>
      <c r="P466" s="543"/>
      <c r="R466" s="372"/>
      <c r="S466" s="372"/>
      <c r="T466" s="372"/>
      <c r="U466" s="372"/>
    </row>
    <row r="467" spans="2:21" ht="16.5" customHeight="1" x14ac:dyDescent="0.2">
      <c r="B467" s="543"/>
      <c r="C467" s="543"/>
      <c r="D467" s="543"/>
      <c r="E467" s="543"/>
      <c r="F467" s="543"/>
      <c r="G467" s="543"/>
      <c r="H467" s="543"/>
      <c r="I467" s="543"/>
      <c r="J467" s="543"/>
      <c r="K467" s="543"/>
      <c r="L467" s="543"/>
      <c r="M467" s="543"/>
      <c r="N467" s="543"/>
      <c r="O467" s="543"/>
      <c r="P467" s="543"/>
      <c r="R467" s="372"/>
      <c r="S467" s="372"/>
      <c r="T467" s="372"/>
      <c r="U467" s="372"/>
    </row>
    <row r="468" spans="2:21" ht="16.5" customHeight="1" x14ac:dyDescent="0.2">
      <c r="B468" s="543"/>
      <c r="C468" s="543"/>
      <c r="D468" s="543"/>
      <c r="E468" s="543"/>
      <c r="F468" s="543"/>
      <c r="G468" s="543"/>
      <c r="H468" s="543"/>
      <c r="I468" s="543"/>
      <c r="J468" s="543"/>
      <c r="K468" s="543"/>
      <c r="L468" s="543"/>
      <c r="M468" s="543"/>
      <c r="N468" s="543"/>
      <c r="O468" s="543"/>
      <c r="P468" s="543"/>
      <c r="R468" s="372"/>
      <c r="S468" s="372"/>
      <c r="T468" s="372"/>
      <c r="U468" s="372"/>
    </row>
    <row r="469" spans="2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2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2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2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2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2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2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2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2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2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2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2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</sheetData>
  <mergeCells count="25">
    <mergeCell ref="B466:F466"/>
    <mergeCell ref="H466:J466"/>
    <mergeCell ref="M466:O466"/>
    <mergeCell ref="A262:F262"/>
    <mergeCell ref="A387:F387"/>
    <mergeCell ref="A459:F459"/>
    <mergeCell ref="B465:F465"/>
    <mergeCell ref="H465:J465"/>
    <mergeCell ref="M465:O465"/>
    <mergeCell ref="P6:P7"/>
    <mergeCell ref="Q6:Q7"/>
    <mergeCell ref="A67:F67"/>
    <mergeCell ref="A82:F82"/>
    <mergeCell ref="A110:F110"/>
    <mergeCell ref="A177:F177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L6:O6"/>
  </mergeCells>
  <printOptions horizontalCentered="1"/>
  <pageMargins left="0" right="0" top="0" bottom="0" header="0" footer="0"/>
  <pageSetup paperSize="9" scale="41" fitToHeight="15" orientation="landscape" r:id="rId1"/>
  <headerFooter alignWithMargins="0">
    <oddFooter>&amp;C&amp;P/&amp;N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0E3C-F0D7-423A-8A81-52A9B23DE22F}">
  <sheetPr>
    <tabColor rgb="FF92D050"/>
    <pageSetUpPr fitToPage="1"/>
  </sheetPr>
  <dimension ref="A1:EX841"/>
  <sheetViews>
    <sheetView tabSelected="1" topLeftCell="B1" zoomScale="54" zoomScaleNormal="54" workbookViewId="0">
      <selection activeCell="I481" sqref="I481"/>
    </sheetView>
  </sheetViews>
  <sheetFormatPr defaultColWidth="10.625" defaultRowHeight="16.5" x14ac:dyDescent="0.2"/>
  <cols>
    <col min="1" max="1" width="14.625" style="2" customWidth="1"/>
    <col min="2" max="2" width="11.25" style="2" bestFit="1" customWidth="1"/>
    <col min="3" max="3" width="13.375" style="2" bestFit="1" customWidth="1"/>
    <col min="4" max="4" width="7.375" style="2" customWidth="1"/>
    <col min="5" max="6" width="6.375" style="2" bestFit="1" customWidth="1"/>
    <col min="7" max="7" width="60.375" style="4" customWidth="1"/>
    <col min="8" max="8" width="23.25" style="204" customWidth="1"/>
    <col min="9" max="9" width="19.875" style="368" customWidth="1"/>
    <col min="10" max="10" width="20.5" style="204" customWidth="1"/>
    <col min="11" max="11" width="17" style="369" customWidth="1"/>
    <col min="12" max="12" width="21.125" style="204" customWidth="1"/>
    <col min="13" max="13" width="22" style="204" customWidth="1"/>
    <col min="14" max="14" width="17.625" style="204" customWidth="1"/>
    <col min="15" max="15" width="18.625" style="204" customWidth="1"/>
    <col min="16" max="16" width="22.375" style="374" customWidth="1"/>
    <col min="17" max="17" width="18.375" style="371" customWidth="1"/>
    <col min="18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20.25" x14ac:dyDescent="0.2">
      <c r="A2" s="377"/>
      <c r="B2" s="377"/>
      <c r="C2" s="377"/>
      <c r="D2" s="377"/>
      <c r="E2" s="377"/>
      <c r="F2" s="377"/>
      <c r="G2" s="378"/>
      <c r="H2" s="378"/>
      <c r="I2" s="377"/>
      <c r="J2" s="378"/>
      <c r="K2" s="379"/>
      <c r="L2" s="378"/>
      <c r="M2" s="378"/>
      <c r="N2" s="378"/>
      <c r="O2" s="378"/>
      <c r="P2" s="380"/>
      <c r="Q2" s="381"/>
    </row>
    <row r="3" spans="1:154" ht="20.25" x14ac:dyDescent="0.2">
      <c r="A3" s="378"/>
      <c r="B3" s="377"/>
      <c r="C3" s="377"/>
      <c r="D3" s="377"/>
      <c r="E3" s="377"/>
      <c r="F3" s="377"/>
      <c r="G3" s="378"/>
      <c r="H3" s="378"/>
      <c r="I3" s="377"/>
      <c r="J3" s="378"/>
      <c r="K3" s="379"/>
      <c r="L3" s="378"/>
      <c r="M3" s="378"/>
      <c r="N3" s="378"/>
      <c r="O3" s="378"/>
      <c r="P3" s="380"/>
      <c r="Q3" s="381"/>
    </row>
    <row r="4" spans="1:154" ht="20.25" x14ac:dyDescent="0.2">
      <c r="A4" s="382" t="s">
        <v>434</v>
      </c>
      <c r="B4" s="377"/>
      <c r="C4" s="383"/>
      <c r="D4" s="384"/>
      <c r="E4" s="384"/>
      <c r="F4" s="384"/>
      <c r="G4" s="378"/>
      <c r="H4" s="378"/>
      <c r="I4" s="377"/>
      <c r="J4" s="378"/>
      <c r="K4" s="379"/>
      <c r="L4" s="378"/>
      <c r="M4" s="378"/>
      <c r="N4" s="378"/>
      <c r="O4" s="378"/>
      <c r="P4" s="380"/>
      <c r="Q4" s="381"/>
      <c r="R4" s="215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36" customHeight="1" thickBot="1" x14ac:dyDescent="0.25">
      <c r="A5" s="383"/>
      <c r="B5" s="383"/>
      <c r="C5" s="383"/>
      <c r="D5" s="383"/>
      <c r="E5" s="383"/>
      <c r="F5" s="383"/>
      <c r="G5" s="609" t="s">
        <v>463</v>
      </c>
      <c r="H5" s="609"/>
      <c r="I5" s="609"/>
      <c r="J5" s="609"/>
      <c r="K5" s="609"/>
      <c r="L5" s="609"/>
      <c r="M5" s="610"/>
      <c r="N5" s="609"/>
      <c r="O5" s="385"/>
      <c r="P5" s="380"/>
      <c r="Q5" s="381"/>
      <c r="R5" s="215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21" thickBot="1" x14ac:dyDescent="0.25">
      <c r="A6" s="611" t="s">
        <v>1</v>
      </c>
      <c r="B6" s="613" t="s">
        <v>2</v>
      </c>
      <c r="C6" s="613" t="s">
        <v>3</v>
      </c>
      <c r="D6" s="613" t="s">
        <v>4</v>
      </c>
      <c r="E6" s="613" t="s">
        <v>5</v>
      </c>
      <c r="F6" s="613" t="s">
        <v>6</v>
      </c>
      <c r="G6" s="615" t="s">
        <v>7</v>
      </c>
      <c r="H6" s="617" t="s">
        <v>8</v>
      </c>
      <c r="I6" s="618"/>
      <c r="J6" s="618"/>
      <c r="K6" s="619"/>
      <c r="L6" s="620" t="s">
        <v>9</v>
      </c>
      <c r="M6" s="621"/>
      <c r="N6" s="621"/>
      <c r="O6" s="622"/>
      <c r="P6" s="601" t="s">
        <v>10</v>
      </c>
      <c r="Q6" s="603" t="s">
        <v>245</v>
      </c>
      <c r="R6" s="215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612"/>
      <c r="B7" s="614"/>
      <c r="C7" s="614"/>
      <c r="D7" s="614"/>
      <c r="E7" s="614"/>
      <c r="F7" s="614"/>
      <c r="G7" s="616"/>
      <c r="H7" s="386" t="s">
        <v>11</v>
      </c>
      <c r="I7" s="387" t="s">
        <v>12</v>
      </c>
      <c r="J7" s="388" t="s">
        <v>13</v>
      </c>
      <c r="K7" s="389" t="s">
        <v>14</v>
      </c>
      <c r="L7" s="390" t="s">
        <v>15</v>
      </c>
      <c r="M7" s="388" t="s">
        <v>16</v>
      </c>
      <c r="N7" s="388" t="s">
        <v>17</v>
      </c>
      <c r="O7" s="391" t="s">
        <v>18</v>
      </c>
      <c r="P7" s="602"/>
      <c r="Q7" s="604"/>
      <c r="R7" s="392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21" thickBot="1" x14ac:dyDescent="0.25">
      <c r="A8" s="393"/>
      <c r="B8" s="394"/>
      <c r="C8" s="394"/>
      <c r="D8" s="394"/>
      <c r="E8" s="394"/>
      <c r="F8" s="394"/>
      <c r="G8" s="395">
        <v>1</v>
      </c>
      <c r="H8" s="396">
        <v>2</v>
      </c>
      <c r="I8" s="394">
        <v>3</v>
      </c>
      <c r="J8" s="397">
        <v>4</v>
      </c>
      <c r="K8" s="398" t="s">
        <v>19</v>
      </c>
      <c r="L8" s="399">
        <v>6</v>
      </c>
      <c r="M8" s="397">
        <v>7</v>
      </c>
      <c r="N8" s="397">
        <v>8</v>
      </c>
      <c r="O8" s="400" t="s">
        <v>20</v>
      </c>
      <c r="P8" s="401" t="s">
        <v>21</v>
      </c>
      <c r="Q8" s="402" t="s">
        <v>22</v>
      </c>
      <c r="R8" s="392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21" thickBot="1" x14ac:dyDescent="0.25">
      <c r="A9" s="403"/>
      <c r="B9" s="404" t="s">
        <v>23</v>
      </c>
      <c r="C9" s="404"/>
      <c r="D9" s="404"/>
      <c r="E9" s="404"/>
      <c r="F9" s="404"/>
      <c r="G9" s="405" t="s">
        <v>24</v>
      </c>
      <c r="H9" s="406">
        <f>+H10+H54</f>
        <v>18368000</v>
      </c>
      <c r="I9" s="406">
        <f>+I10+I54</f>
        <v>13022561.74</v>
      </c>
      <c r="J9" s="407"/>
      <c r="K9" s="408" t="s">
        <v>25</v>
      </c>
      <c r="L9" s="409">
        <f>+L10+L54</f>
        <v>18368000</v>
      </c>
      <c r="M9" s="407">
        <f>+M10+M54</f>
        <v>11830990.969999999</v>
      </c>
      <c r="N9" s="407">
        <f>+N10+N54</f>
        <v>1191806.7699999998</v>
      </c>
      <c r="O9" s="410">
        <f>+O10+O54</f>
        <v>13022561.74</v>
      </c>
      <c r="P9" s="411">
        <f>+P10+P34</f>
        <v>5345438.26</v>
      </c>
      <c r="Q9" s="412"/>
      <c r="R9" s="283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20.25" x14ac:dyDescent="0.2">
      <c r="A10" s="413" t="s">
        <v>387</v>
      </c>
      <c r="B10" s="414"/>
      <c r="C10" s="414"/>
      <c r="D10" s="414"/>
      <c r="E10" s="414"/>
      <c r="F10" s="414"/>
      <c r="G10" s="415" t="s">
        <v>388</v>
      </c>
      <c r="H10" s="416">
        <f>H12+H13+H25+H11+H34+H41+H52+H36+H58</f>
        <v>18368000</v>
      </c>
      <c r="I10" s="416">
        <f>I12+I13+I25+I11+I41+I52+I36+I58</f>
        <v>13022561.74</v>
      </c>
      <c r="J10" s="417">
        <f>H10-I10</f>
        <v>5345438.26</v>
      </c>
      <c r="K10" s="418">
        <f>I10/H10*100</f>
        <v>70.898093096689891</v>
      </c>
      <c r="L10" s="416">
        <f>L12+L13+L25+L11+L41+L52+L36+L58</f>
        <v>18368000</v>
      </c>
      <c r="M10" s="416">
        <f>M12+M13+M25+M11+M41+M52+M36+M58</f>
        <v>11830990.969999999</v>
      </c>
      <c r="N10" s="416">
        <f>N12+N13+N25+N11+N41+N52+N36+N58</f>
        <v>1191806.7699999998</v>
      </c>
      <c r="O10" s="416">
        <f>O12+O13+O25+O11+O41+O52+O36+O58</f>
        <v>13022561.74</v>
      </c>
      <c r="P10" s="419">
        <f>L10-O10</f>
        <v>5345438.26</v>
      </c>
      <c r="Q10" s="418">
        <f>ROUND(O10/L10*100,2)</f>
        <v>70.900000000000006</v>
      </c>
      <c r="R10" s="283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40.5" x14ac:dyDescent="0.2">
      <c r="A11" s="420">
        <v>1600</v>
      </c>
      <c r="B11" s="421"/>
      <c r="C11" s="421"/>
      <c r="D11" s="421"/>
      <c r="E11" s="421"/>
      <c r="F11" s="421"/>
      <c r="G11" s="422" t="s">
        <v>26</v>
      </c>
      <c r="H11" s="423">
        <f>H12</f>
        <v>0</v>
      </c>
      <c r="I11" s="423">
        <f>I12</f>
        <v>0</v>
      </c>
      <c r="J11" s="424">
        <f t="shared" ref="J11:J65" si="0">H11-I11</f>
        <v>0</v>
      </c>
      <c r="K11" s="425" t="e">
        <f t="shared" ref="K11:K65" si="1">I11/H11*100</f>
        <v>#DIV/0!</v>
      </c>
      <c r="L11" s="423">
        <f>L12</f>
        <v>0</v>
      </c>
      <c r="M11" s="423">
        <f>M12</f>
        <v>0</v>
      </c>
      <c r="N11" s="423">
        <f>N12</f>
        <v>0</v>
      </c>
      <c r="O11" s="426">
        <f>+M11+N11</f>
        <v>0</v>
      </c>
      <c r="P11" s="427">
        <f t="shared" ref="P11:P65" si="2">L11-O11</f>
        <v>0</v>
      </c>
      <c r="Q11" s="425" t="e">
        <f t="shared" ref="Q11:Q65" si="3">ROUND(O11/L11*100,2)</f>
        <v>#DIV/0!</v>
      </c>
      <c r="R11" s="283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40.5" x14ac:dyDescent="0.2">
      <c r="A12" s="420"/>
      <c r="B12" s="428" t="s">
        <v>405</v>
      </c>
      <c r="C12" s="421"/>
      <c r="D12" s="421"/>
      <c r="E12" s="421"/>
      <c r="F12" s="421"/>
      <c r="G12" s="422" t="s">
        <v>28</v>
      </c>
      <c r="H12" s="423">
        <v>0</v>
      </c>
      <c r="I12" s="423">
        <v>0</v>
      </c>
      <c r="J12" s="424">
        <f t="shared" si="0"/>
        <v>0</v>
      </c>
      <c r="K12" s="425" t="e">
        <f t="shared" si="1"/>
        <v>#DIV/0!</v>
      </c>
      <c r="L12" s="423">
        <v>0</v>
      </c>
      <c r="M12" s="423">
        <v>0</v>
      </c>
      <c r="N12" s="423">
        <v>0</v>
      </c>
      <c r="O12" s="429">
        <f>+M12+N12</f>
        <v>0</v>
      </c>
      <c r="P12" s="427">
        <f t="shared" si="2"/>
        <v>0</v>
      </c>
      <c r="Q12" s="425" t="e">
        <f t="shared" si="3"/>
        <v>#DIV/0!</v>
      </c>
      <c r="R12" s="283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20.25" x14ac:dyDescent="0.2">
      <c r="A13" s="420">
        <v>2000</v>
      </c>
      <c r="B13" s="421"/>
      <c r="C13" s="421"/>
      <c r="D13" s="421"/>
      <c r="E13" s="421"/>
      <c r="F13" s="421"/>
      <c r="G13" s="430" t="s">
        <v>29</v>
      </c>
      <c r="H13" s="423">
        <f>+H14+H19</f>
        <v>18349000</v>
      </c>
      <c r="I13" s="423">
        <f>+I14+I19</f>
        <v>12961261.790000001</v>
      </c>
      <c r="J13" s="424">
        <f t="shared" si="0"/>
        <v>5387738.209999999</v>
      </c>
      <c r="K13" s="425">
        <f t="shared" si="1"/>
        <v>70.637428688211898</v>
      </c>
      <c r="L13" s="423">
        <f>+L14+L19</f>
        <v>18349000</v>
      </c>
      <c r="M13" s="423">
        <f>+M14+M19</f>
        <v>11822418.699999999</v>
      </c>
      <c r="N13" s="423">
        <f>+N14+N19</f>
        <v>1139079.0899999999</v>
      </c>
      <c r="O13" s="426">
        <f>+O14+O19</f>
        <v>12961261.790000001</v>
      </c>
      <c r="P13" s="427">
        <f t="shared" si="2"/>
        <v>5387738.209999999</v>
      </c>
      <c r="Q13" s="425">
        <f t="shared" si="3"/>
        <v>70.64</v>
      </c>
      <c r="R13" s="283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20.25" x14ac:dyDescent="0.2">
      <c r="A14" s="420">
        <v>2000</v>
      </c>
      <c r="B14" s="421"/>
      <c r="C14" s="421"/>
      <c r="D14" s="421"/>
      <c r="E14" s="421"/>
      <c r="F14" s="421"/>
      <c r="G14" s="430" t="s">
        <v>30</v>
      </c>
      <c r="H14" s="423">
        <f>+H15+H16+H17+H18</f>
        <v>18349000</v>
      </c>
      <c r="I14" s="423">
        <f>+I15+I16+I17+I18</f>
        <v>12969119.790000001</v>
      </c>
      <c r="J14" s="424">
        <f t="shared" si="0"/>
        <v>5379880.209999999</v>
      </c>
      <c r="K14" s="425">
        <f t="shared" si="1"/>
        <v>70.680253910294837</v>
      </c>
      <c r="L14" s="423">
        <f>+L15+L16+L17+L18</f>
        <v>18349000</v>
      </c>
      <c r="M14" s="423">
        <f>+M15+M16+M17+M18</f>
        <v>11830128.699999999</v>
      </c>
      <c r="N14" s="423">
        <f>+N15+N16+N17+N18</f>
        <v>1138991.0899999999</v>
      </c>
      <c r="O14" s="426">
        <f>+O15+O16+O17+O18</f>
        <v>12969119.790000001</v>
      </c>
      <c r="P14" s="427">
        <f t="shared" si="2"/>
        <v>5379880.209999999</v>
      </c>
      <c r="Q14" s="425">
        <f t="shared" si="3"/>
        <v>70.680000000000007</v>
      </c>
      <c r="R14" s="283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20.25" x14ac:dyDescent="0.25">
      <c r="A15" s="420"/>
      <c r="B15" s="431" t="s">
        <v>375</v>
      </c>
      <c r="C15" s="431" t="s">
        <v>374</v>
      </c>
      <c r="D15" s="421"/>
      <c r="E15" s="421"/>
      <c r="F15" s="421"/>
      <c r="G15" s="422" t="s">
        <v>32</v>
      </c>
      <c r="H15" s="423"/>
      <c r="I15" s="423">
        <f>O15</f>
        <v>6388</v>
      </c>
      <c r="J15" s="424">
        <f t="shared" si="0"/>
        <v>-6388</v>
      </c>
      <c r="K15" s="425" t="e">
        <f t="shared" si="1"/>
        <v>#DIV/0!</v>
      </c>
      <c r="L15" s="423"/>
      <c r="M15" s="423">
        <v>6235</v>
      </c>
      <c r="N15" s="423">
        <v>153</v>
      </c>
      <c r="O15" s="429">
        <f>+M15+N15</f>
        <v>6388</v>
      </c>
      <c r="P15" s="427">
        <f t="shared" si="2"/>
        <v>-6388</v>
      </c>
      <c r="Q15" s="425" t="e">
        <f t="shared" si="3"/>
        <v>#DIV/0!</v>
      </c>
      <c r="R15" s="283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40.5" x14ac:dyDescent="0.2">
      <c r="A16" s="432"/>
      <c r="B16" s="431" t="s">
        <v>376</v>
      </c>
      <c r="C16" s="431"/>
      <c r="D16" s="431"/>
      <c r="E16" s="431"/>
      <c r="F16" s="431"/>
      <c r="G16" s="422" t="s">
        <v>35</v>
      </c>
      <c r="H16" s="423"/>
      <c r="I16" s="423">
        <f>O16</f>
        <v>2616</v>
      </c>
      <c r="J16" s="424">
        <f t="shared" si="0"/>
        <v>-2616</v>
      </c>
      <c r="K16" s="425" t="e">
        <f t="shared" si="1"/>
        <v>#DIV/0!</v>
      </c>
      <c r="L16" s="423"/>
      <c r="M16" s="423">
        <v>2540</v>
      </c>
      <c r="N16" s="423">
        <v>76</v>
      </c>
      <c r="O16" s="429">
        <f>+M16+N16</f>
        <v>2616</v>
      </c>
      <c r="P16" s="427">
        <f t="shared" si="2"/>
        <v>-2616</v>
      </c>
      <c r="Q16" s="425" t="e">
        <f t="shared" si="3"/>
        <v>#DIV/0!</v>
      </c>
      <c r="R16" s="283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40.5" x14ac:dyDescent="0.2">
      <c r="A17" s="432"/>
      <c r="B17" s="431" t="s">
        <v>377</v>
      </c>
      <c r="C17" s="431"/>
      <c r="D17" s="431"/>
      <c r="E17" s="431"/>
      <c r="F17" s="431"/>
      <c r="G17" s="422" t="s">
        <v>378</v>
      </c>
      <c r="H17" s="423">
        <v>12451000</v>
      </c>
      <c r="I17" s="423">
        <f>O17</f>
        <v>11980868.390000001</v>
      </c>
      <c r="J17" s="424">
        <f t="shared" si="0"/>
        <v>470131.6099999994</v>
      </c>
      <c r="K17" s="425">
        <f t="shared" si="1"/>
        <v>96.224145771423991</v>
      </c>
      <c r="L17" s="423">
        <v>12451000</v>
      </c>
      <c r="M17" s="423">
        <v>10906324.75</v>
      </c>
      <c r="N17" s="423">
        <v>1074543.6399999999</v>
      </c>
      <c r="O17" s="429">
        <f>+M17+N17</f>
        <v>11980868.390000001</v>
      </c>
      <c r="P17" s="427">
        <f t="shared" si="2"/>
        <v>470131.6099999994</v>
      </c>
      <c r="Q17" s="425">
        <f t="shared" si="3"/>
        <v>96.22</v>
      </c>
      <c r="R17" s="283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60.75" x14ac:dyDescent="0.2">
      <c r="A18" s="432"/>
      <c r="B18" s="431" t="s">
        <v>379</v>
      </c>
      <c r="C18" s="431"/>
      <c r="D18" s="431"/>
      <c r="E18" s="431"/>
      <c r="F18" s="431"/>
      <c r="G18" s="422" t="s">
        <v>36</v>
      </c>
      <c r="H18" s="423">
        <v>5898000</v>
      </c>
      <c r="I18" s="423">
        <f>O18</f>
        <v>979247.39999999991</v>
      </c>
      <c r="J18" s="424">
        <f t="shared" si="0"/>
        <v>4918752.5999999996</v>
      </c>
      <c r="K18" s="425">
        <f t="shared" si="1"/>
        <v>16.603041709053915</v>
      </c>
      <c r="L18" s="423">
        <v>5898000</v>
      </c>
      <c r="M18" s="423">
        <v>915028.95</v>
      </c>
      <c r="N18" s="423">
        <v>64218.45</v>
      </c>
      <c r="O18" s="429">
        <f>+M18+N18</f>
        <v>979247.39999999991</v>
      </c>
      <c r="P18" s="427">
        <f t="shared" si="2"/>
        <v>4918752.5999999996</v>
      </c>
      <c r="Q18" s="425">
        <f t="shared" si="3"/>
        <v>16.600000000000001</v>
      </c>
      <c r="R18" s="283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20.25" x14ac:dyDescent="0.2">
      <c r="A19" s="420">
        <v>2100</v>
      </c>
      <c r="B19" s="421"/>
      <c r="C19" s="421"/>
      <c r="D19" s="421"/>
      <c r="E19" s="421"/>
      <c r="F19" s="421"/>
      <c r="G19" s="433" t="s">
        <v>37</v>
      </c>
      <c r="H19" s="423">
        <f>H20+H23+H24</f>
        <v>0</v>
      </c>
      <c r="I19" s="423">
        <f>I20+I23+I24</f>
        <v>-7858</v>
      </c>
      <c r="J19" s="424">
        <f t="shared" si="0"/>
        <v>7858</v>
      </c>
      <c r="K19" s="425" t="e">
        <f t="shared" si="1"/>
        <v>#DIV/0!</v>
      </c>
      <c r="L19" s="423">
        <f>L20+L23+L24</f>
        <v>0</v>
      </c>
      <c r="M19" s="423">
        <f>M20+M23+M24</f>
        <v>-7710</v>
      </c>
      <c r="N19" s="423">
        <f>N20+N23+N24</f>
        <v>88</v>
      </c>
      <c r="O19" s="423">
        <f>O20+O23+O24</f>
        <v>-7858</v>
      </c>
      <c r="P19" s="427">
        <f t="shared" si="2"/>
        <v>7858</v>
      </c>
      <c r="Q19" s="425" t="e">
        <f t="shared" si="3"/>
        <v>#DIV/0!</v>
      </c>
      <c r="R19" s="283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20.25" x14ac:dyDescent="0.25">
      <c r="A20" s="420"/>
      <c r="B20" s="431" t="s">
        <v>380</v>
      </c>
      <c r="C20" s="421"/>
      <c r="D20" s="421"/>
      <c r="E20" s="421"/>
      <c r="F20" s="421"/>
      <c r="G20" s="434" t="s">
        <v>38</v>
      </c>
      <c r="H20" s="423">
        <f>+H21+H22</f>
        <v>0</v>
      </c>
      <c r="I20" s="423">
        <f>+I21+I22</f>
        <v>-7858</v>
      </c>
      <c r="J20" s="424">
        <f t="shared" si="0"/>
        <v>7858</v>
      </c>
      <c r="K20" s="425" t="e">
        <f t="shared" si="1"/>
        <v>#DIV/0!</v>
      </c>
      <c r="L20" s="423">
        <f>+L21+L22</f>
        <v>0</v>
      </c>
      <c r="M20" s="423">
        <f>+M21+M22</f>
        <v>-7710</v>
      </c>
      <c r="N20" s="423">
        <f>+N21+N22</f>
        <v>88</v>
      </c>
      <c r="O20" s="423">
        <f>+O21+O22</f>
        <v>-7858</v>
      </c>
      <c r="P20" s="427">
        <f t="shared" si="2"/>
        <v>7858</v>
      </c>
      <c r="Q20" s="425" t="e">
        <f t="shared" si="3"/>
        <v>#DIV/0!</v>
      </c>
      <c r="R20" s="283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20.25" x14ac:dyDescent="0.2">
      <c r="A21" s="432"/>
      <c r="B21" s="431"/>
      <c r="C21" s="431" t="s">
        <v>381</v>
      </c>
      <c r="D21" s="431"/>
      <c r="E21" s="431"/>
      <c r="F21" s="431"/>
      <c r="G21" s="434" t="s">
        <v>246</v>
      </c>
      <c r="H21" s="423"/>
      <c r="I21" s="423">
        <f>O21</f>
        <v>-7858</v>
      </c>
      <c r="J21" s="424">
        <f t="shared" si="0"/>
        <v>7858</v>
      </c>
      <c r="K21" s="425" t="e">
        <f t="shared" si="1"/>
        <v>#DIV/0!</v>
      </c>
      <c r="L21" s="423"/>
      <c r="M21" s="423">
        <v>-7946</v>
      </c>
      <c r="N21" s="423">
        <v>88</v>
      </c>
      <c r="O21" s="429">
        <f>+M21+N21</f>
        <v>-7858</v>
      </c>
      <c r="P21" s="427">
        <f t="shared" si="2"/>
        <v>7858</v>
      </c>
      <c r="Q21" s="425" t="e">
        <f t="shared" si="3"/>
        <v>#DIV/0!</v>
      </c>
      <c r="R21" s="283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20.25" x14ac:dyDescent="0.2">
      <c r="A22" s="432"/>
      <c r="B22" s="431"/>
      <c r="C22" s="431" t="s">
        <v>382</v>
      </c>
      <c r="D22" s="431"/>
      <c r="E22" s="431"/>
      <c r="F22" s="431"/>
      <c r="G22" s="434" t="s">
        <v>247</v>
      </c>
      <c r="H22" s="423"/>
      <c r="I22" s="423">
        <f>O22</f>
        <v>0</v>
      </c>
      <c r="J22" s="424">
        <f t="shared" si="0"/>
        <v>0</v>
      </c>
      <c r="K22" s="425" t="e">
        <f t="shared" si="1"/>
        <v>#DIV/0!</v>
      </c>
      <c r="L22" s="423"/>
      <c r="M22" s="423">
        <v>236</v>
      </c>
      <c r="N22" s="423">
        <v>0</v>
      </c>
      <c r="O22" s="429">
        <v>0</v>
      </c>
      <c r="P22" s="427">
        <f t="shared" si="2"/>
        <v>0</v>
      </c>
      <c r="Q22" s="425" t="e">
        <f t="shared" si="3"/>
        <v>#DIV/0!</v>
      </c>
      <c r="R22" s="283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81" x14ac:dyDescent="0.2">
      <c r="A23" s="432"/>
      <c r="B23" s="431" t="s">
        <v>383</v>
      </c>
      <c r="C23" s="431"/>
      <c r="D23" s="431"/>
      <c r="E23" s="431"/>
      <c r="F23" s="431"/>
      <c r="G23" s="422" t="s">
        <v>40</v>
      </c>
      <c r="H23" s="423">
        <v>0</v>
      </c>
      <c r="I23" s="423">
        <v>0</v>
      </c>
      <c r="J23" s="424">
        <f t="shared" si="0"/>
        <v>0</v>
      </c>
      <c r="K23" s="425" t="e">
        <f t="shared" si="1"/>
        <v>#DIV/0!</v>
      </c>
      <c r="L23" s="423">
        <v>0</v>
      </c>
      <c r="M23" s="423">
        <v>0</v>
      </c>
      <c r="N23" s="423">
        <v>0</v>
      </c>
      <c r="O23" s="429">
        <f>+M23+N23</f>
        <v>0</v>
      </c>
      <c r="P23" s="427">
        <f t="shared" si="2"/>
        <v>0</v>
      </c>
      <c r="Q23" s="425" t="e">
        <f t="shared" si="3"/>
        <v>#DIV/0!</v>
      </c>
      <c r="R23" s="283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81" x14ac:dyDescent="0.2">
      <c r="A24" s="432"/>
      <c r="B24" s="431" t="s">
        <v>384</v>
      </c>
      <c r="C24" s="431"/>
      <c r="D24" s="431"/>
      <c r="E24" s="431"/>
      <c r="F24" s="431"/>
      <c r="G24" s="422" t="s">
        <v>414</v>
      </c>
      <c r="H24" s="423">
        <v>0</v>
      </c>
      <c r="I24" s="423">
        <v>0</v>
      </c>
      <c r="J24" s="424">
        <f t="shared" si="0"/>
        <v>0</v>
      </c>
      <c r="K24" s="425" t="e">
        <f t="shared" si="1"/>
        <v>#DIV/0!</v>
      </c>
      <c r="L24" s="423">
        <v>0</v>
      </c>
      <c r="M24" s="423"/>
      <c r="N24" s="423">
        <v>0</v>
      </c>
      <c r="O24" s="429">
        <f>+M24+N24</f>
        <v>0</v>
      </c>
      <c r="P24" s="427">
        <f t="shared" si="2"/>
        <v>0</v>
      </c>
      <c r="Q24" s="425" t="e">
        <f t="shared" si="3"/>
        <v>#DIV/0!</v>
      </c>
      <c r="R24" s="283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20.25" x14ac:dyDescent="0.2">
      <c r="A25" s="420"/>
      <c r="B25" s="421"/>
      <c r="C25" s="421"/>
      <c r="D25" s="421"/>
      <c r="E25" s="421"/>
      <c r="F25" s="421"/>
      <c r="G25" s="430" t="s">
        <v>41</v>
      </c>
      <c r="H25" s="423">
        <f>+H26+H30</f>
        <v>19000</v>
      </c>
      <c r="I25" s="423">
        <f>+I26+I30</f>
        <v>11827.7</v>
      </c>
      <c r="J25" s="424">
        <f t="shared" si="0"/>
        <v>7172.2999999999993</v>
      </c>
      <c r="K25" s="425">
        <f t="shared" si="1"/>
        <v>62.251052631578951</v>
      </c>
      <c r="L25" s="423">
        <f>+L26+L30</f>
        <v>19000</v>
      </c>
      <c r="M25" s="423">
        <f>+M26+M30</f>
        <v>8572.27</v>
      </c>
      <c r="N25" s="423">
        <f>+N26+N30</f>
        <v>3255.43</v>
      </c>
      <c r="O25" s="426">
        <f>+O26+O30</f>
        <v>11827.7</v>
      </c>
      <c r="P25" s="427">
        <f t="shared" si="2"/>
        <v>7172.2999999999993</v>
      </c>
      <c r="Q25" s="425">
        <f t="shared" si="3"/>
        <v>62.25</v>
      </c>
      <c r="R25" s="283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20.25" x14ac:dyDescent="0.2">
      <c r="A26" s="420">
        <v>3000</v>
      </c>
      <c r="B26" s="421"/>
      <c r="C26" s="421"/>
      <c r="D26" s="421"/>
      <c r="E26" s="421"/>
      <c r="F26" s="421"/>
      <c r="G26" s="430" t="s">
        <v>42</v>
      </c>
      <c r="H26" s="423">
        <f>+H27</f>
        <v>0</v>
      </c>
      <c r="I26" s="423">
        <f>+I27</f>
        <v>0</v>
      </c>
      <c r="J26" s="424">
        <f t="shared" si="0"/>
        <v>0</v>
      </c>
      <c r="K26" s="425" t="e">
        <f t="shared" si="1"/>
        <v>#DIV/0!</v>
      </c>
      <c r="L26" s="423">
        <f>+L27</f>
        <v>0</v>
      </c>
      <c r="M26" s="423">
        <f>+M27</f>
        <v>0</v>
      </c>
      <c r="N26" s="423">
        <f>+N27</f>
        <v>0</v>
      </c>
      <c r="O26" s="426">
        <f>+O27</f>
        <v>0</v>
      </c>
      <c r="P26" s="427">
        <f t="shared" si="2"/>
        <v>0</v>
      </c>
      <c r="Q26" s="425" t="e">
        <f t="shared" si="3"/>
        <v>#DIV/0!</v>
      </c>
      <c r="R26" s="283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20.25" x14ac:dyDescent="0.2">
      <c r="A27" s="420">
        <v>3100</v>
      </c>
      <c r="B27" s="421"/>
      <c r="C27" s="421"/>
      <c r="D27" s="421"/>
      <c r="E27" s="421"/>
      <c r="F27" s="421"/>
      <c r="G27" s="430" t="s">
        <v>43</v>
      </c>
      <c r="H27" s="423">
        <f>+H28+H29</f>
        <v>0</v>
      </c>
      <c r="I27" s="423">
        <f>+I28+I29</f>
        <v>0</v>
      </c>
      <c r="J27" s="424">
        <f t="shared" si="0"/>
        <v>0</v>
      </c>
      <c r="K27" s="425" t="e">
        <f t="shared" si="1"/>
        <v>#DIV/0!</v>
      </c>
      <c r="L27" s="423">
        <f>+L28+L29</f>
        <v>0</v>
      </c>
      <c r="M27" s="423">
        <f>+M28+M29</f>
        <v>0</v>
      </c>
      <c r="N27" s="423">
        <f>+N28+N29</f>
        <v>0</v>
      </c>
      <c r="O27" s="426">
        <f>+O28+O29</f>
        <v>0</v>
      </c>
      <c r="P27" s="427">
        <f t="shared" si="2"/>
        <v>0</v>
      </c>
      <c r="Q27" s="425" t="e">
        <f t="shared" si="3"/>
        <v>#DIV/0!</v>
      </c>
      <c r="R27" s="283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20.25" x14ac:dyDescent="0.2">
      <c r="A28" s="432"/>
      <c r="B28" s="431" t="s">
        <v>385</v>
      </c>
      <c r="C28" s="431"/>
      <c r="D28" s="431"/>
      <c r="E28" s="431"/>
      <c r="F28" s="431"/>
      <c r="G28" s="422" t="s">
        <v>45</v>
      </c>
      <c r="H28" s="423">
        <v>0</v>
      </c>
      <c r="I28" s="423">
        <v>0</v>
      </c>
      <c r="J28" s="424">
        <f t="shared" si="0"/>
        <v>0</v>
      </c>
      <c r="K28" s="425" t="e">
        <f t="shared" si="1"/>
        <v>#DIV/0!</v>
      </c>
      <c r="L28" s="423">
        <v>0</v>
      </c>
      <c r="M28" s="423">
        <v>0</v>
      </c>
      <c r="N28" s="423">
        <v>0</v>
      </c>
      <c r="O28" s="429">
        <f>+M28+N28</f>
        <v>0</v>
      </c>
      <c r="P28" s="427">
        <f t="shared" si="2"/>
        <v>0</v>
      </c>
      <c r="Q28" s="425" t="e">
        <f t="shared" si="3"/>
        <v>#DIV/0!</v>
      </c>
      <c r="R28" s="283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40.5" x14ac:dyDescent="0.2">
      <c r="A29" s="432"/>
      <c r="B29" s="431" t="s">
        <v>386</v>
      </c>
      <c r="C29" s="431"/>
      <c r="D29" s="431"/>
      <c r="E29" s="431"/>
      <c r="F29" s="431"/>
      <c r="G29" s="422" t="s">
        <v>248</v>
      </c>
      <c r="H29" s="423">
        <v>0</v>
      </c>
      <c r="I29" s="423">
        <v>0</v>
      </c>
      <c r="J29" s="424">
        <f t="shared" si="0"/>
        <v>0</v>
      </c>
      <c r="K29" s="425" t="e">
        <f t="shared" si="1"/>
        <v>#DIV/0!</v>
      </c>
      <c r="L29" s="423">
        <v>0</v>
      </c>
      <c r="M29" s="423">
        <v>0</v>
      </c>
      <c r="N29" s="423">
        <v>0</v>
      </c>
      <c r="O29" s="429">
        <f>+M29+N29</f>
        <v>0</v>
      </c>
      <c r="P29" s="427">
        <f t="shared" si="2"/>
        <v>0</v>
      </c>
      <c r="Q29" s="425" t="e">
        <f t="shared" si="3"/>
        <v>#DIV/0!</v>
      </c>
      <c r="R29" s="283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20.25" x14ac:dyDescent="0.2">
      <c r="A30" s="420">
        <v>3300</v>
      </c>
      <c r="B30" s="421"/>
      <c r="C30" s="421"/>
      <c r="D30" s="421"/>
      <c r="E30" s="421"/>
      <c r="F30" s="421"/>
      <c r="G30" s="433" t="s">
        <v>46</v>
      </c>
      <c r="H30" s="423">
        <f>+H31</f>
        <v>19000</v>
      </c>
      <c r="I30" s="423">
        <f>+I31</f>
        <v>11827.7</v>
      </c>
      <c r="J30" s="424">
        <f t="shared" si="0"/>
        <v>7172.2999999999993</v>
      </c>
      <c r="K30" s="425">
        <f t="shared" si="1"/>
        <v>62.251052631578951</v>
      </c>
      <c r="L30" s="423">
        <f>+L31</f>
        <v>19000</v>
      </c>
      <c r="M30" s="423">
        <f>+M31</f>
        <v>8572.27</v>
      </c>
      <c r="N30" s="423">
        <f>+N31</f>
        <v>3255.43</v>
      </c>
      <c r="O30" s="426">
        <f>+O31</f>
        <v>11827.7</v>
      </c>
      <c r="P30" s="427">
        <f t="shared" si="2"/>
        <v>7172.2999999999993</v>
      </c>
      <c r="Q30" s="425">
        <f t="shared" si="3"/>
        <v>62.25</v>
      </c>
      <c r="R30" s="283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20.25" x14ac:dyDescent="0.2">
      <c r="A31" s="420">
        <v>3600</v>
      </c>
      <c r="B31" s="421"/>
      <c r="C31" s="421"/>
      <c r="D31" s="421"/>
      <c r="E31" s="421"/>
      <c r="F31" s="421"/>
      <c r="G31" s="433" t="s">
        <v>47</v>
      </c>
      <c r="H31" s="423">
        <f>+H33+H32</f>
        <v>19000</v>
      </c>
      <c r="I31" s="423">
        <f>+I33+I32</f>
        <v>11827.7</v>
      </c>
      <c r="J31" s="424">
        <f t="shared" si="0"/>
        <v>7172.2999999999993</v>
      </c>
      <c r="K31" s="425">
        <f t="shared" si="1"/>
        <v>62.251052631578951</v>
      </c>
      <c r="L31" s="423">
        <f>+L33+L32</f>
        <v>19000</v>
      </c>
      <c r="M31" s="423">
        <f>+M33+M32</f>
        <v>8572.27</v>
      </c>
      <c r="N31" s="423">
        <f>+N33+N32</f>
        <v>3255.43</v>
      </c>
      <c r="O31" s="423">
        <f>+O33+O32</f>
        <v>11827.7</v>
      </c>
      <c r="P31" s="427">
        <f t="shared" si="2"/>
        <v>7172.2999999999993</v>
      </c>
      <c r="Q31" s="425">
        <f t="shared" si="3"/>
        <v>62.25</v>
      </c>
      <c r="R31" s="283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40.5" x14ac:dyDescent="0.2">
      <c r="A32" s="432"/>
      <c r="B32" s="431" t="s">
        <v>389</v>
      </c>
      <c r="C32" s="431"/>
      <c r="D32" s="431"/>
      <c r="E32" s="431"/>
      <c r="F32" s="431"/>
      <c r="G32" s="435" t="s">
        <v>48</v>
      </c>
      <c r="H32" s="423">
        <v>0</v>
      </c>
      <c r="I32" s="423">
        <v>0</v>
      </c>
      <c r="J32" s="424">
        <f t="shared" si="0"/>
        <v>0</v>
      </c>
      <c r="K32" s="425" t="e">
        <f t="shared" si="1"/>
        <v>#DIV/0!</v>
      </c>
      <c r="L32" s="423">
        <v>0</v>
      </c>
      <c r="M32" s="423">
        <v>0</v>
      </c>
      <c r="N32" s="423">
        <v>0</v>
      </c>
      <c r="O32" s="429">
        <f>+M32+N32</f>
        <v>0</v>
      </c>
      <c r="P32" s="427">
        <f t="shared" si="2"/>
        <v>0</v>
      </c>
      <c r="Q32" s="425" t="e">
        <f t="shared" si="3"/>
        <v>#DIV/0!</v>
      </c>
      <c r="R32" s="283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20.25" x14ac:dyDescent="0.2">
      <c r="A33" s="432"/>
      <c r="B33" s="431" t="s">
        <v>390</v>
      </c>
      <c r="C33" s="431"/>
      <c r="D33" s="431"/>
      <c r="E33" s="431"/>
      <c r="F33" s="431"/>
      <c r="G33" s="435" t="s">
        <v>50</v>
      </c>
      <c r="H33" s="423">
        <v>19000</v>
      </c>
      <c r="I33" s="423">
        <f>O33</f>
        <v>11827.7</v>
      </c>
      <c r="J33" s="424">
        <f t="shared" si="0"/>
        <v>7172.2999999999993</v>
      </c>
      <c r="K33" s="425">
        <f t="shared" si="1"/>
        <v>62.251052631578951</v>
      </c>
      <c r="L33" s="423">
        <v>19000</v>
      </c>
      <c r="M33" s="423">
        <v>8572.27</v>
      </c>
      <c r="N33" s="423">
        <v>3255.43</v>
      </c>
      <c r="O33" s="429">
        <f>+M33+N33</f>
        <v>11827.7</v>
      </c>
      <c r="P33" s="427">
        <f t="shared" si="2"/>
        <v>7172.2999999999993</v>
      </c>
      <c r="Q33" s="425">
        <f t="shared" si="3"/>
        <v>62.25</v>
      </c>
      <c r="R33" s="283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40.5" x14ac:dyDescent="0.2">
      <c r="A34" s="420">
        <v>4000</v>
      </c>
      <c r="B34" s="421"/>
      <c r="C34" s="421"/>
      <c r="D34" s="421"/>
      <c r="E34" s="421"/>
      <c r="F34" s="421"/>
      <c r="G34" s="433" t="s">
        <v>51</v>
      </c>
      <c r="H34" s="423">
        <f>+H35</f>
        <v>0</v>
      </c>
      <c r="I34" s="423">
        <f>+I35</f>
        <v>0</v>
      </c>
      <c r="J34" s="424">
        <f t="shared" si="0"/>
        <v>0</v>
      </c>
      <c r="K34" s="425" t="e">
        <f t="shared" si="1"/>
        <v>#DIV/0!</v>
      </c>
      <c r="L34" s="423">
        <f>+L35</f>
        <v>0</v>
      </c>
      <c r="M34" s="423">
        <f>+M35</f>
        <v>0</v>
      </c>
      <c r="N34" s="423">
        <f>+N35</f>
        <v>0</v>
      </c>
      <c r="O34" s="426">
        <f>+O35</f>
        <v>0</v>
      </c>
      <c r="P34" s="427">
        <f t="shared" si="2"/>
        <v>0</v>
      </c>
      <c r="Q34" s="425" t="e">
        <f t="shared" si="3"/>
        <v>#DIV/0!</v>
      </c>
      <c r="R34" s="283"/>
      <c r="S34" s="31"/>
      <c r="T34" s="14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60.75" x14ac:dyDescent="0.2">
      <c r="A35" s="432"/>
      <c r="B35" s="431" t="s">
        <v>391</v>
      </c>
      <c r="C35" s="431"/>
      <c r="D35" s="431"/>
      <c r="E35" s="431"/>
      <c r="F35" s="431"/>
      <c r="G35" s="435" t="s">
        <v>250</v>
      </c>
      <c r="H35" s="423">
        <v>0</v>
      </c>
      <c r="I35" s="423">
        <v>0</v>
      </c>
      <c r="J35" s="424">
        <f t="shared" si="0"/>
        <v>0</v>
      </c>
      <c r="K35" s="425" t="e">
        <f t="shared" si="1"/>
        <v>#DIV/0!</v>
      </c>
      <c r="L35" s="423">
        <v>0</v>
      </c>
      <c r="M35" s="423">
        <v>0</v>
      </c>
      <c r="N35" s="423">
        <v>0</v>
      </c>
      <c r="O35" s="429">
        <f t="shared" ref="O35:O40" si="4">+M35+N35</f>
        <v>0</v>
      </c>
      <c r="P35" s="427">
        <f t="shared" si="2"/>
        <v>0</v>
      </c>
      <c r="Q35" s="425" t="e">
        <f t="shared" si="3"/>
        <v>#DIV/0!</v>
      </c>
      <c r="R35" s="283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20.25" x14ac:dyDescent="0.2">
      <c r="A36" s="420">
        <v>4200</v>
      </c>
      <c r="B36" s="431"/>
      <c r="C36" s="431"/>
      <c r="D36" s="431"/>
      <c r="E36" s="431"/>
      <c r="F36" s="431"/>
      <c r="G36" s="435" t="s">
        <v>52</v>
      </c>
      <c r="H36" s="423">
        <f t="shared" ref="H36:I37" si="5">H37</f>
        <v>0</v>
      </c>
      <c r="I36" s="423">
        <f t="shared" si="5"/>
        <v>0</v>
      </c>
      <c r="J36" s="424">
        <f t="shared" si="0"/>
        <v>0</v>
      </c>
      <c r="K36" s="425" t="e">
        <f t="shared" si="1"/>
        <v>#DIV/0!</v>
      </c>
      <c r="L36" s="423">
        <f t="shared" ref="L36:O37" si="6">L37</f>
        <v>0</v>
      </c>
      <c r="M36" s="423">
        <f t="shared" si="6"/>
        <v>0</v>
      </c>
      <c r="N36" s="423">
        <f t="shared" si="6"/>
        <v>0</v>
      </c>
      <c r="O36" s="429">
        <f t="shared" si="6"/>
        <v>0</v>
      </c>
      <c r="P36" s="427">
        <f t="shared" si="2"/>
        <v>0</v>
      </c>
      <c r="Q36" s="425" t="e">
        <f t="shared" si="3"/>
        <v>#DIV/0!</v>
      </c>
      <c r="R36" s="283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40.5" x14ac:dyDescent="0.2">
      <c r="A37" s="420">
        <v>4200</v>
      </c>
      <c r="B37" s="431"/>
      <c r="C37" s="431"/>
      <c r="D37" s="431"/>
      <c r="E37" s="431"/>
      <c r="F37" s="431"/>
      <c r="G37" s="435" t="s">
        <v>249</v>
      </c>
      <c r="H37" s="423">
        <f t="shared" si="5"/>
        <v>0</v>
      </c>
      <c r="I37" s="423">
        <f t="shared" si="5"/>
        <v>0</v>
      </c>
      <c r="J37" s="424">
        <f t="shared" si="0"/>
        <v>0</v>
      </c>
      <c r="K37" s="425" t="e">
        <f t="shared" si="1"/>
        <v>#DIV/0!</v>
      </c>
      <c r="L37" s="423">
        <f t="shared" si="6"/>
        <v>0</v>
      </c>
      <c r="M37" s="423">
        <f t="shared" si="6"/>
        <v>0</v>
      </c>
      <c r="N37" s="423">
        <f t="shared" si="6"/>
        <v>0</v>
      </c>
      <c r="O37" s="429">
        <f t="shared" si="6"/>
        <v>0</v>
      </c>
      <c r="P37" s="427">
        <f t="shared" si="2"/>
        <v>0</v>
      </c>
      <c r="Q37" s="425" t="e">
        <f t="shared" si="3"/>
        <v>#DIV/0!</v>
      </c>
      <c r="R37" s="283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20.25" x14ac:dyDescent="0.2">
      <c r="A38" s="420">
        <v>4200</v>
      </c>
      <c r="B38" s="431"/>
      <c r="C38" s="431"/>
      <c r="D38" s="431"/>
      <c r="E38" s="431"/>
      <c r="F38" s="431"/>
      <c r="G38" s="435" t="s">
        <v>53</v>
      </c>
      <c r="H38" s="423">
        <f>H39+H40</f>
        <v>0</v>
      </c>
      <c r="I38" s="423">
        <f>I39+I40</f>
        <v>0</v>
      </c>
      <c r="J38" s="424">
        <f t="shared" si="0"/>
        <v>0</v>
      </c>
      <c r="K38" s="425" t="e">
        <f t="shared" si="1"/>
        <v>#DIV/0!</v>
      </c>
      <c r="L38" s="423">
        <f>L39+L40</f>
        <v>0</v>
      </c>
      <c r="M38" s="423">
        <f>M39+M40</f>
        <v>0</v>
      </c>
      <c r="N38" s="423">
        <f>N39+N40</f>
        <v>0</v>
      </c>
      <c r="O38" s="423">
        <f>O39+O40</f>
        <v>0</v>
      </c>
      <c r="P38" s="427">
        <f t="shared" si="2"/>
        <v>0</v>
      </c>
      <c r="Q38" s="425" t="e">
        <f t="shared" si="3"/>
        <v>#DIV/0!</v>
      </c>
      <c r="R38" s="283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40.5" x14ac:dyDescent="0.2">
      <c r="A39" s="420"/>
      <c r="B39" s="431" t="s">
        <v>392</v>
      </c>
      <c r="C39" s="431"/>
      <c r="D39" s="431"/>
      <c r="E39" s="431"/>
      <c r="F39" s="431"/>
      <c r="G39" s="435" t="s">
        <v>54</v>
      </c>
      <c r="H39" s="423">
        <v>0</v>
      </c>
      <c r="I39" s="423">
        <v>0</v>
      </c>
      <c r="J39" s="424">
        <f t="shared" si="0"/>
        <v>0</v>
      </c>
      <c r="K39" s="425" t="e">
        <f t="shared" si="1"/>
        <v>#DIV/0!</v>
      </c>
      <c r="L39" s="423">
        <v>0</v>
      </c>
      <c r="M39" s="423">
        <v>0</v>
      </c>
      <c r="N39" s="423">
        <v>0</v>
      </c>
      <c r="O39" s="429">
        <f t="shared" si="4"/>
        <v>0</v>
      </c>
      <c r="P39" s="427">
        <f t="shared" si="2"/>
        <v>0</v>
      </c>
      <c r="Q39" s="425" t="e">
        <f t="shared" si="3"/>
        <v>#DIV/0!</v>
      </c>
      <c r="R39" s="283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40.5" x14ac:dyDescent="0.2">
      <c r="A40" s="420"/>
      <c r="B40" s="431" t="s">
        <v>396</v>
      </c>
      <c r="C40" s="431"/>
      <c r="D40" s="431"/>
      <c r="E40" s="431"/>
      <c r="F40" s="431"/>
      <c r="G40" s="435" t="s">
        <v>264</v>
      </c>
      <c r="H40" s="423"/>
      <c r="I40" s="423"/>
      <c r="J40" s="424">
        <f t="shared" si="0"/>
        <v>0</v>
      </c>
      <c r="K40" s="425"/>
      <c r="L40" s="423"/>
      <c r="M40" s="423"/>
      <c r="N40" s="423"/>
      <c r="O40" s="429">
        <f t="shared" si="4"/>
        <v>0</v>
      </c>
      <c r="P40" s="427"/>
      <c r="Q40" s="425"/>
      <c r="R40" s="283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60.75" x14ac:dyDescent="0.2">
      <c r="A41" s="420">
        <v>4500</v>
      </c>
      <c r="B41" s="431"/>
      <c r="C41" s="431"/>
      <c r="D41" s="431"/>
      <c r="E41" s="431"/>
      <c r="F41" s="431"/>
      <c r="G41" s="433" t="s">
        <v>260</v>
      </c>
      <c r="H41" s="423">
        <f>H42+H44+H47+H48</f>
        <v>0</v>
      </c>
      <c r="I41" s="423">
        <f>I42+I44+I47+I48</f>
        <v>49472.25</v>
      </c>
      <c r="J41" s="424">
        <f t="shared" si="0"/>
        <v>-49472.25</v>
      </c>
      <c r="K41" s="425" t="e">
        <f t="shared" si="1"/>
        <v>#DIV/0!</v>
      </c>
      <c r="L41" s="423">
        <f t="shared" ref="L41:O41" si="7">L42+L44+L47+L48</f>
        <v>0</v>
      </c>
      <c r="M41" s="423">
        <f t="shared" si="7"/>
        <v>0</v>
      </c>
      <c r="N41" s="423">
        <f t="shared" si="7"/>
        <v>49472.25</v>
      </c>
      <c r="O41" s="423">
        <f t="shared" si="7"/>
        <v>49472.25</v>
      </c>
      <c r="P41" s="427">
        <f t="shared" si="2"/>
        <v>-49472.25</v>
      </c>
      <c r="Q41" s="425" t="e">
        <f t="shared" si="3"/>
        <v>#DIV/0!</v>
      </c>
      <c r="R41" s="283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40.5" x14ac:dyDescent="0.2">
      <c r="A42" s="420"/>
      <c r="B42" s="431" t="s">
        <v>397</v>
      </c>
      <c r="C42" s="431"/>
      <c r="D42" s="431"/>
      <c r="E42" s="431"/>
      <c r="F42" s="431"/>
      <c r="G42" s="435" t="s">
        <v>254</v>
      </c>
      <c r="H42" s="423">
        <f>H43</f>
        <v>0</v>
      </c>
      <c r="I42" s="423">
        <f>I43</f>
        <v>0</v>
      </c>
      <c r="J42" s="424">
        <f t="shared" si="0"/>
        <v>0</v>
      </c>
      <c r="K42" s="425" t="e">
        <f t="shared" si="1"/>
        <v>#DIV/0!</v>
      </c>
      <c r="L42" s="423">
        <f>L43</f>
        <v>0</v>
      </c>
      <c r="M42" s="423">
        <f>M43</f>
        <v>0</v>
      </c>
      <c r="N42" s="423">
        <f>N43</f>
        <v>0</v>
      </c>
      <c r="O42" s="423">
        <f>O43</f>
        <v>0</v>
      </c>
      <c r="P42" s="427">
        <f t="shared" si="2"/>
        <v>0</v>
      </c>
      <c r="Q42" s="425" t="e">
        <f t="shared" si="3"/>
        <v>#DIV/0!</v>
      </c>
      <c r="R42" s="283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40.5" x14ac:dyDescent="0.2">
      <c r="A43" s="420"/>
      <c r="B43" s="431"/>
      <c r="C43" s="431" t="s">
        <v>393</v>
      </c>
      <c r="D43" s="431"/>
      <c r="E43" s="431"/>
      <c r="F43" s="431"/>
      <c r="G43" s="435" t="s">
        <v>261</v>
      </c>
      <c r="H43" s="423"/>
      <c r="I43" s="423"/>
      <c r="J43" s="424">
        <f t="shared" si="0"/>
        <v>0</v>
      </c>
      <c r="K43" s="425" t="e">
        <f t="shared" si="1"/>
        <v>#DIV/0!</v>
      </c>
      <c r="L43" s="423"/>
      <c r="M43" s="423"/>
      <c r="N43" s="423"/>
      <c r="O43" s="429">
        <f t="shared" ref="O43:O51" si="8">+M43+N43</f>
        <v>0</v>
      </c>
      <c r="P43" s="427">
        <f t="shared" si="2"/>
        <v>0</v>
      </c>
      <c r="Q43" s="425" t="e">
        <f t="shared" si="3"/>
        <v>#DIV/0!</v>
      </c>
      <c r="R43" s="283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20.25" x14ac:dyDescent="0.2">
      <c r="A44" s="420"/>
      <c r="B44" s="431" t="s">
        <v>398</v>
      </c>
      <c r="C44" s="431"/>
      <c r="D44" s="431"/>
      <c r="E44" s="431"/>
      <c r="F44" s="431"/>
      <c r="G44" s="435" t="s">
        <v>255</v>
      </c>
      <c r="H44" s="423">
        <f>H45+H46</f>
        <v>0</v>
      </c>
      <c r="I44" s="423">
        <f>I45+I46</f>
        <v>0</v>
      </c>
      <c r="J44" s="424">
        <f t="shared" si="0"/>
        <v>0</v>
      </c>
      <c r="K44" s="425" t="e">
        <f t="shared" si="1"/>
        <v>#DIV/0!</v>
      </c>
      <c r="L44" s="423">
        <f>L45+L46</f>
        <v>0</v>
      </c>
      <c r="M44" s="423">
        <f>M45+M46</f>
        <v>0</v>
      </c>
      <c r="N44" s="423">
        <f>N45+N46</f>
        <v>0</v>
      </c>
      <c r="O44" s="423">
        <f>O45+O46</f>
        <v>0</v>
      </c>
      <c r="P44" s="427">
        <f t="shared" si="2"/>
        <v>0</v>
      </c>
      <c r="Q44" s="425" t="e">
        <f t="shared" si="3"/>
        <v>#DIV/0!</v>
      </c>
      <c r="R44" s="283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40.5" x14ac:dyDescent="0.2">
      <c r="A45" s="420"/>
      <c r="B45" s="431"/>
      <c r="C45" s="431" t="s">
        <v>394</v>
      </c>
      <c r="D45" s="431"/>
      <c r="E45" s="431"/>
      <c r="F45" s="431"/>
      <c r="G45" s="435" t="s">
        <v>261</v>
      </c>
      <c r="H45" s="423"/>
      <c r="I45" s="423"/>
      <c r="J45" s="424">
        <f t="shared" si="0"/>
        <v>0</v>
      </c>
      <c r="K45" s="425" t="e">
        <f t="shared" si="1"/>
        <v>#DIV/0!</v>
      </c>
      <c r="L45" s="423"/>
      <c r="M45" s="423"/>
      <c r="N45" s="423"/>
      <c r="O45" s="429">
        <f t="shared" si="8"/>
        <v>0</v>
      </c>
      <c r="P45" s="427">
        <f t="shared" si="2"/>
        <v>0</v>
      </c>
      <c r="Q45" s="425" t="e">
        <f t="shared" si="3"/>
        <v>#DIV/0!</v>
      </c>
      <c r="R45" s="283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40.5" x14ac:dyDescent="0.2">
      <c r="A46" s="420"/>
      <c r="B46" s="431"/>
      <c r="C46" s="431" t="s">
        <v>395</v>
      </c>
      <c r="D46" s="431"/>
      <c r="E46" s="431"/>
      <c r="F46" s="431"/>
      <c r="G46" s="435" t="s">
        <v>262</v>
      </c>
      <c r="H46" s="423"/>
      <c r="I46" s="423"/>
      <c r="J46" s="424">
        <f t="shared" si="0"/>
        <v>0</v>
      </c>
      <c r="K46" s="425" t="e">
        <f t="shared" si="1"/>
        <v>#DIV/0!</v>
      </c>
      <c r="L46" s="423"/>
      <c r="M46" s="423"/>
      <c r="N46" s="423"/>
      <c r="O46" s="429">
        <f t="shared" si="8"/>
        <v>0</v>
      </c>
      <c r="P46" s="427">
        <f t="shared" si="2"/>
        <v>0</v>
      </c>
      <c r="Q46" s="425" t="e">
        <f t="shared" si="3"/>
        <v>#DIV/0!</v>
      </c>
      <c r="R46" s="283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20.25" x14ac:dyDescent="0.2">
      <c r="A47" s="432"/>
      <c r="B47" s="431" t="s">
        <v>399</v>
      </c>
      <c r="C47" s="431"/>
      <c r="D47" s="431"/>
      <c r="E47" s="431"/>
      <c r="F47" s="431"/>
      <c r="G47" s="435" t="s">
        <v>263</v>
      </c>
      <c r="H47" s="423"/>
      <c r="I47" s="423"/>
      <c r="J47" s="424">
        <f t="shared" si="0"/>
        <v>0</v>
      </c>
      <c r="K47" s="425" t="e">
        <f t="shared" si="1"/>
        <v>#DIV/0!</v>
      </c>
      <c r="L47" s="423"/>
      <c r="M47" s="423"/>
      <c r="N47" s="423"/>
      <c r="O47" s="429">
        <f t="shared" si="8"/>
        <v>0</v>
      </c>
      <c r="P47" s="427">
        <f t="shared" si="2"/>
        <v>0</v>
      </c>
      <c r="Q47" s="425" t="e">
        <f t="shared" si="3"/>
        <v>#DIV/0!</v>
      </c>
      <c r="R47" s="283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40.5" x14ac:dyDescent="0.2">
      <c r="A48" s="432"/>
      <c r="B48" s="431" t="s">
        <v>417</v>
      </c>
      <c r="C48" s="431"/>
      <c r="D48" s="431"/>
      <c r="E48" s="431"/>
      <c r="F48" s="431"/>
      <c r="G48" s="435" t="s">
        <v>418</v>
      </c>
      <c r="H48" s="423">
        <f>H49+H50+H51</f>
        <v>0</v>
      </c>
      <c r="I48" s="423">
        <f>I49+I50+I51</f>
        <v>49472.25</v>
      </c>
      <c r="J48" s="424">
        <f t="shared" si="0"/>
        <v>-49472.25</v>
      </c>
      <c r="K48" s="425" t="e">
        <f t="shared" si="1"/>
        <v>#DIV/0!</v>
      </c>
      <c r="L48" s="423">
        <f>L49+L50+L51</f>
        <v>0</v>
      </c>
      <c r="M48" s="423">
        <f t="shared" ref="M48:O48" si="9">M49+M50+M51</f>
        <v>0</v>
      </c>
      <c r="N48" s="423">
        <f t="shared" si="9"/>
        <v>49472.25</v>
      </c>
      <c r="O48" s="423">
        <f t="shared" si="9"/>
        <v>49472.25</v>
      </c>
      <c r="P48" s="427">
        <f t="shared" si="2"/>
        <v>-49472.25</v>
      </c>
      <c r="Q48" s="425" t="e">
        <f t="shared" si="3"/>
        <v>#DIV/0!</v>
      </c>
      <c r="R48" s="283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40.5" x14ac:dyDescent="0.2">
      <c r="A49" s="432"/>
      <c r="B49" s="431"/>
      <c r="C49" s="431" t="s">
        <v>419</v>
      </c>
      <c r="D49" s="431"/>
      <c r="E49" s="431"/>
      <c r="F49" s="431"/>
      <c r="G49" s="435" t="s">
        <v>422</v>
      </c>
      <c r="H49" s="423"/>
      <c r="I49" s="423">
        <v>49472.25</v>
      </c>
      <c r="J49" s="424">
        <f t="shared" si="0"/>
        <v>-49472.25</v>
      </c>
      <c r="K49" s="425" t="e">
        <f t="shared" si="1"/>
        <v>#DIV/0!</v>
      </c>
      <c r="L49" s="423"/>
      <c r="M49" s="423"/>
      <c r="N49" s="423">
        <v>49472.25</v>
      </c>
      <c r="O49" s="429">
        <f t="shared" si="8"/>
        <v>49472.25</v>
      </c>
      <c r="P49" s="427">
        <f t="shared" si="2"/>
        <v>-49472.25</v>
      </c>
      <c r="Q49" s="425" t="e">
        <f t="shared" si="3"/>
        <v>#DIV/0!</v>
      </c>
      <c r="R49" s="283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40.5" x14ac:dyDescent="0.2">
      <c r="A50" s="432"/>
      <c r="B50" s="431"/>
      <c r="C50" s="431" t="s">
        <v>420</v>
      </c>
      <c r="D50" s="431"/>
      <c r="E50" s="431"/>
      <c r="F50" s="431"/>
      <c r="G50" s="435" t="s">
        <v>423</v>
      </c>
      <c r="H50" s="423"/>
      <c r="I50" s="423"/>
      <c r="J50" s="424">
        <f t="shared" si="0"/>
        <v>0</v>
      </c>
      <c r="K50" s="425" t="e">
        <f t="shared" si="1"/>
        <v>#DIV/0!</v>
      </c>
      <c r="L50" s="423"/>
      <c r="M50" s="423"/>
      <c r="N50" s="423"/>
      <c r="O50" s="429">
        <f t="shared" si="8"/>
        <v>0</v>
      </c>
      <c r="P50" s="427">
        <f t="shared" si="2"/>
        <v>0</v>
      </c>
      <c r="Q50" s="425" t="e">
        <f t="shared" si="3"/>
        <v>#DIV/0!</v>
      </c>
      <c r="R50" s="283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20.25" x14ac:dyDescent="0.2">
      <c r="A51" s="432"/>
      <c r="B51" s="431"/>
      <c r="C51" s="431" t="s">
        <v>421</v>
      </c>
      <c r="D51" s="431"/>
      <c r="E51" s="431"/>
      <c r="F51" s="431"/>
      <c r="G51" s="435" t="s">
        <v>424</v>
      </c>
      <c r="H51" s="423"/>
      <c r="I51" s="423"/>
      <c r="J51" s="424">
        <f t="shared" si="0"/>
        <v>0</v>
      </c>
      <c r="K51" s="425" t="e">
        <f t="shared" si="1"/>
        <v>#DIV/0!</v>
      </c>
      <c r="L51" s="423"/>
      <c r="M51" s="423"/>
      <c r="N51" s="423"/>
      <c r="O51" s="429">
        <f t="shared" si="8"/>
        <v>0</v>
      </c>
      <c r="P51" s="427">
        <f t="shared" si="2"/>
        <v>0</v>
      </c>
      <c r="Q51" s="425" t="e">
        <f t="shared" si="3"/>
        <v>#DIV/0!</v>
      </c>
      <c r="R51" s="283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20.25" x14ac:dyDescent="0.25">
      <c r="A52" s="420">
        <v>4600</v>
      </c>
      <c r="B52" s="421"/>
      <c r="C52" s="421"/>
      <c r="D52" s="421"/>
      <c r="E52" s="421"/>
      <c r="F52" s="421"/>
      <c r="G52" s="433" t="s">
        <v>251</v>
      </c>
      <c r="H52" s="423">
        <f>H53</f>
        <v>0</v>
      </c>
      <c r="I52" s="423">
        <f>I53</f>
        <v>0</v>
      </c>
      <c r="J52" s="424">
        <f t="shared" si="0"/>
        <v>0</v>
      </c>
      <c r="K52" s="425" t="e">
        <f t="shared" si="1"/>
        <v>#DIV/0!</v>
      </c>
      <c r="L52" s="423">
        <f>L53</f>
        <v>0</v>
      </c>
      <c r="M52" s="423">
        <f>M53</f>
        <v>0</v>
      </c>
      <c r="N52" s="423">
        <f>N53</f>
        <v>0</v>
      </c>
      <c r="O52" s="423">
        <f>O53</f>
        <v>0</v>
      </c>
      <c r="P52" s="427">
        <f t="shared" si="2"/>
        <v>0</v>
      </c>
      <c r="Q52" s="425" t="e">
        <f t="shared" si="3"/>
        <v>#DIV/0!</v>
      </c>
      <c r="R52" s="283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60.75" x14ac:dyDescent="0.25">
      <c r="A53" s="420"/>
      <c r="B53" s="431" t="s">
        <v>400</v>
      </c>
      <c r="C53" s="421"/>
      <c r="D53" s="421"/>
      <c r="E53" s="421"/>
      <c r="F53" s="421"/>
      <c r="G53" s="435" t="s">
        <v>252</v>
      </c>
      <c r="H53" s="423"/>
      <c r="I53" s="423"/>
      <c r="J53" s="424">
        <f t="shared" si="0"/>
        <v>0</v>
      </c>
      <c r="K53" s="425" t="e">
        <f t="shared" si="1"/>
        <v>#DIV/0!</v>
      </c>
      <c r="L53" s="423"/>
      <c r="M53" s="423"/>
      <c r="N53" s="423"/>
      <c r="O53" s="426">
        <f t="shared" ref="O53" si="10">+M53+N53</f>
        <v>0</v>
      </c>
      <c r="P53" s="427">
        <f t="shared" si="2"/>
        <v>0</v>
      </c>
      <c r="Q53" s="425" t="e">
        <f t="shared" si="3"/>
        <v>#DIV/0!</v>
      </c>
      <c r="R53" s="283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81" x14ac:dyDescent="0.25">
      <c r="A54" s="420">
        <v>4800</v>
      </c>
      <c r="B54" s="431"/>
      <c r="C54" s="421"/>
      <c r="D54" s="421"/>
      <c r="E54" s="421"/>
      <c r="F54" s="421"/>
      <c r="G54" s="435" t="s">
        <v>257</v>
      </c>
      <c r="H54" s="423">
        <f>H55+H56+H57</f>
        <v>0</v>
      </c>
      <c r="I54" s="423">
        <f>I55+I56+I57</f>
        <v>0</v>
      </c>
      <c r="J54" s="424">
        <f t="shared" si="0"/>
        <v>0</v>
      </c>
      <c r="K54" s="425" t="e">
        <f t="shared" si="1"/>
        <v>#DIV/0!</v>
      </c>
      <c r="L54" s="423">
        <f>L55+L56+L57</f>
        <v>0</v>
      </c>
      <c r="M54" s="423">
        <f>M55+M56+M57</f>
        <v>0</v>
      </c>
      <c r="N54" s="423">
        <f>N55+N56+N57</f>
        <v>0</v>
      </c>
      <c r="O54" s="423">
        <f>O55+O56+O57</f>
        <v>0</v>
      </c>
      <c r="P54" s="427">
        <f t="shared" si="2"/>
        <v>0</v>
      </c>
      <c r="Q54" s="425" t="e">
        <f t="shared" si="3"/>
        <v>#DIV/0!</v>
      </c>
      <c r="R54" s="283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40.5" x14ac:dyDescent="0.2">
      <c r="A55" s="432"/>
      <c r="B55" s="428" t="s">
        <v>401</v>
      </c>
      <c r="C55" s="431"/>
      <c r="D55" s="431"/>
      <c r="E55" s="431"/>
      <c r="F55" s="431"/>
      <c r="G55" s="435" t="s">
        <v>254</v>
      </c>
      <c r="H55" s="423">
        <v>0</v>
      </c>
      <c r="I55" s="423">
        <v>0</v>
      </c>
      <c r="J55" s="424">
        <f t="shared" si="0"/>
        <v>0</v>
      </c>
      <c r="K55" s="425" t="e">
        <f t="shared" si="1"/>
        <v>#DIV/0!</v>
      </c>
      <c r="L55" s="423">
        <v>0</v>
      </c>
      <c r="M55" s="423">
        <v>0</v>
      </c>
      <c r="N55" s="423">
        <v>0</v>
      </c>
      <c r="O55" s="429">
        <f t="shared" ref="O55:O59" si="11">+M55+N55</f>
        <v>0</v>
      </c>
      <c r="P55" s="427">
        <f t="shared" si="2"/>
        <v>0</v>
      </c>
      <c r="Q55" s="425" t="e">
        <f t="shared" si="3"/>
        <v>#DIV/0!</v>
      </c>
      <c r="R55" s="283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20.25" x14ac:dyDescent="0.2">
      <c r="A56" s="432"/>
      <c r="B56" s="428" t="s">
        <v>402</v>
      </c>
      <c r="C56" s="431"/>
      <c r="D56" s="431"/>
      <c r="E56" s="431"/>
      <c r="F56" s="431"/>
      <c r="G56" s="435" t="s">
        <v>255</v>
      </c>
      <c r="H56" s="423">
        <v>0</v>
      </c>
      <c r="I56" s="423">
        <v>0</v>
      </c>
      <c r="J56" s="424">
        <f t="shared" si="0"/>
        <v>0</v>
      </c>
      <c r="K56" s="425" t="e">
        <f t="shared" si="1"/>
        <v>#DIV/0!</v>
      </c>
      <c r="L56" s="423">
        <v>0</v>
      </c>
      <c r="M56" s="423">
        <v>0</v>
      </c>
      <c r="N56" s="423">
        <v>0</v>
      </c>
      <c r="O56" s="429">
        <f t="shared" si="11"/>
        <v>0</v>
      </c>
      <c r="P56" s="427">
        <f t="shared" si="2"/>
        <v>0</v>
      </c>
      <c r="Q56" s="425" t="e">
        <f t="shared" si="3"/>
        <v>#DIV/0!</v>
      </c>
      <c r="R56" s="283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20.25" x14ac:dyDescent="0.2">
      <c r="A57" s="432"/>
      <c r="B57" s="428" t="s">
        <v>403</v>
      </c>
      <c r="C57" s="431"/>
      <c r="D57" s="431"/>
      <c r="E57" s="431"/>
      <c r="F57" s="431"/>
      <c r="G57" s="435" t="s">
        <v>256</v>
      </c>
      <c r="H57" s="423">
        <v>0</v>
      </c>
      <c r="I57" s="423">
        <v>0</v>
      </c>
      <c r="J57" s="424">
        <f t="shared" si="0"/>
        <v>0</v>
      </c>
      <c r="K57" s="425" t="e">
        <f t="shared" si="1"/>
        <v>#DIV/0!</v>
      </c>
      <c r="L57" s="423">
        <v>0</v>
      </c>
      <c r="M57" s="423">
        <v>0</v>
      </c>
      <c r="N57" s="423">
        <v>0</v>
      </c>
      <c r="O57" s="429">
        <f t="shared" si="11"/>
        <v>0</v>
      </c>
      <c r="P57" s="427">
        <f t="shared" si="2"/>
        <v>0</v>
      </c>
      <c r="Q57" s="425" t="e">
        <f t="shared" si="3"/>
        <v>#DIV/0!</v>
      </c>
      <c r="R57" s="283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40.5" x14ac:dyDescent="0.2">
      <c r="A58" s="420">
        <v>4900</v>
      </c>
      <c r="B58" s="428"/>
      <c r="C58" s="431"/>
      <c r="D58" s="431"/>
      <c r="E58" s="431"/>
      <c r="F58" s="431"/>
      <c r="G58" s="435" t="s">
        <v>258</v>
      </c>
      <c r="H58" s="423">
        <f>H59</f>
        <v>0</v>
      </c>
      <c r="I58" s="423">
        <f>I59</f>
        <v>0</v>
      </c>
      <c r="J58" s="424">
        <f t="shared" si="0"/>
        <v>0</v>
      </c>
      <c r="K58" s="425" t="e">
        <f t="shared" si="1"/>
        <v>#DIV/0!</v>
      </c>
      <c r="L58" s="423">
        <f>L59</f>
        <v>0</v>
      </c>
      <c r="M58" s="423">
        <f>M59</f>
        <v>0</v>
      </c>
      <c r="N58" s="423">
        <f>N59</f>
        <v>0</v>
      </c>
      <c r="O58" s="423">
        <f>O59</f>
        <v>0</v>
      </c>
      <c r="P58" s="427">
        <f t="shared" si="2"/>
        <v>0</v>
      </c>
      <c r="Q58" s="425" t="e">
        <f t="shared" si="3"/>
        <v>#DIV/0!</v>
      </c>
      <c r="R58" s="283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20.25" x14ac:dyDescent="0.2">
      <c r="A59" s="432"/>
      <c r="B59" s="428" t="s">
        <v>404</v>
      </c>
      <c r="C59" s="431"/>
      <c r="D59" s="431"/>
      <c r="E59" s="431"/>
      <c r="F59" s="431"/>
      <c r="G59" s="435" t="s">
        <v>259</v>
      </c>
      <c r="H59" s="423">
        <v>0</v>
      </c>
      <c r="I59" s="423">
        <v>0</v>
      </c>
      <c r="J59" s="424">
        <f t="shared" si="0"/>
        <v>0</v>
      </c>
      <c r="K59" s="425" t="e">
        <f t="shared" si="1"/>
        <v>#DIV/0!</v>
      </c>
      <c r="L59" s="423">
        <v>0</v>
      </c>
      <c r="M59" s="423">
        <v>0</v>
      </c>
      <c r="N59" s="423">
        <v>0</v>
      </c>
      <c r="O59" s="429">
        <f t="shared" si="11"/>
        <v>0</v>
      </c>
      <c r="P59" s="427">
        <f t="shared" si="2"/>
        <v>0</v>
      </c>
      <c r="Q59" s="425" t="e">
        <f t="shared" si="3"/>
        <v>#DIV/0!</v>
      </c>
      <c r="R59" s="283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20.25" x14ac:dyDescent="0.2">
      <c r="A60" s="420"/>
      <c r="B60" s="421"/>
      <c r="C60" s="421"/>
      <c r="D60" s="421"/>
      <c r="E60" s="421"/>
      <c r="F60" s="421"/>
      <c r="G60" s="433" t="s">
        <v>57</v>
      </c>
      <c r="H60" s="423">
        <f>H15+H17+H20+H24+H28+H33+H32+H39+H41+H52+H54+H58</f>
        <v>12470000</v>
      </c>
      <c r="I60" s="423">
        <f>I15+I17+I20+I24+I28+I33+I32+I39+I41+I52+I54+I58</f>
        <v>12040698.34</v>
      </c>
      <c r="J60" s="424">
        <f t="shared" si="0"/>
        <v>429301.66000000015</v>
      </c>
      <c r="K60" s="425">
        <f t="shared" si="1"/>
        <v>96.557324298315962</v>
      </c>
      <c r="L60" s="423">
        <f>L15+L17+L20+L24+L28+L33+L32+L39+L41+L52+L54+L58</f>
        <v>12470000</v>
      </c>
      <c r="M60" s="423">
        <f>M15+M17+M20+M24+M28+M33+M32+M39+M41+M52+M54+M58</f>
        <v>10913422.02</v>
      </c>
      <c r="N60" s="423">
        <f>N15+N17+N20+N24+N28+N33+N32+N39+N41+N52+N54+N58</f>
        <v>1127512.3199999998</v>
      </c>
      <c r="O60" s="423">
        <f>O15+O17+O20+O24+O28+O33+O32+O39+O41+O52+O54+O58</f>
        <v>12040698.34</v>
      </c>
      <c r="P60" s="427">
        <f t="shared" si="2"/>
        <v>429301.66000000015</v>
      </c>
      <c r="Q60" s="425">
        <f t="shared" si="3"/>
        <v>96.56</v>
      </c>
      <c r="R60" s="283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40.5" x14ac:dyDescent="0.2">
      <c r="A61" s="420"/>
      <c r="B61" s="421"/>
      <c r="C61" s="421"/>
      <c r="D61" s="421"/>
      <c r="E61" s="421"/>
      <c r="F61" s="421"/>
      <c r="G61" s="433" t="s">
        <v>265</v>
      </c>
      <c r="H61" s="423">
        <f>+H16+H18+H29+H40</f>
        <v>5898000</v>
      </c>
      <c r="I61" s="423">
        <f>+I16+I18+I29+I40</f>
        <v>981863.39999999991</v>
      </c>
      <c r="J61" s="424">
        <f t="shared" si="0"/>
        <v>4916136.5999999996</v>
      </c>
      <c r="K61" s="425">
        <f t="shared" si="1"/>
        <v>16.647395727365208</v>
      </c>
      <c r="L61" s="423">
        <f>+L16+L18+L29+L40</f>
        <v>5898000</v>
      </c>
      <c r="M61" s="423">
        <f>+M16+M18+M29+M40</f>
        <v>917568.95</v>
      </c>
      <c r="N61" s="423">
        <f>+N16+N18+N29+N40</f>
        <v>64294.45</v>
      </c>
      <c r="O61" s="423">
        <f>+O16+O18+O29+O40</f>
        <v>981863.39999999991</v>
      </c>
      <c r="P61" s="427">
        <f t="shared" si="2"/>
        <v>4916136.5999999996</v>
      </c>
      <c r="Q61" s="425">
        <f t="shared" si="3"/>
        <v>16.649999999999999</v>
      </c>
      <c r="R61" s="283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20.25" x14ac:dyDescent="0.2">
      <c r="A62" s="432"/>
      <c r="B62" s="436"/>
      <c r="C62" s="421"/>
      <c r="D62" s="421"/>
      <c r="E62" s="421"/>
      <c r="F62" s="421"/>
      <c r="G62" s="437" t="s">
        <v>58</v>
      </c>
      <c r="H62" s="423">
        <f>H63</f>
        <v>0</v>
      </c>
      <c r="I62" s="423">
        <f>I63</f>
        <v>0</v>
      </c>
      <c r="J62" s="424">
        <f t="shared" si="0"/>
        <v>0</v>
      </c>
      <c r="K62" s="425" t="e">
        <f t="shared" si="1"/>
        <v>#DIV/0!</v>
      </c>
      <c r="L62" s="423">
        <f>L63</f>
        <v>0</v>
      </c>
      <c r="M62" s="423">
        <f>M63</f>
        <v>0</v>
      </c>
      <c r="N62" s="423">
        <f>N63</f>
        <v>0</v>
      </c>
      <c r="O62" s="423">
        <f>O63</f>
        <v>0</v>
      </c>
      <c r="P62" s="427">
        <f t="shared" si="2"/>
        <v>0</v>
      </c>
      <c r="Q62" s="425" t="e">
        <f t="shared" si="3"/>
        <v>#DIV/0!</v>
      </c>
      <c r="R62" s="283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60.75" x14ac:dyDescent="0.2">
      <c r="A63" s="420">
        <v>4800</v>
      </c>
      <c r="B63" s="431"/>
      <c r="C63" s="431"/>
      <c r="D63" s="431"/>
      <c r="E63" s="431"/>
      <c r="F63" s="431"/>
      <c r="G63" s="433" t="s">
        <v>59</v>
      </c>
      <c r="H63" s="423">
        <f>H64+H65</f>
        <v>0</v>
      </c>
      <c r="I63" s="423">
        <f>I64+I65</f>
        <v>0</v>
      </c>
      <c r="J63" s="424">
        <f t="shared" si="0"/>
        <v>0</v>
      </c>
      <c r="K63" s="425" t="e">
        <f t="shared" si="1"/>
        <v>#DIV/0!</v>
      </c>
      <c r="L63" s="423">
        <f>L64+L65</f>
        <v>0</v>
      </c>
      <c r="M63" s="423">
        <f>M64+M65</f>
        <v>0</v>
      </c>
      <c r="N63" s="423">
        <f>N64+N65</f>
        <v>0</v>
      </c>
      <c r="O63" s="423">
        <f>O64+O65</f>
        <v>0</v>
      </c>
      <c r="P63" s="427">
        <f t="shared" si="2"/>
        <v>0</v>
      </c>
      <c r="Q63" s="425" t="e">
        <f t="shared" si="3"/>
        <v>#DIV/0!</v>
      </c>
      <c r="R63" s="283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40.5" x14ac:dyDescent="0.2">
      <c r="A64" s="420"/>
      <c r="B64" s="431" t="s">
        <v>412</v>
      </c>
      <c r="C64" s="431"/>
      <c r="D64" s="431"/>
      <c r="E64" s="431"/>
      <c r="F64" s="431"/>
      <c r="G64" s="435" t="s">
        <v>413</v>
      </c>
      <c r="H64" s="423"/>
      <c r="I64" s="423"/>
      <c r="J64" s="424">
        <f t="shared" si="0"/>
        <v>0</v>
      </c>
      <c r="K64" s="425"/>
      <c r="L64" s="423"/>
      <c r="M64" s="423"/>
      <c r="N64" s="423"/>
      <c r="O64" s="429">
        <f t="shared" ref="O64:O65" si="12">+M64+N64</f>
        <v>0</v>
      </c>
      <c r="P64" s="427"/>
      <c r="Q64" s="425"/>
      <c r="R64" s="283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20.25" x14ac:dyDescent="0.2">
      <c r="A65" s="432"/>
      <c r="B65" s="431" t="s">
        <v>406</v>
      </c>
      <c r="C65" s="431"/>
      <c r="D65" s="431"/>
      <c r="E65" s="431"/>
      <c r="F65" s="431"/>
      <c r="G65" s="438" t="s">
        <v>60</v>
      </c>
      <c r="H65" s="423">
        <v>0</v>
      </c>
      <c r="I65" s="423">
        <v>0</v>
      </c>
      <c r="J65" s="424">
        <f t="shared" si="0"/>
        <v>0</v>
      </c>
      <c r="K65" s="425" t="e">
        <f t="shared" si="1"/>
        <v>#DIV/0!</v>
      </c>
      <c r="L65" s="423">
        <v>0</v>
      </c>
      <c r="M65" s="423">
        <v>0</v>
      </c>
      <c r="N65" s="423">
        <v>0</v>
      </c>
      <c r="O65" s="429">
        <f t="shared" si="12"/>
        <v>0</v>
      </c>
      <c r="P65" s="427">
        <f t="shared" si="2"/>
        <v>0</v>
      </c>
      <c r="Q65" s="425" t="e">
        <f t="shared" si="3"/>
        <v>#DIV/0!</v>
      </c>
      <c r="R65" s="283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21" thickBot="1" x14ac:dyDescent="0.25">
      <c r="A66" s="439"/>
      <c r="B66" s="440"/>
      <c r="C66" s="440"/>
      <c r="D66" s="440"/>
      <c r="E66" s="440"/>
      <c r="F66" s="440"/>
      <c r="G66" s="441"/>
      <c r="H66" s="442"/>
      <c r="I66" s="443"/>
      <c r="J66" s="444"/>
      <c r="K66" s="445"/>
      <c r="L66" s="446"/>
      <c r="M66" s="446"/>
      <c r="N66" s="444"/>
      <c r="O66" s="447"/>
      <c r="P66" s="448"/>
      <c r="Q66" s="449"/>
      <c r="R66" s="283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20.25" x14ac:dyDescent="0.2">
      <c r="A67" s="605" t="s">
        <v>61</v>
      </c>
      <c r="B67" s="606"/>
      <c r="C67" s="606"/>
      <c r="D67" s="606"/>
      <c r="E67" s="606"/>
      <c r="F67" s="606"/>
      <c r="G67" s="450" t="s">
        <v>62</v>
      </c>
      <c r="H67" s="451">
        <f>+H68+H79+H81</f>
        <v>37524700</v>
      </c>
      <c r="I67" s="451">
        <f>+I68+I79+I81</f>
        <v>36515375.379999995</v>
      </c>
      <c r="J67" s="451">
        <f t="shared" ref="J67" si="13">+J68+J79+J81</f>
        <v>1009324.6199999985</v>
      </c>
      <c r="K67" s="452">
        <f t="shared" ref="K67:K108" si="14">ROUND(I67/H67*100,2)</f>
        <v>97.31</v>
      </c>
      <c r="L67" s="451">
        <f>+L68+L79+L81</f>
        <v>37524700</v>
      </c>
      <c r="M67" s="451">
        <f>+M68+M79+M81</f>
        <v>33838323.510000005</v>
      </c>
      <c r="N67" s="451">
        <f>+N68+N79+N81</f>
        <v>2677051.87</v>
      </c>
      <c r="O67" s="451">
        <f>+O68+O79+O81</f>
        <v>36515375.379999995</v>
      </c>
      <c r="P67" s="451">
        <f>L67-O67</f>
        <v>1009324.6200000048</v>
      </c>
      <c r="Q67" s="452">
        <f>ROUND(O67/L67*100,2)</f>
        <v>97.31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20.25" x14ac:dyDescent="0.2">
      <c r="A68" s="420"/>
      <c r="B68" s="421"/>
      <c r="C68" s="421"/>
      <c r="D68" s="436" t="s">
        <v>55</v>
      </c>
      <c r="E68" s="421"/>
      <c r="F68" s="421"/>
      <c r="G68" s="433" t="s">
        <v>63</v>
      </c>
      <c r="H68" s="453">
        <f>+H69+H70+H71+H72+H73+H74+H75+H76+H77+H78</f>
        <v>37524700</v>
      </c>
      <c r="I68" s="453">
        <f>+I69+I70+I71+I72+I73+I74+I75+I76+I77+I78</f>
        <v>36736680.969999999</v>
      </c>
      <c r="J68" s="453">
        <f t="shared" ref="J68" si="15">+J69+J70+J71+J72+J73+J74+J75+J76+J77+J78</f>
        <v>788019.02999999851</v>
      </c>
      <c r="K68" s="454">
        <f t="shared" si="14"/>
        <v>97.9</v>
      </c>
      <c r="L68" s="453">
        <f>+L69+L70+L71+L72+L73+L74+L75+L76+L77+L78</f>
        <v>37524700</v>
      </c>
      <c r="M68" s="453">
        <f>+M69+M70+M71+M72+M73+M74+M75+M76+M77+M78</f>
        <v>34047756.060000002</v>
      </c>
      <c r="N68" s="453">
        <f>+N69+N70+N71+N72+N73+N74+N75+N76+N77+N78</f>
        <v>2688924.91</v>
      </c>
      <c r="O68" s="453">
        <f t="shared" ref="O68" si="16">+O69+O70+O71+O72+O73+O74+O75+O76+O77+O78</f>
        <v>36736680.969999999</v>
      </c>
      <c r="P68" s="453">
        <f t="shared" ref="P68:P131" si="17">L68-O68</f>
        <v>788019.03000000119</v>
      </c>
      <c r="Q68" s="454">
        <f t="shared" ref="Q68:Q112" si="18">ROUND(O68/L68*100,2)</f>
        <v>97.9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20.25" x14ac:dyDescent="0.2">
      <c r="A69" s="420"/>
      <c r="B69" s="421"/>
      <c r="C69" s="421"/>
      <c r="D69" s="436" t="s">
        <v>64</v>
      </c>
      <c r="E69" s="421"/>
      <c r="F69" s="421"/>
      <c r="G69" s="433" t="s">
        <v>65</v>
      </c>
      <c r="H69" s="453">
        <f t="shared" ref="H69:J73" si="19">+H84</f>
        <v>4804300</v>
      </c>
      <c r="I69" s="453">
        <f t="shared" si="19"/>
        <v>4555451</v>
      </c>
      <c r="J69" s="453">
        <f t="shared" si="19"/>
        <v>248849</v>
      </c>
      <c r="K69" s="454">
        <f t="shared" si="14"/>
        <v>94.82</v>
      </c>
      <c r="L69" s="453">
        <f t="shared" ref="L69:O73" si="20">+L84</f>
        <v>4804300</v>
      </c>
      <c r="M69" s="453">
        <f t="shared" si="20"/>
        <v>4255353</v>
      </c>
      <c r="N69" s="453">
        <f t="shared" si="20"/>
        <v>300098</v>
      </c>
      <c r="O69" s="453">
        <f t="shared" si="20"/>
        <v>4555451</v>
      </c>
      <c r="P69" s="453">
        <f t="shared" si="17"/>
        <v>248849</v>
      </c>
      <c r="Q69" s="454">
        <f t="shared" si="18"/>
        <v>94.82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20.25" x14ac:dyDescent="0.2">
      <c r="A70" s="420"/>
      <c r="B70" s="421"/>
      <c r="C70" s="421"/>
      <c r="D70" s="436" t="s">
        <v>66</v>
      </c>
      <c r="E70" s="421"/>
      <c r="F70" s="421"/>
      <c r="G70" s="433" t="s">
        <v>67</v>
      </c>
      <c r="H70" s="453">
        <f t="shared" si="19"/>
        <v>483400</v>
      </c>
      <c r="I70" s="453">
        <f t="shared" si="19"/>
        <v>459650.62</v>
      </c>
      <c r="J70" s="453">
        <f t="shared" si="19"/>
        <v>23749.38</v>
      </c>
      <c r="K70" s="454">
        <f t="shared" si="14"/>
        <v>95.09</v>
      </c>
      <c r="L70" s="453">
        <f t="shared" si="20"/>
        <v>483400</v>
      </c>
      <c r="M70" s="453">
        <f t="shared" si="20"/>
        <v>424446.06</v>
      </c>
      <c r="N70" s="453">
        <f t="shared" si="20"/>
        <v>35204.559999999998</v>
      </c>
      <c r="O70" s="453">
        <f t="shared" si="20"/>
        <v>459650.62</v>
      </c>
      <c r="P70" s="453">
        <f t="shared" si="17"/>
        <v>23749.380000000005</v>
      </c>
      <c r="Q70" s="454">
        <f t="shared" si="18"/>
        <v>95.09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20.25" x14ac:dyDescent="0.2">
      <c r="A71" s="420"/>
      <c r="B71" s="421"/>
      <c r="C71" s="421"/>
      <c r="D71" s="436" t="s">
        <v>68</v>
      </c>
      <c r="E71" s="421"/>
      <c r="F71" s="421"/>
      <c r="G71" s="433" t="s">
        <v>69</v>
      </c>
      <c r="H71" s="453">
        <f t="shared" si="19"/>
        <v>0</v>
      </c>
      <c r="I71" s="453">
        <f t="shared" si="19"/>
        <v>0</v>
      </c>
      <c r="J71" s="453">
        <f t="shared" si="19"/>
        <v>0</v>
      </c>
      <c r="K71" s="454" t="e">
        <f t="shared" si="14"/>
        <v>#DIV/0!</v>
      </c>
      <c r="L71" s="453">
        <f t="shared" si="20"/>
        <v>0</v>
      </c>
      <c r="M71" s="453">
        <f t="shared" si="20"/>
        <v>0</v>
      </c>
      <c r="N71" s="453">
        <f t="shared" si="20"/>
        <v>0</v>
      </c>
      <c r="O71" s="453">
        <f t="shared" si="20"/>
        <v>0</v>
      </c>
      <c r="P71" s="453">
        <f t="shared" si="17"/>
        <v>0</v>
      </c>
      <c r="Q71" s="454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20.25" x14ac:dyDescent="0.2">
      <c r="A72" s="420"/>
      <c r="B72" s="421"/>
      <c r="C72" s="421"/>
      <c r="D72" s="436" t="s">
        <v>70</v>
      </c>
      <c r="E72" s="421"/>
      <c r="F72" s="421"/>
      <c r="G72" s="433" t="s">
        <v>71</v>
      </c>
      <c r="H72" s="453">
        <f t="shared" si="19"/>
        <v>0</v>
      </c>
      <c r="I72" s="453">
        <f t="shared" si="19"/>
        <v>0</v>
      </c>
      <c r="J72" s="453">
        <f t="shared" si="19"/>
        <v>0</v>
      </c>
      <c r="K72" s="454" t="e">
        <f t="shared" si="14"/>
        <v>#DIV/0!</v>
      </c>
      <c r="L72" s="453">
        <f t="shared" si="20"/>
        <v>0</v>
      </c>
      <c r="M72" s="453">
        <f t="shared" si="20"/>
        <v>0</v>
      </c>
      <c r="N72" s="453">
        <f t="shared" si="20"/>
        <v>0</v>
      </c>
      <c r="O72" s="453">
        <f t="shared" si="20"/>
        <v>0</v>
      </c>
      <c r="P72" s="453">
        <f t="shared" si="17"/>
        <v>0</v>
      </c>
      <c r="Q72" s="454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40.5" x14ac:dyDescent="0.2">
      <c r="A73" s="420"/>
      <c r="B73" s="421"/>
      <c r="C73" s="421"/>
      <c r="D73" s="436" t="s">
        <v>72</v>
      </c>
      <c r="E73" s="421"/>
      <c r="F73" s="421"/>
      <c r="G73" s="433" t="s">
        <v>73</v>
      </c>
      <c r="H73" s="453">
        <f t="shared" si="19"/>
        <v>3668000</v>
      </c>
      <c r="I73" s="453">
        <f t="shared" si="19"/>
        <v>3589402</v>
      </c>
      <c r="J73" s="453">
        <f t="shared" si="19"/>
        <v>78598</v>
      </c>
      <c r="K73" s="454">
        <f t="shared" si="14"/>
        <v>97.86</v>
      </c>
      <c r="L73" s="453">
        <f t="shared" si="20"/>
        <v>3668000</v>
      </c>
      <c r="M73" s="453">
        <f t="shared" si="20"/>
        <v>3239715</v>
      </c>
      <c r="N73" s="453">
        <f t="shared" si="20"/>
        <v>349687</v>
      </c>
      <c r="O73" s="453">
        <f t="shared" si="20"/>
        <v>3589402</v>
      </c>
      <c r="P73" s="453">
        <f t="shared" si="17"/>
        <v>78598</v>
      </c>
      <c r="Q73" s="454">
        <f t="shared" si="18"/>
        <v>97.86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20.25" x14ac:dyDescent="0.2">
      <c r="A74" s="420"/>
      <c r="B74" s="421"/>
      <c r="C74" s="421"/>
      <c r="D74" s="436" t="s">
        <v>74</v>
      </c>
      <c r="E74" s="421"/>
      <c r="F74" s="421"/>
      <c r="G74" s="433" t="s">
        <v>75</v>
      </c>
      <c r="H74" s="453">
        <f t="shared" ref="H74:J76" si="21">+H95</f>
        <v>0</v>
      </c>
      <c r="I74" s="453">
        <f t="shared" si="21"/>
        <v>0</v>
      </c>
      <c r="J74" s="453">
        <f t="shared" si="21"/>
        <v>0</v>
      </c>
      <c r="K74" s="454" t="e">
        <f t="shared" si="14"/>
        <v>#DIV/0!</v>
      </c>
      <c r="L74" s="453">
        <f t="shared" ref="L74:O76" si="22">+L95</f>
        <v>0</v>
      </c>
      <c r="M74" s="453">
        <f t="shared" si="22"/>
        <v>0</v>
      </c>
      <c r="N74" s="453">
        <f t="shared" si="22"/>
        <v>0</v>
      </c>
      <c r="O74" s="453">
        <f t="shared" si="22"/>
        <v>0</v>
      </c>
      <c r="P74" s="453">
        <f t="shared" si="17"/>
        <v>0</v>
      </c>
      <c r="Q74" s="454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40.5" x14ac:dyDescent="0.2">
      <c r="A75" s="420"/>
      <c r="B75" s="421"/>
      <c r="C75" s="421"/>
      <c r="D75" s="436" t="s">
        <v>76</v>
      </c>
      <c r="E75" s="421"/>
      <c r="F75" s="421"/>
      <c r="G75" s="433" t="s">
        <v>77</v>
      </c>
      <c r="H75" s="453">
        <f t="shared" si="21"/>
        <v>6171000</v>
      </c>
      <c r="I75" s="453">
        <f t="shared" si="21"/>
        <v>5844861.6200000001</v>
      </c>
      <c r="J75" s="453">
        <f t="shared" si="21"/>
        <v>326138.37999999989</v>
      </c>
      <c r="K75" s="454">
        <f t="shared" si="14"/>
        <v>94.71</v>
      </c>
      <c r="L75" s="453">
        <f t="shared" si="22"/>
        <v>6171000</v>
      </c>
      <c r="M75" s="453">
        <f t="shared" si="22"/>
        <v>5237634.1399999997</v>
      </c>
      <c r="N75" s="453">
        <f t="shared" si="22"/>
        <v>607227.48</v>
      </c>
      <c r="O75" s="453">
        <f t="shared" si="22"/>
        <v>5844861.6200000001</v>
      </c>
      <c r="P75" s="453">
        <f t="shared" si="17"/>
        <v>326138.37999999989</v>
      </c>
      <c r="Q75" s="454">
        <f t="shared" si="18"/>
        <v>94.71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20.25" x14ac:dyDescent="0.2">
      <c r="A76" s="420"/>
      <c r="B76" s="421"/>
      <c r="C76" s="421"/>
      <c r="D76" s="436" t="s">
        <v>78</v>
      </c>
      <c r="E76" s="421"/>
      <c r="F76" s="421"/>
      <c r="G76" s="433" t="s">
        <v>79</v>
      </c>
      <c r="H76" s="453">
        <f t="shared" si="21"/>
        <v>22200000</v>
      </c>
      <c r="I76" s="453">
        <f t="shared" si="21"/>
        <v>22091807.73</v>
      </c>
      <c r="J76" s="453">
        <f t="shared" si="21"/>
        <v>108192.26999999862</v>
      </c>
      <c r="K76" s="454">
        <f t="shared" si="14"/>
        <v>99.51</v>
      </c>
      <c r="L76" s="453">
        <f t="shared" si="22"/>
        <v>22200000</v>
      </c>
      <c r="M76" s="453">
        <f>+M97</f>
        <v>20695099.859999999</v>
      </c>
      <c r="N76" s="453">
        <f t="shared" si="22"/>
        <v>1396707.8699999999</v>
      </c>
      <c r="O76" s="453">
        <f t="shared" si="22"/>
        <v>22091807.73</v>
      </c>
      <c r="P76" s="453">
        <f t="shared" si="17"/>
        <v>108192.26999999955</v>
      </c>
      <c r="Q76" s="454">
        <f t="shared" si="18"/>
        <v>99.51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20.25" x14ac:dyDescent="0.2">
      <c r="A77" s="420"/>
      <c r="B77" s="421"/>
      <c r="C77" s="421"/>
      <c r="D77" s="436" t="s">
        <v>80</v>
      </c>
      <c r="E77" s="421"/>
      <c r="F77" s="421"/>
      <c r="G77" s="433" t="s">
        <v>81</v>
      </c>
      <c r="H77" s="453">
        <f t="shared" ref="H77:I77" si="23">+H102</f>
        <v>198000</v>
      </c>
      <c r="I77" s="453">
        <f t="shared" si="23"/>
        <v>195508</v>
      </c>
      <c r="J77" s="453">
        <f>+J102</f>
        <v>2492</v>
      </c>
      <c r="K77" s="454">
        <f t="shared" si="14"/>
        <v>98.74</v>
      </c>
      <c r="L77" s="453">
        <f t="shared" ref="L77:N77" si="24">+L102</f>
        <v>198000</v>
      </c>
      <c r="M77" s="453">
        <f t="shared" si="24"/>
        <v>195508</v>
      </c>
      <c r="N77" s="453">
        <f t="shared" si="24"/>
        <v>0</v>
      </c>
      <c r="O77" s="453">
        <f>+O102</f>
        <v>195508</v>
      </c>
      <c r="P77" s="453">
        <f t="shared" si="17"/>
        <v>2492</v>
      </c>
      <c r="Q77" s="454">
        <f t="shared" si="18"/>
        <v>98.74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81" x14ac:dyDescent="0.2">
      <c r="A78" s="420"/>
      <c r="B78" s="421"/>
      <c r="C78" s="421"/>
      <c r="D78" s="436" t="s">
        <v>82</v>
      </c>
      <c r="E78" s="421"/>
      <c r="F78" s="421"/>
      <c r="G78" s="455" t="s">
        <v>207</v>
      </c>
      <c r="H78" s="453">
        <f>H103</f>
        <v>0</v>
      </c>
      <c r="I78" s="453">
        <f>I103</f>
        <v>0</v>
      </c>
      <c r="J78" s="453">
        <v>0</v>
      </c>
      <c r="K78" s="454" t="e">
        <f t="shared" si="14"/>
        <v>#DIV/0!</v>
      </c>
      <c r="L78" s="453">
        <f>L103</f>
        <v>0</v>
      </c>
      <c r="M78" s="453">
        <f>M103</f>
        <v>0</v>
      </c>
      <c r="N78" s="453">
        <f>N103</f>
        <v>0</v>
      </c>
      <c r="O78" s="453">
        <f>O103</f>
        <v>0</v>
      </c>
      <c r="P78" s="453">
        <f t="shared" si="17"/>
        <v>0</v>
      </c>
      <c r="Q78" s="454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20.25" x14ac:dyDescent="0.2">
      <c r="A79" s="420"/>
      <c r="B79" s="421"/>
      <c r="C79" s="421"/>
      <c r="D79" s="436" t="s">
        <v>83</v>
      </c>
      <c r="E79" s="421"/>
      <c r="F79" s="421"/>
      <c r="G79" s="433" t="s">
        <v>84</v>
      </c>
      <c r="H79" s="453">
        <f>+H80</f>
        <v>0</v>
      </c>
      <c r="I79" s="453">
        <f>+I80</f>
        <v>0</v>
      </c>
      <c r="J79" s="453">
        <f>+J80</f>
        <v>0</v>
      </c>
      <c r="K79" s="454" t="e">
        <f t="shared" si="14"/>
        <v>#DIV/0!</v>
      </c>
      <c r="L79" s="453">
        <f>+L80</f>
        <v>0</v>
      </c>
      <c r="M79" s="453">
        <f>+M80</f>
        <v>0</v>
      </c>
      <c r="N79" s="453">
        <f>+N80</f>
        <v>0</v>
      </c>
      <c r="O79" s="453">
        <f>+O80</f>
        <v>0</v>
      </c>
      <c r="P79" s="453">
        <f t="shared" si="17"/>
        <v>0</v>
      </c>
      <c r="Q79" s="454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20.25" x14ac:dyDescent="0.2">
      <c r="A80" s="420"/>
      <c r="B80" s="421"/>
      <c r="C80" s="421"/>
      <c r="D80" s="436" t="s">
        <v>85</v>
      </c>
      <c r="E80" s="421"/>
      <c r="F80" s="421"/>
      <c r="G80" s="433" t="s">
        <v>86</v>
      </c>
      <c r="H80" s="453">
        <f>H105</f>
        <v>0</v>
      </c>
      <c r="I80" s="453">
        <f>I105</f>
        <v>0</v>
      </c>
      <c r="J80" s="453">
        <f>J175</f>
        <v>0</v>
      </c>
      <c r="K80" s="454" t="e">
        <f t="shared" si="14"/>
        <v>#DIV/0!</v>
      </c>
      <c r="L80" s="453">
        <f>L105</f>
        <v>0</v>
      </c>
      <c r="M80" s="453">
        <f>M105</f>
        <v>0</v>
      </c>
      <c r="N80" s="453">
        <f>N105</f>
        <v>0</v>
      </c>
      <c r="O80" s="453">
        <f>O105</f>
        <v>0</v>
      </c>
      <c r="P80" s="453">
        <f t="shared" si="17"/>
        <v>0</v>
      </c>
      <c r="Q80" s="454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20.25" x14ac:dyDescent="0.2">
      <c r="A81" s="420"/>
      <c r="B81" s="421"/>
      <c r="C81" s="421"/>
      <c r="D81" s="421">
        <v>85</v>
      </c>
      <c r="E81" s="421"/>
      <c r="F81" s="421"/>
      <c r="G81" s="433" t="s">
        <v>87</v>
      </c>
      <c r="H81" s="453">
        <f>+H109</f>
        <v>0</v>
      </c>
      <c r="I81" s="453">
        <f>+I109</f>
        <v>-221305.59</v>
      </c>
      <c r="J81" s="453">
        <f>+J109</f>
        <v>221305.59</v>
      </c>
      <c r="K81" s="454" t="e">
        <f t="shared" si="14"/>
        <v>#DIV/0!</v>
      </c>
      <c r="L81" s="453">
        <f>+L109</f>
        <v>0</v>
      </c>
      <c r="M81" s="453">
        <f>+M109</f>
        <v>-209432.55</v>
      </c>
      <c r="N81" s="453">
        <f>+N109</f>
        <v>-11873.04</v>
      </c>
      <c r="O81" s="453">
        <f>+O109</f>
        <v>-221305.59</v>
      </c>
      <c r="P81" s="453">
        <f t="shared" si="17"/>
        <v>221305.59</v>
      </c>
      <c r="Q81" s="454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20.25" x14ac:dyDescent="0.2">
      <c r="A82" s="597">
        <v>5004</v>
      </c>
      <c r="B82" s="598"/>
      <c r="C82" s="598"/>
      <c r="D82" s="598"/>
      <c r="E82" s="598"/>
      <c r="F82" s="598"/>
      <c r="G82" s="458" t="s">
        <v>88</v>
      </c>
      <c r="H82" s="459">
        <f>+H83+H104+H105+H109</f>
        <v>37524700</v>
      </c>
      <c r="I82" s="459">
        <f>+I83+I104+I105+I109</f>
        <v>36515375.379999995</v>
      </c>
      <c r="J82" s="459">
        <f>+J83+J104+J106+J109</f>
        <v>1009324.6199999985</v>
      </c>
      <c r="K82" s="454">
        <f t="shared" si="14"/>
        <v>97.31</v>
      </c>
      <c r="L82" s="459">
        <f>+L83+L104+L105+L109</f>
        <v>37524700</v>
      </c>
      <c r="M82" s="459">
        <f>+M83+M104+M105+M109</f>
        <v>33838323.510000005</v>
      </c>
      <c r="N82" s="459">
        <f>+N83+N104+N105+N109</f>
        <v>2677051.87</v>
      </c>
      <c r="O82" s="459">
        <f>+O83+O104+O106+O109</f>
        <v>36515375.379999995</v>
      </c>
      <c r="P82" s="459">
        <f t="shared" si="17"/>
        <v>1009324.6200000048</v>
      </c>
      <c r="Q82" s="452">
        <f t="shared" si="18"/>
        <v>97.31</v>
      </c>
      <c r="R82" s="283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20.25" x14ac:dyDescent="0.2">
      <c r="A83" s="456"/>
      <c r="B83" s="457"/>
      <c r="C83" s="457"/>
      <c r="D83" s="457" t="s">
        <v>33</v>
      </c>
      <c r="E83" s="457"/>
      <c r="F83" s="457"/>
      <c r="G83" s="433" t="s">
        <v>63</v>
      </c>
      <c r="H83" s="453">
        <f>H84+H85+H86+H87+H88+H95+H96+H97+H102+H103</f>
        <v>37524700</v>
      </c>
      <c r="I83" s="453">
        <f>I84+I85+I86+I87+I88+I95+I96+I97+I102+I103</f>
        <v>36736680.969999999</v>
      </c>
      <c r="J83" s="453">
        <f t="shared" ref="J83" si="25">J84+J85+J86+J87+J88+J95+J96+J97+J102+J103</f>
        <v>788019.02999999851</v>
      </c>
      <c r="K83" s="454">
        <f t="shared" si="14"/>
        <v>97.9</v>
      </c>
      <c r="L83" s="453">
        <f>L84+L85+L86+L87+L88+L95+L96+L97+L102+L103</f>
        <v>37524700</v>
      </c>
      <c r="M83" s="453">
        <f>M84+M85+M86+M87+M88+M95+M96+M97+M102+M103</f>
        <v>34047756.060000002</v>
      </c>
      <c r="N83" s="453">
        <f>N84+N85+N86+N87+N88+N95+N96+N97+N102+N103</f>
        <v>2688924.91</v>
      </c>
      <c r="O83" s="453">
        <f t="shared" ref="O83" si="26">O84+O85+O86+O87+O88+O95+O96+O97+O102+O103</f>
        <v>36736680.969999999</v>
      </c>
      <c r="P83" s="453">
        <f t="shared" si="17"/>
        <v>788019.03000000119</v>
      </c>
      <c r="Q83" s="454">
        <f t="shared" si="18"/>
        <v>97.9</v>
      </c>
      <c r="R83" s="283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20.25" x14ac:dyDescent="0.2">
      <c r="A84" s="420"/>
      <c r="B84" s="421"/>
      <c r="C84" s="421"/>
      <c r="D84" s="421" t="s">
        <v>89</v>
      </c>
      <c r="E84" s="421"/>
      <c r="F84" s="421"/>
      <c r="G84" s="433" t="s">
        <v>65</v>
      </c>
      <c r="H84" s="453">
        <f>H112+H179+H264</f>
        <v>4804300</v>
      </c>
      <c r="I84" s="453">
        <f>I112+I179+I264</f>
        <v>4555451</v>
      </c>
      <c r="J84" s="453">
        <f>J112+J179+J264</f>
        <v>248849</v>
      </c>
      <c r="K84" s="454">
        <f t="shared" si="14"/>
        <v>94.82</v>
      </c>
      <c r="L84" s="453">
        <f>L112+L179+L264</f>
        <v>4804300</v>
      </c>
      <c r="M84" s="453">
        <f>M112+M179+M264</f>
        <v>4255353</v>
      </c>
      <c r="N84" s="453">
        <f>N112+N179+N264</f>
        <v>300098</v>
      </c>
      <c r="O84" s="453">
        <f>O112+O179+O264</f>
        <v>4555451</v>
      </c>
      <c r="P84" s="453">
        <f t="shared" si="17"/>
        <v>248849</v>
      </c>
      <c r="Q84" s="454">
        <f t="shared" si="18"/>
        <v>94.82</v>
      </c>
      <c r="R84" s="283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20.25" x14ac:dyDescent="0.2">
      <c r="A85" s="420"/>
      <c r="B85" s="421"/>
      <c r="C85" s="421"/>
      <c r="D85" s="421" t="s">
        <v>90</v>
      </c>
      <c r="E85" s="421"/>
      <c r="F85" s="421"/>
      <c r="G85" s="433" t="s">
        <v>67</v>
      </c>
      <c r="H85" s="453">
        <f>H139+H206+H296+H389</f>
        <v>483400</v>
      </c>
      <c r="I85" s="453">
        <f>I139+I206+I296+I389</f>
        <v>459650.62</v>
      </c>
      <c r="J85" s="453">
        <f>J139+J206+J296+J389</f>
        <v>23749.38</v>
      </c>
      <c r="K85" s="454">
        <f t="shared" si="14"/>
        <v>95.09</v>
      </c>
      <c r="L85" s="453">
        <f>L139+L206+L296+L389</f>
        <v>483400</v>
      </c>
      <c r="M85" s="453">
        <f>M139+M206+M296+M389</f>
        <v>424446.06</v>
      </c>
      <c r="N85" s="453">
        <f>N139+N206+N296+N389</f>
        <v>35204.559999999998</v>
      </c>
      <c r="O85" s="453">
        <f>O139+O206+O296+O389</f>
        <v>459650.62</v>
      </c>
      <c r="P85" s="453">
        <f t="shared" si="17"/>
        <v>23749.380000000005</v>
      </c>
      <c r="Q85" s="454">
        <f t="shared" si="18"/>
        <v>95.09</v>
      </c>
      <c r="R85" s="283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20.25" x14ac:dyDescent="0.2">
      <c r="A86" s="420"/>
      <c r="B86" s="421"/>
      <c r="C86" s="421"/>
      <c r="D86" s="421" t="s">
        <v>91</v>
      </c>
      <c r="E86" s="421"/>
      <c r="F86" s="421"/>
      <c r="G86" s="433" t="s">
        <v>69</v>
      </c>
      <c r="H86" s="453">
        <f>H329</f>
        <v>0</v>
      </c>
      <c r="I86" s="453">
        <f>I329</f>
        <v>0</v>
      </c>
      <c r="J86" s="453">
        <f>J331</f>
        <v>0</v>
      </c>
      <c r="K86" s="454" t="e">
        <f t="shared" si="14"/>
        <v>#DIV/0!</v>
      </c>
      <c r="L86" s="453">
        <f>L329</f>
        <v>0</v>
      </c>
      <c r="M86" s="453">
        <f>M329</f>
        <v>0</v>
      </c>
      <c r="N86" s="453">
        <f>N329</f>
        <v>0</v>
      </c>
      <c r="O86" s="453">
        <f>O329</f>
        <v>0</v>
      </c>
      <c r="P86" s="453">
        <f t="shared" si="17"/>
        <v>0</v>
      </c>
      <c r="Q86" s="454" t="e">
        <f t="shared" si="18"/>
        <v>#DIV/0!</v>
      </c>
      <c r="R86" s="283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20.25" x14ac:dyDescent="0.2">
      <c r="A87" s="420"/>
      <c r="B87" s="421"/>
      <c r="C87" s="421"/>
      <c r="D87" s="421" t="s">
        <v>92</v>
      </c>
      <c r="E87" s="421"/>
      <c r="F87" s="421"/>
      <c r="G87" s="433" t="s">
        <v>71</v>
      </c>
      <c r="H87" s="453">
        <f>H235+H392</f>
        <v>0</v>
      </c>
      <c r="I87" s="453">
        <f>I235+I392</f>
        <v>0</v>
      </c>
      <c r="J87" s="453">
        <f>J235+J392</f>
        <v>0</v>
      </c>
      <c r="K87" s="454" t="e">
        <f t="shared" si="14"/>
        <v>#DIV/0!</v>
      </c>
      <c r="L87" s="453">
        <f>L235+L392</f>
        <v>0</v>
      </c>
      <c r="M87" s="453">
        <f>M235+M392</f>
        <v>0</v>
      </c>
      <c r="N87" s="453">
        <f>N235+N392</f>
        <v>0</v>
      </c>
      <c r="O87" s="453">
        <f>O235+O392</f>
        <v>0</v>
      </c>
      <c r="P87" s="453">
        <f t="shared" si="17"/>
        <v>0</v>
      </c>
      <c r="Q87" s="454" t="e">
        <f t="shared" si="18"/>
        <v>#DIV/0!</v>
      </c>
      <c r="R87" s="283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40.5" x14ac:dyDescent="0.2">
      <c r="A88" s="420"/>
      <c r="B88" s="421"/>
      <c r="C88" s="421"/>
      <c r="D88" s="421">
        <v>51</v>
      </c>
      <c r="E88" s="421"/>
      <c r="F88" s="421"/>
      <c r="G88" s="433" t="s">
        <v>73</v>
      </c>
      <c r="H88" s="453">
        <f>H237+H332+H395</f>
        <v>3668000</v>
      </c>
      <c r="I88" s="453">
        <f>I237+I332+I395</f>
        <v>3589402</v>
      </c>
      <c r="J88" s="453">
        <f>J237+J332+J395</f>
        <v>78598</v>
      </c>
      <c r="K88" s="454">
        <f t="shared" si="14"/>
        <v>97.86</v>
      </c>
      <c r="L88" s="453">
        <f>L237+L332+L395</f>
        <v>3668000</v>
      </c>
      <c r="M88" s="453">
        <f>M237+M332+M395</f>
        <v>3239715</v>
      </c>
      <c r="N88" s="453">
        <f>N237+N332+N395</f>
        <v>349687</v>
      </c>
      <c r="O88" s="453">
        <f>O237+O332+O395</f>
        <v>3589402</v>
      </c>
      <c r="P88" s="453">
        <f t="shared" si="17"/>
        <v>78598</v>
      </c>
      <c r="Q88" s="454">
        <f t="shared" si="18"/>
        <v>97.86</v>
      </c>
      <c r="R88" s="283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20.25" x14ac:dyDescent="0.2">
      <c r="A89" s="420"/>
      <c r="B89" s="421"/>
      <c r="C89" s="421"/>
      <c r="D89" s="421"/>
      <c r="E89" s="421" t="s">
        <v>33</v>
      </c>
      <c r="F89" s="421"/>
      <c r="G89" s="433" t="s">
        <v>93</v>
      </c>
      <c r="H89" s="453">
        <f>H90+H91+H92+H93+H94</f>
        <v>3668000</v>
      </c>
      <c r="I89" s="453">
        <f>I90+I91+I92+I93+I94</f>
        <v>3589402</v>
      </c>
      <c r="J89" s="453">
        <f>J90+J91+J92+J93+J94</f>
        <v>78598</v>
      </c>
      <c r="K89" s="454">
        <f t="shared" si="14"/>
        <v>97.86</v>
      </c>
      <c r="L89" s="453">
        <f>L90+L91+L92+L93+L94</f>
        <v>3668000</v>
      </c>
      <c r="M89" s="453">
        <f>M90+M91+M92+M93+M94</f>
        <v>3239715</v>
      </c>
      <c r="N89" s="453">
        <f>N90+N91+N92+N93+N94</f>
        <v>349687</v>
      </c>
      <c r="O89" s="453">
        <f>O90+O91+O92+O93+O94</f>
        <v>3589402</v>
      </c>
      <c r="P89" s="453">
        <f t="shared" si="17"/>
        <v>78598</v>
      </c>
      <c r="Q89" s="454">
        <f t="shared" si="18"/>
        <v>97.86</v>
      </c>
      <c r="R89" s="283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20.25" x14ac:dyDescent="0.2">
      <c r="A90" s="420"/>
      <c r="B90" s="421"/>
      <c r="C90" s="421"/>
      <c r="D90" s="421"/>
      <c r="E90" s="421"/>
      <c r="F90" s="421" t="s">
        <v>33</v>
      </c>
      <c r="G90" s="433" t="s">
        <v>94</v>
      </c>
      <c r="H90" s="453">
        <f>H237</f>
        <v>0</v>
      </c>
      <c r="I90" s="453">
        <f>I237</f>
        <v>0</v>
      </c>
      <c r="J90" s="453">
        <f>J237</f>
        <v>0</v>
      </c>
      <c r="K90" s="454" t="e">
        <f t="shared" si="14"/>
        <v>#DIV/0!</v>
      </c>
      <c r="L90" s="453">
        <f>L237</f>
        <v>0</v>
      </c>
      <c r="M90" s="453">
        <f>M237</f>
        <v>0</v>
      </c>
      <c r="N90" s="453">
        <f>N237</f>
        <v>0</v>
      </c>
      <c r="O90" s="453">
        <f>O237</f>
        <v>0</v>
      </c>
      <c r="P90" s="453">
        <f t="shared" si="17"/>
        <v>0</v>
      </c>
      <c r="Q90" s="454" t="e">
        <f t="shared" si="18"/>
        <v>#DIV/0!</v>
      </c>
      <c r="R90" s="283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60.75" x14ac:dyDescent="0.2">
      <c r="A91" s="420"/>
      <c r="B91" s="421"/>
      <c r="C91" s="421"/>
      <c r="D91" s="421"/>
      <c r="E91" s="421"/>
      <c r="F91" s="421">
        <v>17</v>
      </c>
      <c r="G91" s="433" t="s">
        <v>95</v>
      </c>
      <c r="H91" s="453">
        <f>H334</f>
        <v>3668000</v>
      </c>
      <c r="I91" s="453">
        <f>I334</f>
        <v>3589402</v>
      </c>
      <c r="J91" s="453">
        <f>J334</f>
        <v>78598</v>
      </c>
      <c r="K91" s="454">
        <f t="shared" si="14"/>
        <v>97.86</v>
      </c>
      <c r="L91" s="453">
        <f>L334</f>
        <v>3668000</v>
      </c>
      <c r="M91" s="453">
        <f>M334</f>
        <v>3239715</v>
      </c>
      <c r="N91" s="453">
        <f>N334</f>
        <v>349687</v>
      </c>
      <c r="O91" s="453">
        <f>O334</f>
        <v>3589402</v>
      </c>
      <c r="P91" s="453">
        <f t="shared" si="17"/>
        <v>78598</v>
      </c>
      <c r="Q91" s="454">
        <f t="shared" si="18"/>
        <v>97.86</v>
      </c>
      <c r="R91" s="283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81" x14ac:dyDescent="0.2">
      <c r="A92" s="420"/>
      <c r="B92" s="421"/>
      <c r="C92" s="421"/>
      <c r="D92" s="421"/>
      <c r="E92" s="421"/>
      <c r="F92" s="421">
        <v>18</v>
      </c>
      <c r="G92" s="433" t="s">
        <v>96</v>
      </c>
      <c r="H92" s="453">
        <f>H397</f>
        <v>0</v>
      </c>
      <c r="I92" s="453">
        <f>I397</f>
        <v>0</v>
      </c>
      <c r="J92" s="453">
        <f>J397</f>
        <v>0</v>
      </c>
      <c r="K92" s="454" t="e">
        <f t="shared" si="14"/>
        <v>#DIV/0!</v>
      </c>
      <c r="L92" s="453">
        <f>L397</f>
        <v>0</v>
      </c>
      <c r="M92" s="453">
        <f>M397</f>
        <v>0</v>
      </c>
      <c r="N92" s="453">
        <f>N397</f>
        <v>0</v>
      </c>
      <c r="O92" s="453">
        <f>O397</f>
        <v>0</v>
      </c>
      <c r="P92" s="453">
        <f t="shared" si="17"/>
        <v>0</v>
      </c>
      <c r="Q92" s="454" t="e">
        <f t="shared" si="18"/>
        <v>#DIV/0!</v>
      </c>
      <c r="R92" s="283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60.75" x14ac:dyDescent="0.2">
      <c r="A93" s="420"/>
      <c r="B93" s="421"/>
      <c r="C93" s="421"/>
      <c r="D93" s="421"/>
      <c r="E93" s="421"/>
      <c r="F93" s="421">
        <v>19</v>
      </c>
      <c r="G93" s="433" t="s">
        <v>97</v>
      </c>
      <c r="H93" s="453">
        <f t="shared" ref="H93:J94" si="27">H335</f>
        <v>0</v>
      </c>
      <c r="I93" s="453">
        <f t="shared" si="27"/>
        <v>0</v>
      </c>
      <c r="J93" s="453">
        <f t="shared" si="27"/>
        <v>0</v>
      </c>
      <c r="K93" s="454" t="e">
        <f t="shared" si="14"/>
        <v>#DIV/0!</v>
      </c>
      <c r="L93" s="453">
        <f t="shared" ref="L93:O94" si="28">L335</f>
        <v>0</v>
      </c>
      <c r="M93" s="453">
        <f t="shared" si="28"/>
        <v>0</v>
      </c>
      <c r="N93" s="453">
        <f t="shared" si="28"/>
        <v>0</v>
      </c>
      <c r="O93" s="453">
        <f t="shared" si="28"/>
        <v>0</v>
      </c>
      <c r="P93" s="453">
        <f t="shared" si="17"/>
        <v>0</v>
      </c>
      <c r="Q93" s="454" t="e">
        <f t="shared" si="18"/>
        <v>#DIV/0!</v>
      </c>
      <c r="R93" s="283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101.25" x14ac:dyDescent="0.2">
      <c r="A94" s="420"/>
      <c r="B94" s="421"/>
      <c r="C94" s="421"/>
      <c r="D94" s="421"/>
      <c r="E94" s="421"/>
      <c r="F94" s="421" t="s">
        <v>90</v>
      </c>
      <c r="G94" s="433" t="s">
        <v>98</v>
      </c>
      <c r="H94" s="453">
        <f t="shared" si="27"/>
        <v>0</v>
      </c>
      <c r="I94" s="453">
        <f t="shared" si="27"/>
        <v>0</v>
      </c>
      <c r="J94" s="453">
        <f t="shared" si="27"/>
        <v>0</v>
      </c>
      <c r="K94" s="454" t="e">
        <f t="shared" si="14"/>
        <v>#DIV/0!</v>
      </c>
      <c r="L94" s="453">
        <f t="shared" si="28"/>
        <v>0</v>
      </c>
      <c r="M94" s="453">
        <f t="shared" si="28"/>
        <v>0</v>
      </c>
      <c r="N94" s="453">
        <f t="shared" si="28"/>
        <v>0</v>
      </c>
      <c r="O94" s="453">
        <f t="shared" si="28"/>
        <v>0</v>
      </c>
      <c r="P94" s="453">
        <f t="shared" si="17"/>
        <v>0</v>
      </c>
      <c r="Q94" s="454" t="e">
        <f t="shared" si="18"/>
        <v>#DIV/0!</v>
      </c>
      <c r="R94" s="283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20.25" x14ac:dyDescent="0.2">
      <c r="A95" s="420"/>
      <c r="B95" s="421"/>
      <c r="C95" s="421"/>
      <c r="D95" s="421">
        <v>55</v>
      </c>
      <c r="E95" s="421"/>
      <c r="F95" s="421"/>
      <c r="G95" s="433" t="s">
        <v>75</v>
      </c>
      <c r="H95" s="453">
        <f>H398</f>
        <v>0</v>
      </c>
      <c r="I95" s="453">
        <f>I398</f>
        <v>0</v>
      </c>
      <c r="J95" s="453"/>
      <c r="K95" s="454" t="e">
        <f t="shared" si="14"/>
        <v>#DIV/0!</v>
      </c>
      <c r="L95" s="453">
        <f>L398</f>
        <v>0</v>
      </c>
      <c r="M95" s="453">
        <f>M398</f>
        <v>0</v>
      </c>
      <c r="N95" s="453">
        <f>N398</f>
        <v>0</v>
      </c>
      <c r="O95" s="453">
        <f>O398</f>
        <v>0</v>
      </c>
      <c r="P95" s="453">
        <f t="shared" si="17"/>
        <v>0</v>
      </c>
      <c r="Q95" s="454" t="e">
        <f t="shared" si="18"/>
        <v>#DIV/0!</v>
      </c>
      <c r="R95" s="283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40.5" x14ac:dyDescent="0.2">
      <c r="A96" s="420"/>
      <c r="B96" s="421"/>
      <c r="C96" s="421"/>
      <c r="D96" s="421">
        <v>56</v>
      </c>
      <c r="E96" s="421"/>
      <c r="F96" s="421"/>
      <c r="G96" s="433" t="s">
        <v>99</v>
      </c>
      <c r="H96" s="453">
        <f>H240+H404</f>
        <v>6171000</v>
      </c>
      <c r="I96" s="453">
        <f>I240+I404</f>
        <v>5844861.6200000001</v>
      </c>
      <c r="J96" s="453">
        <f>+J404</f>
        <v>326138.37999999989</v>
      </c>
      <c r="K96" s="454">
        <f t="shared" si="14"/>
        <v>94.71</v>
      </c>
      <c r="L96" s="453">
        <f>L240+L404</f>
        <v>6171000</v>
      </c>
      <c r="M96" s="453">
        <f>M240+M404</f>
        <v>5237634.1399999997</v>
      </c>
      <c r="N96" s="453">
        <f>N240+N404</f>
        <v>607227.48</v>
      </c>
      <c r="O96" s="453">
        <f>O240+O404</f>
        <v>5844861.6200000001</v>
      </c>
      <c r="P96" s="453">
        <f t="shared" si="17"/>
        <v>326138.37999999989</v>
      </c>
      <c r="Q96" s="454">
        <f t="shared" si="18"/>
        <v>94.71</v>
      </c>
      <c r="R96" s="283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20.25" x14ac:dyDescent="0.2">
      <c r="A97" s="420"/>
      <c r="B97" s="421"/>
      <c r="C97" s="421"/>
      <c r="D97" s="421">
        <v>57</v>
      </c>
      <c r="E97" s="421"/>
      <c r="F97" s="421"/>
      <c r="G97" s="433" t="s">
        <v>79</v>
      </c>
      <c r="H97" s="453">
        <f>H244+H337+H418</f>
        <v>22200000</v>
      </c>
      <c r="I97" s="453">
        <f>I244+I337+I418</f>
        <v>22091807.73</v>
      </c>
      <c r="J97" s="453">
        <f>J244+J337+J418</f>
        <v>108192.26999999862</v>
      </c>
      <c r="K97" s="454">
        <f t="shared" si="14"/>
        <v>99.51</v>
      </c>
      <c r="L97" s="453">
        <f>L244+L337+L418</f>
        <v>22200000</v>
      </c>
      <c r="M97" s="453">
        <f>M244+M337+M418</f>
        <v>20695099.859999999</v>
      </c>
      <c r="N97" s="453">
        <f>N244+N337+N418</f>
        <v>1396707.8699999999</v>
      </c>
      <c r="O97" s="453">
        <f>O244+O337+O418</f>
        <v>22091807.73</v>
      </c>
      <c r="P97" s="453">
        <f t="shared" si="17"/>
        <v>108192.26999999955</v>
      </c>
      <c r="Q97" s="454">
        <f t="shared" si="18"/>
        <v>99.51</v>
      </c>
      <c r="R97" s="283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20.25" x14ac:dyDescent="0.2">
      <c r="A98" s="420"/>
      <c r="B98" s="421"/>
      <c r="C98" s="421"/>
      <c r="D98" s="421"/>
      <c r="E98" s="421" t="s">
        <v>33</v>
      </c>
      <c r="F98" s="421"/>
      <c r="G98" s="433" t="s">
        <v>100</v>
      </c>
      <c r="H98" s="453">
        <f>H245+H338</f>
        <v>14442000</v>
      </c>
      <c r="I98" s="453">
        <f>I245+I338</f>
        <v>14361585.560000001</v>
      </c>
      <c r="J98" s="453">
        <f>J245+J338</f>
        <v>80414.439999999478</v>
      </c>
      <c r="K98" s="454">
        <f t="shared" si="14"/>
        <v>99.44</v>
      </c>
      <c r="L98" s="453">
        <f>L245+L338</f>
        <v>14442000</v>
      </c>
      <c r="M98" s="453">
        <f>M245+M338</f>
        <v>13017225.42</v>
      </c>
      <c r="N98" s="453">
        <f>N245+N338</f>
        <v>1344360.14</v>
      </c>
      <c r="O98" s="453">
        <f>O245+O338</f>
        <v>14361585.560000001</v>
      </c>
      <c r="P98" s="453">
        <f t="shared" si="17"/>
        <v>80414.439999999478</v>
      </c>
      <c r="Q98" s="454">
        <f t="shared" si="18"/>
        <v>99.44</v>
      </c>
      <c r="R98" s="283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20.25" x14ac:dyDescent="0.2">
      <c r="A99" s="420"/>
      <c r="B99" s="421"/>
      <c r="C99" s="421"/>
      <c r="D99" s="421"/>
      <c r="E99" s="421" t="s">
        <v>31</v>
      </c>
      <c r="F99" s="421"/>
      <c r="G99" s="433" t="s">
        <v>101</v>
      </c>
      <c r="H99" s="453">
        <f>H100+H101</f>
        <v>7758000</v>
      </c>
      <c r="I99" s="453">
        <f>I100+I101</f>
        <v>7730222.1700000009</v>
      </c>
      <c r="J99" s="453">
        <f>J100+J101</f>
        <v>27777.829999999143</v>
      </c>
      <c r="K99" s="454">
        <f t="shared" si="14"/>
        <v>99.64</v>
      </c>
      <c r="L99" s="453">
        <f>L100+L101</f>
        <v>7758000</v>
      </c>
      <c r="M99" s="453">
        <f>M100+M101</f>
        <v>7677874.4400000004</v>
      </c>
      <c r="N99" s="453">
        <f>N100+N101</f>
        <v>52347.729999999996</v>
      </c>
      <c r="O99" s="453">
        <f>O100+O101</f>
        <v>7730222.1700000009</v>
      </c>
      <c r="P99" s="453">
        <f t="shared" si="17"/>
        <v>27777.829999999143</v>
      </c>
      <c r="Q99" s="454">
        <f t="shared" si="18"/>
        <v>99.64</v>
      </c>
      <c r="R99" s="283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20.25" x14ac:dyDescent="0.2">
      <c r="A100" s="420"/>
      <c r="B100" s="421"/>
      <c r="C100" s="421"/>
      <c r="D100" s="421"/>
      <c r="E100" s="421"/>
      <c r="F100" s="421" t="s">
        <v>33</v>
      </c>
      <c r="G100" s="433" t="s">
        <v>102</v>
      </c>
      <c r="H100" s="453">
        <f>H247+H358+H420</f>
        <v>7753000</v>
      </c>
      <c r="I100" s="453">
        <f>I247+I358+I420</f>
        <v>7730222.1700000009</v>
      </c>
      <c r="J100" s="453">
        <f>J247+J357+J420</f>
        <v>22777.829999999143</v>
      </c>
      <c r="K100" s="454">
        <f t="shared" si="14"/>
        <v>99.71</v>
      </c>
      <c r="L100" s="453">
        <f>L247+L358+L420</f>
        <v>7753000</v>
      </c>
      <c r="M100" s="453">
        <f>M247+M358+M420</f>
        <v>7677874.4400000004</v>
      </c>
      <c r="N100" s="453">
        <f>N247+N358+N420</f>
        <v>52347.729999999996</v>
      </c>
      <c r="O100" s="453">
        <f>O247+O358+O420</f>
        <v>7730222.1700000009</v>
      </c>
      <c r="P100" s="453">
        <f t="shared" si="17"/>
        <v>22777.829999999143</v>
      </c>
      <c r="Q100" s="454">
        <f t="shared" si="18"/>
        <v>99.71</v>
      </c>
      <c r="R100" s="283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20.25" x14ac:dyDescent="0.2">
      <c r="A101" s="420"/>
      <c r="B101" s="421"/>
      <c r="C101" s="421"/>
      <c r="D101" s="421"/>
      <c r="E101" s="421"/>
      <c r="F101" s="421" t="s">
        <v>31</v>
      </c>
      <c r="G101" s="433" t="s">
        <v>103</v>
      </c>
      <c r="H101" s="453">
        <f>H248</f>
        <v>5000</v>
      </c>
      <c r="I101" s="453">
        <f>I248</f>
        <v>0</v>
      </c>
      <c r="J101" s="453">
        <f>J248</f>
        <v>5000</v>
      </c>
      <c r="K101" s="454">
        <f t="shared" si="14"/>
        <v>0</v>
      </c>
      <c r="L101" s="453">
        <f>L248</f>
        <v>5000</v>
      </c>
      <c r="M101" s="453">
        <f>M248</f>
        <v>0</v>
      </c>
      <c r="N101" s="453">
        <f>N248+N446</f>
        <v>0</v>
      </c>
      <c r="O101" s="453">
        <f>O248+O446</f>
        <v>0</v>
      </c>
      <c r="P101" s="453">
        <f t="shared" si="17"/>
        <v>5000</v>
      </c>
      <c r="Q101" s="454">
        <f t="shared" si="18"/>
        <v>0</v>
      </c>
      <c r="R101" s="283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20.25" x14ac:dyDescent="0.2">
      <c r="A102" s="420"/>
      <c r="B102" s="421"/>
      <c r="C102" s="421"/>
      <c r="D102" s="421">
        <v>59</v>
      </c>
      <c r="E102" s="421"/>
      <c r="F102" s="421"/>
      <c r="G102" s="433" t="s">
        <v>81</v>
      </c>
      <c r="H102" s="453">
        <f>H157+H362</f>
        <v>198000</v>
      </c>
      <c r="I102" s="453">
        <f>I157+I362</f>
        <v>195508</v>
      </c>
      <c r="J102" s="453">
        <f>J157+J362</f>
        <v>2492</v>
      </c>
      <c r="K102" s="454">
        <f t="shared" si="14"/>
        <v>98.74</v>
      </c>
      <c r="L102" s="453">
        <f>L157+L362</f>
        <v>198000</v>
      </c>
      <c r="M102" s="453">
        <f>M157+M362</f>
        <v>195508</v>
      </c>
      <c r="N102" s="453">
        <f>N157+N362</f>
        <v>0</v>
      </c>
      <c r="O102" s="453">
        <f>O157+O362</f>
        <v>195508</v>
      </c>
      <c r="P102" s="453">
        <f t="shared" si="17"/>
        <v>2492</v>
      </c>
      <c r="Q102" s="454">
        <f t="shared" si="18"/>
        <v>98.74</v>
      </c>
      <c r="R102" s="283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81" x14ac:dyDescent="0.2">
      <c r="A103" s="420"/>
      <c r="B103" s="421"/>
      <c r="C103" s="421"/>
      <c r="D103" s="421">
        <v>60</v>
      </c>
      <c r="E103" s="421"/>
      <c r="F103" s="421"/>
      <c r="G103" s="455" t="s">
        <v>207</v>
      </c>
      <c r="H103" s="453">
        <f>H448</f>
        <v>0</v>
      </c>
      <c r="I103" s="453">
        <f>I448</f>
        <v>0</v>
      </c>
      <c r="J103" s="453">
        <v>0</v>
      </c>
      <c r="K103" s="454" t="e">
        <f t="shared" si="14"/>
        <v>#DIV/0!</v>
      </c>
      <c r="L103" s="453">
        <f>L448</f>
        <v>0</v>
      </c>
      <c r="M103" s="453">
        <f>M448</f>
        <v>0</v>
      </c>
      <c r="N103" s="453">
        <f>N448</f>
        <v>0</v>
      </c>
      <c r="O103" s="453">
        <f>O448</f>
        <v>0</v>
      </c>
      <c r="P103" s="453">
        <f t="shared" si="17"/>
        <v>0</v>
      </c>
      <c r="Q103" s="454" t="e">
        <f t="shared" si="18"/>
        <v>#DIV/0!</v>
      </c>
      <c r="R103" s="283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20.25" x14ac:dyDescent="0.2">
      <c r="A104" s="420"/>
      <c r="B104" s="421"/>
      <c r="C104" s="421"/>
      <c r="D104" s="421" t="s">
        <v>106</v>
      </c>
      <c r="E104" s="421"/>
      <c r="F104" s="421"/>
      <c r="G104" s="433" t="s">
        <v>84</v>
      </c>
      <c r="H104" s="453">
        <f>H249+H365</f>
        <v>0</v>
      </c>
      <c r="I104" s="453">
        <f>I249+I365</f>
        <v>0</v>
      </c>
      <c r="J104" s="453">
        <f>J105</f>
        <v>0</v>
      </c>
      <c r="K104" s="454" t="e">
        <f t="shared" si="14"/>
        <v>#DIV/0!</v>
      </c>
      <c r="L104" s="453">
        <f t="shared" ref="L104:O105" si="29">L249+L365</f>
        <v>0</v>
      </c>
      <c r="M104" s="453">
        <f t="shared" si="29"/>
        <v>0</v>
      </c>
      <c r="N104" s="453">
        <f t="shared" si="29"/>
        <v>0</v>
      </c>
      <c r="O104" s="453">
        <f t="shared" si="29"/>
        <v>0</v>
      </c>
      <c r="P104" s="453">
        <f t="shared" si="17"/>
        <v>0</v>
      </c>
      <c r="Q104" s="454" t="e">
        <f t="shared" si="18"/>
        <v>#DIV/0!</v>
      </c>
      <c r="R104" s="283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20.25" x14ac:dyDescent="0.2">
      <c r="A105" s="420"/>
      <c r="B105" s="421"/>
      <c r="C105" s="421"/>
      <c r="D105" s="421">
        <v>71</v>
      </c>
      <c r="E105" s="421"/>
      <c r="F105" s="421"/>
      <c r="G105" s="433" t="s">
        <v>86</v>
      </c>
      <c r="H105" s="453">
        <f>H250+H366</f>
        <v>0</v>
      </c>
      <c r="I105" s="453">
        <f>I250+I366</f>
        <v>0</v>
      </c>
      <c r="J105" s="453">
        <f>J250+J366</f>
        <v>0</v>
      </c>
      <c r="K105" s="454" t="e">
        <f t="shared" si="14"/>
        <v>#DIV/0!</v>
      </c>
      <c r="L105" s="453">
        <f t="shared" si="29"/>
        <v>0</v>
      </c>
      <c r="M105" s="453">
        <f t="shared" si="29"/>
        <v>0</v>
      </c>
      <c r="N105" s="453">
        <f t="shared" si="29"/>
        <v>0</v>
      </c>
      <c r="O105" s="453">
        <f t="shared" si="29"/>
        <v>0</v>
      </c>
      <c r="P105" s="453">
        <f t="shared" si="17"/>
        <v>0</v>
      </c>
      <c r="Q105" s="454" t="e">
        <f t="shared" si="18"/>
        <v>#DIV/0!</v>
      </c>
      <c r="R105" s="283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20.25" hidden="1" x14ac:dyDescent="0.2">
      <c r="A106" s="420"/>
      <c r="B106" s="421"/>
      <c r="C106" s="421"/>
      <c r="D106" s="421">
        <v>79</v>
      </c>
      <c r="E106" s="421"/>
      <c r="F106" s="421"/>
      <c r="G106" s="433" t="s">
        <v>107</v>
      </c>
      <c r="H106" s="453">
        <f>H107+H108</f>
        <v>0</v>
      </c>
      <c r="I106" s="453">
        <f>I107+I108</f>
        <v>0</v>
      </c>
      <c r="J106" s="453">
        <f t="shared" ref="J106" si="30">J107+J108</f>
        <v>0</v>
      </c>
      <c r="K106" s="454" t="e">
        <f t="shared" si="14"/>
        <v>#DIV/0!</v>
      </c>
      <c r="L106" s="453">
        <f>L107+L108</f>
        <v>0</v>
      </c>
      <c r="M106" s="453">
        <f>M107+M108</f>
        <v>0</v>
      </c>
      <c r="N106" s="453">
        <f>N107+N108</f>
        <v>0</v>
      </c>
      <c r="O106" s="453">
        <f>O373</f>
        <v>0</v>
      </c>
      <c r="P106" s="453">
        <f t="shared" si="17"/>
        <v>0</v>
      </c>
      <c r="Q106" s="454" t="e">
        <f t="shared" si="18"/>
        <v>#DIV/0!</v>
      </c>
      <c r="R106" s="283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20.25" hidden="1" x14ac:dyDescent="0.2">
      <c r="A107" s="420"/>
      <c r="B107" s="421"/>
      <c r="C107" s="421"/>
      <c r="D107" s="421" t="s">
        <v>108</v>
      </c>
      <c r="E107" s="421"/>
      <c r="F107" s="421"/>
      <c r="G107" s="433" t="s">
        <v>109</v>
      </c>
      <c r="H107" s="453">
        <v>0</v>
      </c>
      <c r="I107" s="453">
        <v>0</v>
      </c>
      <c r="J107" s="453">
        <v>0</v>
      </c>
      <c r="K107" s="454" t="e">
        <f t="shared" si="14"/>
        <v>#DIV/0!</v>
      </c>
      <c r="L107" s="453">
        <v>0</v>
      </c>
      <c r="M107" s="453">
        <v>0</v>
      </c>
      <c r="N107" s="453">
        <v>0</v>
      </c>
      <c r="O107" s="453">
        <v>0</v>
      </c>
      <c r="P107" s="453">
        <f t="shared" si="17"/>
        <v>0</v>
      </c>
      <c r="Q107" s="454"/>
      <c r="R107" s="283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20.25" hidden="1" x14ac:dyDescent="0.2">
      <c r="A108" s="420"/>
      <c r="B108" s="421"/>
      <c r="C108" s="421"/>
      <c r="D108" s="421">
        <v>81</v>
      </c>
      <c r="E108" s="421"/>
      <c r="F108" s="421"/>
      <c r="G108" s="433" t="s">
        <v>110</v>
      </c>
      <c r="H108" s="453">
        <f>H376</f>
        <v>0</v>
      </c>
      <c r="I108" s="453">
        <f>I376</f>
        <v>0</v>
      </c>
      <c r="J108" s="453">
        <f>J376</f>
        <v>0</v>
      </c>
      <c r="K108" s="454" t="e">
        <f t="shared" si="14"/>
        <v>#DIV/0!</v>
      </c>
      <c r="L108" s="453">
        <f>L376</f>
        <v>0</v>
      </c>
      <c r="M108" s="453">
        <f>M376</f>
        <v>0</v>
      </c>
      <c r="N108" s="453">
        <f>N376</f>
        <v>0</v>
      </c>
      <c r="O108" s="453">
        <f>O376</f>
        <v>0</v>
      </c>
      <c r="P108" s="453">
        <f t="shared" si="17"/>
        <v>0</v>
      </c>
      <c r="Q108" s="454"/>
      <c r="R108" s="283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21" thickBot="1" x14ac:dyDescent="0.25">
      <c r="A109" s="460"/>
      <c r="B109" s="461"/>
      <c r="C109" s="461"/>
      <c r="D109" s="461">
        <v>85</v>
      </c>
      <c r="E109" s="461"/>
      <c r="F109" s="461"/>
      <c r="G109" s="462" t="s">
        <v>87</v>
      </c>
      <c r="H109" s="463">
        <f>+H257+H377+H451+H159</f>
        <v>0</v>
      </c>
      <c r="I109" s="463">
        <f>+I257+I377+I451+I159</f>
        <v>-221305.59</v>
      </c>
      <c r="J109" s="463">
        <f>+J257+J377+J451</f>
        <v>221305.59</v>
      </c>
      <c r="K109" s="464"/>
      <c r="L109" s="463">
        <f>+L257+L377+L451+L159</f>
        <v>0</v>
      </c>
      <c r="M109" s="463">
        <f>+M257+M377+M451+M159</f>
        <v>-209432.55</v>
      </c>
      <c r="N109" s="463">
        <f>+N257+N377+N451+N159</f>
        <v>-11873.04</v>
      </c>
      <c r="O109" s="463">
        <f>+O257+O377+O451+O159</f>
        <v>-221305.59</v>
      </c>
      <c r="P109" s="463">
        <f t="shared" si="17"/>
        <v>221305.59</v>
      </c>
      <c r="Q109" s="464"/>
      <c r="R109" s="283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40.5" x14ac:dyDescent="0.2">
      <c r="A110" s="607" t="s">
        <v>111</v>
      </c>
      <c r="B110" s="608"/>
      <c r="C110" s="608"/>
      <c r="D110" s="608"/>
      <c r="E110" s="608"/>
      <c r="F110" s="608"/>
      <c r="G110" s="465" t="s">
        <v>112</v>
      </c>
      <c r="H110" s="466">
        <f>H111+H159</f>
        <v>198000</v>
      </c>
      <c r="I110" s="466">
        <f>I111+I159</f>
        <v>195508</v>
      </c>
      <c r="J110" s="466">
        <f>J111+J159</f>
        <v>2492</v>
      </c>
      <c r="K110" s="467">
        <f>ROUND(I110/H110*100,2)</f>
        <v>98.74</v>
      </c>
      <c r="L110" s="466">
        <f>L111+L159</f>
        <v>198000</v>
      </c>
      <c r="M110" s="468">
        <f>M111+M159</f>
        <v>195508</v>
      </c>
      <c r="N110" s="466">
        <f>N111+N159</f>
        <v>0</v>
      </c>
      <c r="O110" s="469">
        <f>O111+O159</f>
        <v>195508</v>
      </c>
      <c r="P110" s="470">
        <f t="shared" si="17"/>
        <v>2492</v>
      </c>
      <c r="Q110" s="452">
        <f t="shared" si="18"/>
        <v>98.74</v>
      </c>
      <c r="R110" s="283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20.25" x14ac:dyDescent="0.2">
      <c r="A111" s="420"/>
      <c r="B111" s="421"/>
      <c r="C111" s="421"/>
      <c r="D111" s="421" t="s">
        <v>33</v>
      </c>
      <c r="E111" s="421"/>
      <c r="F111" s="421"/>
      <c r="G111" s="471" t="s">
        <v>63</v>
      </c>
      <c r="H111" s="472">
        <f>H112+H139+H157</f>
        <v>198000</v>
      </c>
      <c r="I111" s="472">
        <f>I112+I139+I157</f>
        <v>195508</v>
      </c>
      <c r="J111" s="472">
        <f>J112+J139+J157</f>
        <v>2492</v>
      </c>
      <c r="K111" s="473">
        <f>ROUND(I111/H111*100,2)</f>
        <v>98.74</v>
      </c>
      <c r="L111" s="472">
        <f>L112+L139+L157</f>
        <v>198000</v>
      </c>
      <c r="M111" s="453">
        <f>M112+M139+M157</f>
        <v>195508</v>
      </c>
      <c r="N111" s="472">
        <f>N112+N139+N157</f>
        <v>0</v>
      </c>
      <c r="O111" s="474">
        <f>O112+O139+O157</f>
        <v>195508</v>
      </c>
      <c r="P111" s="474">
        <f t="shared" si="17"/>
        <v>2492</v>
      </c>
      <c r="Q111" s="475">
        <f t="shared" si="18"/>
        <v>98.74</v>
      </c>
      <c r="R111" s="283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20.25" x14ac:dyDescent="0.2">
      <c r="A112" s="420"/>
      <c r="B112" s="421"/>
      <c r="C112" s="421"/>
      <c r="D112" s="421" t="s">
        <v>89</v>
      </c>
      <c r="E112" s="421"/>
      <c r="F112" s="421"/>
      <c r="G112" s="471" t="s">
        <v>65</v>
      </c>
      <c r="H112" s="472">
        <f>H113+H132+H130</f>
        <v>0</v>
      </c>
      <c r="I112" s="472">
        <f>I113+I132+I130</f>
        <v>0</v>
      </c>
      <c r="J112" s="472">
        <f>J113+J132+J130</f>
        <v>0</v>
      </c>
      <c r="K112" s="473"/>
      <c r="L112" s="472">
        <f>L113+L132+L130</f>
        <v>0</v>
      </c>
      <c r="M112" s="453">
        <f>M113+M132+M130</f>
        <v>0</v>
      </c>
      <c r="N112" s="472">
        <f>N113+N132+N130</f>
        <v>0</v>
      </c>
      <c r="O112" s="474">
        <f>O113+O132+O130</f>
        <v>0</v>
      </c>
      <c r="P112" s="474">
        <f t="shared" si="17"/>
        <v>0</v>
      </c>
      <c r="Q112" s="475" t="e">
        <f t="shared" si="18"/>
        <v>#DIV/0!</v>
      </c>
      <c r="R112" s="283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20.25" x14ac:dyDescent="0.2">
      <c r="A113" s="420"/>
      <c r="B113" s="421"/>
      <c r="C113" s="421"/>
      <c r="D113" s="421"/>
      <c r="E113" s="421" t="s">
        <v>33</v>
      </c>
      <c r="F113" s="421"/>
      <c r="G113" s="433" t="s">
        <v>113</v>
      </c>
      <c r="H113" s="472">
        <f>SUM(H114:H129)</f>
        <v>0</v>
      </c>
      <c r="I113" s="472">
        <f>SUM(I114:I129)</f>
        <v>0</v>
      </c>
      <c r="J113" s="472">
        <f>SUM(J114:J129)</f>
        <v>0</v>
      </c>
      <c r="K113" s="473"/>
      <c r="L113" s="472">
        <f>SUM(L114:L129)</f>
        <v>0</v>
      </c>
      <c r="M113" s="453">
        <f>SUM(M114:M129)</f>
        <v>0</v>
      </c>
      <c r="N113" s="472">
        <f>SUM(N114:N129)</f>
        <v>0</v>
      </c>
      <c r="O113" s="474">
        <f>SUM(O114:O129)</f>
        <v>0</v>
      </c>
      <c r="P113" s="474">
        <f t="shared" si="17"/>
        <v>0</v>
      </c>
      <c r="Q113" s="475"/>
      <c r="R113" s="283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20.25" x14ac:dyDescent="0.2">
      <c r="A114" s="432"/>
      <c r="B114" s="431"/>
      <c r="C114" s="431"/>
      <c r="D114" s="431"/>
      <c r="E114" s="431"/>
      <c r="F114" s="431" t="s">
        <v>33</v>
      </c>
      <c r="G114" s="435" t="s">
        <v>114</v>
      </c>
      <c r="H114" s="476"/>
      <c r="I114" s="476"/>
      <c r="J114" s="476">
        <f t="shared" ref="J114:J156" si="31">H114-I114</f>
        <v>0</v>
      </c>
      <c r="K114" s="473"/>
      <c r="L114" s="476"/>
      <c r="M114" s="477"/>
      <c r="N114" s="476"/>
      <c r="O114" s="478">
        <f>M114+N114</f>
        <v>0</v>
      </c>
      <c r="P114" s="478">
        <f t="shared" si="17"/>
        <v>0</v>
      </c>
      <c r="Q114" s="475"/>
      <c r="R114" s="283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20.25" hidden="1" x14ac:dyDescent="0.2">
      <c r="A115" s="432"/>
      <c r="B115" s="431"/>
      <c r="C115" s="431"/>
      <c r="D115" s="431"/>
      <c r="E115" s="431"/>
      <c r="F115" s="431" t="s">
        <v>31</v>
      </c>
      <c r="G115" s="435" t="s">
        <v>298</v>
      </c>
      <c r="H115" s="476"/>
      <c r="I115" s="476"/>
      <c r="J115" s="476">
        <f t="shared" si="31"/>
        <v>0</v>
      </c>
      <c r="K115" s="473"/>
      <c r="L115" s="476"/>
      <c r="M115" s="477"/>
      <c r="N115" s="476"/>
      <c r="O115" s="478">
        <f t="shared" ref="O115:O138" si="32">M115+N115</f>
        <v>0</v>
      </c>
      <c r="P115" s="478">
        <f t="shared" si="17"/>
        <v>0</v>
      </c>
      <c r="Q115" s="475"/>
      <c r="R115" s="283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20.25" x14ac:dyDescent="0.2">
      <c r="A116" s="432"/>
      <c r="B116" s="431"/>
      <c r="C116" s="431"/>
      <c r="D116" s="431"/>
      <c r="E116" s="431"/>
      <c r="F116" s="431" t="s">
        <v>116</v>
      </c>
      <c r="G116" s="435" t="s">
        <v>296</v>
      </c>
      <c r="H116" s="476"/>
      <c r="I116" s="476"/>
      <c r="J116" s="476">
        <f t="shared" si="31"/>
        <v>0</v>
      </c>
      <c r="K116" s="473"/>
      <c r="L116" s="476"/>
      <c r="M116" s="477"/>
      <c r="N116" s="476"/>
      <c r="O116" s="478">
        <f t="shared" si="32"/>
        <v>0</v>
      </c>
      <c r="P116" s="478">
        <f t="shared" si="17"/>
        <v>0</v>
      </c>
      <c r="Q116" s="475"/>
      <c r="R116" s="283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20.25" hidden="1" x14ac:dyDescent="0.2">
      <c r="A117" s="432"/>
      <c r="B117" s="431"/>
      <c r="C117" s="431"/>
      <c r="D117" s="431"/>
      <c r="E117" s="431"/>
      <c r="F117" s="431" t="s">
        <v>23</v>
      </c>
      <c r="G117" s="435" t="s">
        <v>297</v>
      </c>
      <c r="H117" s="476"/>
      <c r="I117" s="476"/>
      <c r="J117" s="476">
        <f t="shared" si="31"/>
        <v>0</v>
      </c>
      <c r="K117" s="473"/>
      <c r="L117" s="476"/>
      <c r="M117" s="477"/>
      <c r="N117" s="476"/>
      <c r="O117" s="478">
        <f t="shared" si="32"/>
        <v>0</v>
      </c>
      <c r="P117" s="478">
        <f t="shared" si="17"/>
        <v>0</v>
      </c>
      <c r="Q117" s="475"/>
      <c r="R117" s="283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20.25" hidden="1" x14ac:dyDescent="0.2">
      <c r="A118" s="432"/>
      <c r="B118" s="431"/>
      <c r="C118" s="431"/>
      <c r="D118" s="431"/>
      <c r="E118" s="431"/>
      <c r="F118" s="431" t="s">
        <v>34</v>
      </c>
      <c r="G118" s="435" t="s">
        <v>299</v>
      </c>
      <c r="H118" s="476"/>
      <c r="I118" s="476"/>
      <c r="J118" s="476">
        <f t="shared" si="31"/>
        <v>0</v>
      </c>
      <c r="K118" s="473"/>
      <c r="L118" s="476"/>
      <c r="M118" s="477"/>
      <c r="N118" s="476"/>
      <c r="O118" s="478">
        <f t="shared" si="32"/>
        <v>0</v>
      </c>
      <c r="P118" s="478">
        <f t="shared" si="17"/>
        <v>0</v>
      </c>
      <c r="Q118" s="475"/>
      <c r="R118" s="283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20.25" hidden="1" x14ac:dyDescent="0.2">
      <c r="A119" s="432"/>
      <c r="B119" s="431"/>
      <c r="C119" s="431"/>
      <c r="D119" s="431"/>
      <c r="E119" s="431"/>
      <c r="F119" s="431" t="s">
        <v>126</v>
      </c>
      <c r="G119" s="435" t="s">
        <v>287</v>
      </c>
      <c r="H119" s="476"/>
      <c r="I119" s="476"/>
      <c r="J119" s="476">
        <f t="shared" si="31"/>
        <v>0</v>
      </c>
      <c r="K119" s="473"/>
      <c r="L119" s="476"/>
      <c r="M119" s="477"/>
      <c r="N119" s="476"/>
      <c r="O119" s="478">
        <f t="shared" si="32"/>
        <v>0</v>
      </c>
      <c r="P119" s="478">
        <f t="shared" si="17"/>
        <v>0</v>
      </c>
      <c r="Q119" s="475"/>
      <c r="R119" s="283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20.25" hidden="1" x14ac:dyDescent="0.2">
      <c r="A120" s="432"/>
      <c r="B120" s="431"/>
      <c r="C120" s="431"/>
      <c r="D120" s="431"/>
      <c r="E120" s="431"/>
      <c r="F120" s="431" t="s">
        <v>117</v>
      </c>
      <c r="G120" s="435" t="s">
        <v>300</v>
      </c>
      <c r="H120" s="476"/>
      <c r="I120" s="476"/>
      <c r="J120" s="476">
        <f t="shared" si="31"/>
        <v>0</v>
      </c>
      <c r="K120" s="473"/>
      <c r="L120" s="476"/>
      <c r="M120" s="477"/>
      <c r="N120" s="476"/>
      <c r="O120" s="478">
        <f t="shared" si="32"/>
        <v>0</v>
      </c>
      <c r="P120" s="478">
        <f t="shared" si="17"/>
        <v>0</v>
      </c>
      <c r="Q120" s="475"/>
      <c r="R120" s="283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20.25" hidden="1" x14ac:dyDescent="0.2">
      <c r="A121" s="432"/>
      <c r="B121" s="431"/>
      <c r="C121" s="431"/>
      <c r="D121" s="431"/>
      <c r="E121" s="431"/>
      <c r="F121" s="431" t="s">
        <v>39</v>
      </c>
      <c r="G121" s="435" t="s">
        <v>301</v>
      </c>
      <c r="H121" s="476"/>
      <c r="I121" s="476"/>
      <c r="J121" s="476">
        <f t="shared" si="31"/>
        <v>0</v>
      </c>
      <c r="K121" s="473"/>
      <c r="L121" s="476"/>
      <c r="M121" s="477"/>
      <c r="N121" s="476"/>
      <c r="O121" s="478">
        <f t="shared" si="32"/>
        <v>0</v>
      </c>
      <c r="P121" s="478">
        <f t="shared" si="17"/>
        <v>0</v>
      </c>
      <c r="Q121" s="475"/>
      <c r="R121" s="283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20.25" hidden="1" x14ac:dyDescent="0.2">
      <c r="A122" s="432"/>
      <c r="B122" s="431"/>
      <c r="C122" s="431"/>
      <c r="D122" s="431"/>
      <c r="E122" s="431"/>
      <c r="F122" s="431" t="s">
        <v>89</v>
      </c>
      <c r="G122" s="435" t="s">
        <v>290</v>
      </c>
      <c r="H122" s="476"/>
      <c r="I122" s="476"/>
      <c r="J122" s="476">
        <f t="shared" si="31"/>
        <v>0</v>
      </c>
      <c r="K122" s="473"/>
      <c r="L122" s="476"/>
      <c r="M122" s="477"/>
      <c r="N122" s="476"/>
      <c r="O122" s="478">
        <f t="shared" si="32"/>
        <v>0</v>
      </c>
      <c r="P122" s="478">
        <f t="shared" si="17"/>
        <v>0</v>
      </c>
      <c r="Q122" s="475"/>
      <c r="R122" s="283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20.25" hidden="1" x14ac:dyDescent="0.2">
      <c r="A123" s="432"/>
      <c r="B123" s="431"/>
      <c r="C123" s="431"/>
      <c r="D123" s="431"/>
      <c r="E123" s="431"/>
      <c r="F123" s="431">
        <v>11</v>
      </c>
      <c r="G123" s="435" t="s">
        <v>291</v>
      </c>
      <c r="H123" s="476"/>
      <c r="I123" s="476"/>
      <c r="J123" s="476">
        <f t="shared" si="31"/>
        <v>0</v>
      </c>
      <c r="K123" s="473"/>
      <c r="L123" s="476"/>
      <c r="M123" s="477"/>
      <c r="N123" s="476"/>
      <c r="O123" s="478">
        <f t="shared" si="32"/>
        <v>0</v>
      </c>
      <c r="P123" s="478">
        <f t="shared" si="17"/>
        <v>0</v>
      </c>
      <c r="Q123" s="475"/>
      <c r="R123" s="283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40.5" hidden="1" x14ac:dyDescent="0.2">
      <c r="A124" s="432"/>
      <c r="B124" s="431"/>
      <c r="C124" s="431"/>
      <c r="D124" s="431"/>
      <c r="E124" s="431"/>
      <c r="F124" s="431">
        <v>12</v>
      </c>
      <c r="G124" s="435" t="s">
        <v>302</v>
      </c>
      <c r="H124" s="476"/>
      <c r="I124" s="476"/>
      <c r="J124" s="476">
        <f t="shared" si="31"/>
        <v>0</v>
      </c>
      <c r="K124" s="473"/>
      <c r="L124" s="476"/>
      <c r="M124" s="477"/>
      <c r="N124" s="476"/>
      <c r="O124" s="478">
        <f t="shared" si="32"/>
        <v>0</v>
      </c>
      <c r="P124" s="478">
        <f t="shared" si="17"/>
        <v>0</v>
      </c>
      <c r="Q124" s="475"/>
      <c r="R124" s="283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20.25" hidden="1" x14ac:dyDescent="0.2">
      <c r="A125" s="432"/>
      <c r="B125" s="431"/>
      <c r="C125" s="431"/>
      <c r="D125" s="431"/>
      <c r="E125" s="431"/>
      <c r="F125" s="431">
        <v>13</v>
      </c>
      <c r="G125" s="435" t="s">
        <v>303</v>
      </c>
      <c r="H125" s="476"/>
      <c r="I125" s="476"/>
      <c r="J125" s="476">
        <f t="shared" si="31"/>
        <v>0</v>
      </c>
      <c r="K125" s="473"/>
      <c r="L125" s="476"/>
      <c r="M125" s="477"/>
      <c r="N125" s="476"/>
      <c r="O125" s="478">
        <f t="shared" si="32"/>
        <v>0</v>
      </c>
      <c r="P125" s="478">
        <f t="shared" si="17"/>
        <v>0</v>
      </c>
      <c r="Q125" s="475"/>
      <c r="R125" s="283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20.25" hidden="1" x14ac:dyDescent="0.2">
      <c r="A126" s="432"/>
      <c r="B126" s="431"/>
      <c r="C126" s="431"/>
      <c r="D126" s="431"/>
      <c r="E126" s="431"/>
      <c r="F126" s="431">
        <v>14</v>
      </c>
      <c r="G126" s="435" t="s">
        <v>277</v>
      </c>
      <c r="H126" s="476"/>
      <c r="I126" s="476"/>
      <c r="J126" s="476">
        <f t="shared" si="31"/>
        <v>0</v>
      </c>
      <c r="K126" s="473"/>
      <c r="L126" s="476"/>
      <c r="M126" s="477"/>
      <c r="N126" s="476"/>
      <c r="O126" s="478">
        <f t="shared" si="32"/>
        <v>0</v>
      </c>
      <c r="P126" s="478">
        <f t="shared" si="17"/>
        <v>0</v>
      </c>
      <c r="Q126" s="475"/>
      <c r="R126" s="283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40.5" hidden="1" x14ac:dyDescent="0.2">
      <c r="A127" s="432"/>
      <c r="B127" s="431"/>
      <c r="C127" s="431"/>
      <c r="D127" s="431"/>
      <c r="E127" s="431"/>
      <c r="F127" s="431">
        <v>15</v>
      </c>
      <c r="G127" s="435" t="s">
        <v>304</v>
      </c>
      <c r="H127" s="476"/>
      <c r="I127" s="476"/>
      <c r="J127" s="476">
        <f t="shared" si="31"/>
        <v>0</v>
      </c>
      <c r="K127" s="473"/>
      <c r="L127" s="476"/>
      <c r="M127" s="477"/>
      <c r="N127" s="476"/>
      <c r="O127" s="478">
        <f t="shared" si="32"/>
        <v>0</v>
      </c>
      <c r="P127" s="478">
        <f t="shared" si="17"/>
        <v>0</v>
      </c>
      <c r="Q127" s="475"/>
      <c r="R127" s="283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20.25" x14ac:dyDescent="0.2">
      <c r="A128" s="432"/>
      <c r="B128" s="431"/>
      <c r="C128" s="431"/>
      <c r="D128" s="431"/>
      <c r="E128" s="431"/>
      <c r="F128" s="431">
        <v>17</v>
      </c>
      <c r="G128" s="435" t="s">
        <v>279</v>
      </c>
      <c r="H128" s="476"/>
      <c r="I128" s="476"/>
      <c r="J128" s="476">
        <f t="shared" si="31"/>
        <v>0</v>
      </c>
      <c r="K128" s="473"/>
      <c r="L128" s="476"/>
      <c r="M128" s="477"/>
      <c r="N128" s="476"/>
      <c r="O128" s="478">
        <f t="shared" si="32"/>
        <v>0</v>
      </c>
      <c r="P128" s="478">
        <f t="shared" si="17"/>
        <v>0</v>
      </c>
      <c r="Q128" s="475"/>
      <c r="R128" s="283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20.25" x14ac:dyDescent="0.2">
      <c r="A129" s="432"/>
      <c r="B129" s="431"/>
      <c r="C129" s="431"/>
      <c r="D129" s="431"/>
      <c r="E129" s="431"/>
      <c r="F129" s="431" t="s">
        <v>91</v>
      </c>
      <c r="G129" s="435" t="s">
        <v>278</v>
      </c>
      <c r="H129" s="476"/>
      <c r="I129" s="476"/>
      <c r="J129" s="476">
        <f t="shared" si="31"/>
        <v>0</v>
      </c>
      <c r="K129" s="473"/>
      <c r="L129" s="476"/>
      <c r="M129" s="477"/>
      <c r="N129" s="476"/>
      <c r="O129" s="478">
        <f t="shared" si="32"/>
        <v>0</v>
      </c>
      <c r="P129" s="478">
        <f t="shared" si="17"/>
        <v>0</v>
      </c>
      <c r="Q129" s="475"/>
      <c r="R129" s="283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20.25" x14ac:dyDescent="0.2">
      <c r="A130" s="432"/>
      <c r="B130" s="431"/>
      <c r="C130" s="431"/>
      <c r="D130" s="431"/>
      <c r="E130" s="479" t="s">
        <v>56</v>
      </c>
      <c r="F130" s="421"/>
      <c r="G130" s="433" t="s">
        <v>118</v>
      </c>
      <c r="H130" s="472">
        <f>H131</f>
        <v>0</v>
      </c>
      <c r="I130" s="472">
        <f>I131</f>
        <v>0</v>
      </c>
      <c r="J130" s="476">
        <f t="shared" si="31"/>
        <v>0</v>
      </c>
      <c r="K130" s="473"/>
      <c r="L130" s="472">
        <f>L131</f>
        <v>0</v>
      </c>
      <c r="M130" s="453">
        <f>M131</f>
        <v>0</v>
      </c>
      <c r="N130" s="472">
        <f>N131</f>
        <v>0</v>
      </c>
      <c r="O130" s="474">
        <f>O131</f>
        <v>0</v>
      </c>
      <c r="P130" s="474">
        <f t="shared" si="17"/>
        <v>0</v>
      </c>
      <c r="Q130" s="475"/>
      <c r="R130" s="283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20.25" x14ac:dyDescent="0.2">
      <c r="A131" s="432"/>
      <c r="B131" s="431"/>
      <c r="C131" s="431"/>
      <c r="D131" s="431"/>
      <c r="E131" s="431"/>
      <c r="F131" s="480" t="s">
        <v>105</v>
      </c>
      <c r="G131" s="435" t="s">
        <v>119</v>
      </c>
      <c r="H131" s="476"/>
      <c r="I131" s="476"/>
      <c r="J131" s="476">
        <f t="shared" si="31"/>
        <v>0</v>
      </c>
      <c r="K131" s="473"/>
      <c r="L131" s="476"/>
      <c r="M131" s="477"/>
      <c r="N131" s="476"/>
      <c r="O131" s="478">
        <f t="shared" si="32"/>
        <v>0</v>
      </c>
      <c r="P131" s="478">
        <f t="shared" si="17"/>
        <v>0</v>
      </c>
      <c r="Q131" s="475"/>
      <c r="R131" s="283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20.25" x14ac:dyDescent="0.2">
      <c r="A132" s="420"/>
      <c r="B132" s="421"/>
      <c r="C132" s="421"/>
      <c r="D132" s="421"/>
      <c r="E132" s="421" t="s">
        <v>44</v>
      </c>
      <c r="F132" s="421"/>
      <c r="G132" s="433" t="s">
        <v>120</v>
      </c>
      <c r="H132" s="472">
        <f>H133+H134+H135+H136+H137+H138</f>
        <v>0</v>
      </c>
      <c r="I132" s="472">
        <f>I133+I134+I135+I136+I137+I138</f>
        <v>0</v>
      </c>
      <c r="J132" s="476">
        <f t="shared" si="31"/>
        <v>0</v>
      </c>
      <c r="K132" s="473"/>
      <c r="L132" s="472">
        <f>L133+L134+L135+L136+L137+L138</f>
        <v>0</v>
      </c>
      <c r="M132" s="453">
        <f>M133+M134+M135+M136+M137+M138</f>
        <v>0</v>
      </c>
      <c r="N132" s="472">
        <f>N133+N134+N135+N136+N137+N138</f>
        <v>0</v>
      </c>
      <c r="O132" s="474">
        <f>O133+O134+O135+O136+O137+O138</f>
        <v>0</v>
      </c>
      <c r="P132" s="474">
        <f t="shared" ref="P132:P195" si="33">L132-O132</f>
        <v>0</v>
      </c>
      <c r="Q132" s="475"/>
      <c r="R132" s="283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20.25" hidden="1" x14ac:dyDescent="0.2">
      <c r="A133" s="432"/>
      <c r="B133" s="431"/>
      <c r="C133" s="431"/>
      <c r="D133" s="431"/>
      <c r="E133" s="431"/>
      <c r="F133" s="431" t="s">
        <v>33</v>
      </c>
      <c r="G133" s="435" t="s">
        <v>121</v>
      </c>
      <c r="H133" s="476"/>
      <c r="I133" s="476"/>
      <c r="J133" s="476">
        <f t="shared" si="31"/>
        <v>0</v>
      </c>
      <c r="K133" s="473"/>
      <c r="L133" s="476"/>
      <c r="M133" s="477"/>
      <c r="N133" s="476"/>
      <c r="O133" s="478">
        <f t="shared" si="32"/>
        <v>0</v>
      </c>
      <c r="P133" s="478">
        <f t="shared" si="33"/>
        <v>0</v>
      </c>
      <c r="Q133" s="475"/>
      <c r="R133" s="283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20.25" hidden="1" x14ac:dyDescent="0.2">
      <c r="A134" s="432"/>
      <c r="B134" s="431"/>
      <c r="C134" s="431"/>
      <c r="D134" s="431"/>
      <c r="E134" s="431"/>
      <c r="F134" s="431" t="s">
        <v>31</v>
      </c>
      <c r="G134" s="435" t="s">
        <v>122</v>
      </c>
      <c r="H134" s="476"/>
      <c r="I134" s="476"/>
      <c r="J134" s="476">
        <f t="shared" si="31"/>
        <v>0</v>
      </c>
      <c r="K134" s="473"/>
      <c r="L134" s="476"/>
      <c r="M134" s="477"/>
      <c r="N134" s="476"/>
      <c r="O134" s="478">
        <f t="shared" si="32"/>
        <v>0</v>
      </c>
      <c r="P134" s="478">
        <f t="shared" si="33"/>
        <v>0</v>
      </c>
      <c r="Q134" s="475"/>
      <c r="R134" s="283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20.25" hidden="1" x14ac:dyDescent="0.2">
      <c r="A135" s="432"/>
      <c r="B135" s="431"/>
      <c r="C135" s="431"/>
      <c r="D135" s="431"/>
      <c r="E135" s="431"/>
      <c r="F135" s="431" t="s">
        <v>44</v>
      </c>
      <c r="G135" s="435" t="s">
        <v>123</v>
      </c>
      <c r="H135" s="476"/>
      <c r="I135" s="476"/>
      <c r="J135" s="476">
        <f t="shared" si="31"/>
        <v>0</v>
      </c>
      <c r="K135" s="473"/>
      <c r="L135" s="476"/>
      <c r="M135" s="477"/>
      <c r="N135" s="476"/>
      <c r="O135" s="478">
        <f t="shared" si="32"/>
        <v>0</v>
      </c>
      <c r="P135" s="478">
        <f t="shared" si="33"/>
        <v>0</v>
      </c>
      <c r="Q135" s="475"/>
      <c r="R135" s="283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40.5" hidden="1" x14ac:dyDescent="0.2">
      <c r="A136" s="432"/>
      <c r="B136" s="431"/>
      <c r="C136" s="431"/>
      <c r="D136" s="431"/>
      <c r="E136" s="431"/>
      <c r="F136" s="431" t="s">
        <v>23</v>
      </c>
      <c r="G136" s="435" t="s">
        <v>124</v>
      </c>
      <c r="H136" s="476"/>
      <c r="I136" s="476"/>
      <c r="J136" s="476">
        <f t="shared" si="31"/>
        <v>0</v>
      </c>
      <c r="K136" s="473"/>
      <c r="L136" s="476"/>
      <c r="M136" s="477"/>
      <c r="N136" s="476"/>
      <c r="O136" s="478">
        <f t="shared" si="32"/>
        <v>0</v>
      </c>
      <c r="P136" s="478">
        <f t="shared" si="33"/>
        <v>0</v>
      </c>
      <c r="Q136" s="475"/>
      <c r="R136" s="283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20.25" hidden="1" x14ac:dyDescent="0.2">
      <c r="A137" s="432"/>
      <c r="B137" s="431"/>
      <c r="C137" s="431"/>
      <c r="D137" s="431"/>
      <c r="E137" s="431"/>
      <c r="F137" s="431" t="s">
        <v>34</v>
      </c>
      <c r="G137" s="435" t="s">
        <v>125</v>
      </c>
      <c r="H137" s="476"/>
      <c r="I137" s="476"/>
      <c r="J137" s="476">
        <f t="shared" si="31"/>
        <v>0</v>
      </c>
      <c r="K137" s="473"/>
      <c r="L137" s="476"/>
      <c r="M137" s="477"/>
      <c r="N137" s="476"/>
      <c r="O137" s="478">
        <f t="shared" si="32"/>
        <v>0</v>
      </c>
      <c r="P137" s="478">
        <f t="shared" si="33"/>
        <v>0</v>
      </c>
      <c r="Q137" s="475"/>
      <c r="R137" s="283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20.25" x14ac:dyDescent="0.2">
      <c r="A138" s="432"/>
      <c r="B138" s="431"/>
      <c r="C138" s="431"/>
      <c r="D138" s="431"/>
      <c r="E138" s="431"/>
      <c r="F138" s="431" t="s">
        <v>126</v>
      </c>
      <c r="G138" s="435" t="s">
        <v>127</v>
      </c>
      <c r="H138" s="476"/>
      <c r="I138" s="476"/>
      <c r="J138" s="476">
        <f t="shared" si="31"/>
        <v>0</v>
      </c>
      <c r="K138" s="473"/>
      <c r="L138" s="476"/>
      <c r="M138" s="477"/>
      <c r="N138" s="476"/>
      <c r="O138" s="478">
        <f t="shared" si="32"/>
        <v>0</v>
      </c>
      <c r="P138" s="478">
        <f t="shared" si="33"/>
        <v>0</v>
      </c>
      <c r="Q138" s="475"/>
      <c r="R138" s="283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20.25" x14ac:dyDescent="0.2">
      <c r="A139" s="420"/>
      <c r="B139" s="421"/>
      <c r="C139" s="421"/>
      <c r="D139" s="421" t="s">
        <v>90</v>
      </c>
      <c r="E139" s="421"/>
      <c r="F139" s="421"/>
      <c r="G139" s="471" t="s">
        <v>67</v>
      </c>
      <c r="H139" s="472">
        <f>H140+H147+H151+H152</f>
        <v>0</v>
      </c>
      <c r="I139" s="472">
        <f>I140+I147+I151+I152</f>
        <v>0</v>
      </c>
      <c r="J139" s="476">
        <f t="shared" si="31"/>
        <v>0</v>
      </c>
      <c r="K139" s="473"/>
      <c r="L139" s="472">
        <f>L140+L147+L151+L152</f>
        <v>0</v>
      </c>
      <c r="M139" s="453">
        <f>M140+M147+M151+M152</f>
        <v>0</v>
      </c>
      <c r="N139" s="472">
        <f>N140+N147+N151+N152</f>
        <v>0</v>
      </c>
      <c r="O139" s="474">
        <f>O140+O147+O151+O152</f>
        <v>0</v>
      </c>
      <c r="P139" s="474">
        <f t="shared" si="33"/>
        <v>0</v>
      </c>
      <c r="Q139" s="475"/>
      <c r="R139" s="283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20.25" x14ac:dyDescent="0.2">
      <c r="A140" s="420"/>
      <c r="B140" s="421"/>
      <c r="C140" s="421"/>
      <c r="D140" s="421"/>
      <c r="E140" s="421" t="s">
        <v>33</v>
      </c>
      <c r="F140" s="421"/>
      <c r="G140" s="433" t="s">
        <v>307</v>
      </c>
      <c r="H140" s="472">
        <f>SUM(H141:H146)</f>
        <v>0</v>
      </c>
      <c r="I140" s="472">
        <f>SUM(I141:I146)</f>
        <v>0</v>
      </c>
      <c r="J140" s="476">
        <f t="shared" si="31"/>
        <v>0</v>
      </c>
      <c r="K140" s="473"/>
      <c r="L140" s="472">
        <f>SUM(L141:L146)</f>
        <v>0</v>
      </c>
      <c r="M140" s="453">
        <f>SUM(M141:M146)</f>
        <v>0</v>
      </c>
      <c r="N140" s="472">
        <f>SUM(N141:N146)</f>
        <v>0</v>
      </c>
      <c r="O140" s="474">
        <f>SUM(O141:O146)</f>
        <v>0</v>
      </c>
      <c r="P140" s="474">
        <f t="shared" si="33"/>
        <v>0</v>
      </c>
      <c r="Q140" s="475"/>
      <c r="R140" s="283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20.25" hidden="1" x14ac:dyDescent="0.2">
      <c r="A141" s="432"/>
      <c r="B141" s="431"/>
      <c r="C141" s="431"/>
      <c r="D141" s="431"/>
      <c r="E141" s="431"/>
      <c r="F141" s="431" t="s">
        <v>33</v>
      </c>
      <c r="G141" s="435" t="s">
        <v>305</v>
      </c>
      <c r="H141" s="476"/>
      <c r="I141" s="476"/>
      <c r="J141" s="476">
        <f t="shared" si="31"/>
        <v>0</v>
      </c>
      <c r="K141" s="473"/>
      <c r="L141" s="476"/>
      <c r="M141" s="477"/>
      <c r="N141" s="476"/>
      <c r="O141" s="478">
        <f t="shared" ref="O141:O146" si="34">M141+N141</f>
        <v>0</v>
      </c>
      <c r="P141" s="478">
        <f t="shared" si="33"/>
        <v>0</v>
      </c>
      <c r="Q141" s="475"/>
      <c r="R141" s="283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20.25" hidden="1" x14ac:dyDescent="0.2">
      <c r="A142" s="432"/>
      <c r="B142" s="431"/>
      <c r="C142" s="431"/>
      <c r="D142" s="431"/>
      <c r="E142" s="431"/>
      <c r="F142" s="431" t="s">
        <v>31</v>
      </c>
      <c r="G142" s="435" t="s">
        <v>306</v>
      </c>
      <c r="H142" s="476"/>
      <c r="I142" s="476"/>
      <c r="J142" s="476">
        <f t="shared" si="31"/>
        <v>0</v>
      </c>
      <c r="K142" s="473"/>
      <c r="L142" s="476"/>
      <c r="M142" s="477"/>
      <c r="N142" s="476"/>
      <c r="O142" s="478">
        <f t="shared" si="34"/>
        <v>0</v>
      </c>
      <c r="P142" s="478">
        <f t="shared" si="33"/>
        <v>0</v>
      </c>
      <c r="Q142" s="475"/>
      <c r="R142" s="283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20.25" hidden="1" x14ac:dyDescent="0.2">
      <c r="A143" s="432"/>
      <c r="B143" s="431"/>
      <c r="C143" s="431"/>
      <c r="D143" s="431"/>
      <c r="E143" s="431"/>
      <c r="F143" s="431" t="s">
        <v>44</v>
      </c>
      <c r="G143" s="435" t="s">
        <v>308</v>
      </c>
      <c r="H143" s="476"/>
      <c r="I143" s="476"/>
      <c r="J143" s="476">
        <f t="shared" si="31"/>
        <v>0</v>
      </c>
      <c r="K143" s="473"/>
      <c r="L143" s="476"/>
      <c r="M143" s="477"/>
      <c r="N143" s="476"/>
      <c r="O143" s="478">
        <f t="shared" si="34"/>
        <v>0</v>
      </c>
      <c r="P143" s="478">
        <f t="shared" si="33"/>
        <v>0</v>
      </c>
      <c r="Q143" s="475"/>
      <c r="R143" s="283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20.25" hidden="1" x14ac:dyDescent="0.2">
      <c r="A144" s="432"/>
      <c r="B144" s="431"/>
      <c r="C144" s="431"/>
      <c r="D144" s="431"/>
      <c r="E144" s="431"/>
      <c r="F144" s="431" t="s">
        <v>23</v>
      </c>
      <c r="G144" s="435" t="s">
        <v>309</v>
      </c>
      <c r="H144" s="476"/>
      <c r="I144" s="476"/>
      <c r="J144" s="476">
        <f t="shared" si="31"/>
        <v>0</v>
      </c>
      <c r="K144" s="473"/>
      <c r="L144" s="476"/>
      <c r="M144" s="477"/>
      <c r="N144" s="476"/>
      <c r="O144" s="478">
        <f t="shared" si="34"/>
        <v>0</v>
      </c>
      <c r="P144" s="478">
        <f t="shared" si="33"/>
        <v>0</v>
      </c>
      <c r="Q144" s="475"/>
      <c r="R144" s="283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40.5" x14ac:dyDescent="0.2">
      <c r="A145" s="432"/>
      <c r="B145" s="431"/>
      <c r="C145" s="431"/>
      <c r="D145" s="431"/>
      <c r="E145" s="431"/>
      <c r="F145" s="431" t="s">
        <v>39</v>
      </c>
      <c r="G145" s="435" t="s">
        <v>310</v>
      </c>
      <c r="H145" s="476"/>
      <c r="I145" s="476"/>
      <c r="J145" s="476">
        <f t="shared" si="31"/>
        <v>0</v>
      </c>
      <c r="K145" s="473"/>
      <c r="L145" s="476"/>
      <c r="M145" s="477"/>
      <c r="N145" s="476"/>
      <c r="O145" s="478">
        <f t="shared" si="34"/>
        <v>0</v>
      </c>
      <c r="P145" s="478">
        <f t="shared" si="33"/>
        <v>0</v>
      </c>
      <c r="Q145" s="475"/>
      <c r="R145" s="283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40.5" hidden="1" x14ac:dyDescent="0.2">
      <c r="A146" s="432"/>
      <c r="B146" s="431"/>
      <c r="C146" s="431"/>
      <c r="D146" s="431"/>
      <c r="E146" s="431"/>
      <c r="F146" s="431" t="s">
        <v>91</v>
      </c>
      <c r="G146" s="435" t="s">
        <v>311</v>
      </c>
      <c r="H146" s="476"/>
      <c r="I146" s="476"/>
      <c r="J146" s="476">
        <f t="shared" si="31"/>
        <v>0</v>
      </c>
      <c r="K146" s="473"/>
      <c r="L146" s="476"/>
      <c r="M146" s="477"/>
      <c r="N146" s="476"/>
      <c r="O146" s="478">
        <f t="shared" si="34"/>
        <v>0</v>
      </c>
      <c r="P146" s="478">
        <f t="shared" si="33"/>
        <v>0</v>
      </c>
      <c r="Q146" s="475"/>
      <c r="R146" s="283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20.25" hidden="1" x14ac:dyDescent="0.2">
      <c r="A147" s="420"/>
      <c r="B147" s="421"/>
      <c r="C147" s="421"/>
      <c r="D147" s="421"/>
      <c r="E147" s="421" t="s">
        <v>116</v>
      </c>
      <c r="F147" s="421"/>
      <c r="G147" s="471" t="s">
        <v>152</v>
      </c>
      <c r="H147" s="472">
        <f>H148+H149+H150</f>
        <v>0</v>
      </c>
      <c r="I147" s="472">
        <f>I148+I149+I150</f>
        <v>0</v>
      </c>
      <c r="J147" s="476">
        <f t="shared" si="31"/>
        <v>0</v>
      </c>
      <c r="K147" s="473"/>
      <c r="L147" s="472">
        <f>L148+L149+L150</f>
        <v>0</v>
      </c>
      <c r="M147" s="453">
        <f>M148+M149+M150</f>
        <v>0</v>
      </c>
      <c r="N147" s="472">
        <f>N148+N149+N150</f>
        <v>0</v>
      </c>
      <c r="O147" s="474">
        <f>O148+O149+O150</f>
        <v>0</v>
      </c>
      <c r="P147" s="474">
        <f t="shared" si="33"/>
        <v>0</v>
      </c>
      <c r="Q147" s="475"/>
      <c r="R147" s="283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20.25" hidden="1" x14ac:dyDescent="0.2">
      <c r="A148" s="432"/>
      <c r="B148" s="431"/>
      <c r="C148" s="431"/>
      <c r="D148" s="431"/>
      <c r="E148" s="431"/>
      <c r="F148" s="431" t="s">
        <v>33</v>
      </c>
      <c r="G148" s="435" t="s">
        <v>312</v>
      </c>
      <c r="H148" s="476"/>
      <c r="I148" s="476"/>
      <c r="J148" s="476">
        <f t="shared" si="31"/>
        <v>0</v>
      </c>
      <c r="K148" s="473"/>
      <c r="L148" s="476"/>
      <c r="M148" s="477"/>
      <c r="N148" s="476"/>
      <c r="O148" s="478">
        <f t="shared" ref="O148:O151" si="35">M148+N148</f>
        <v>0</v>
      </c>
      <c r="P148" s="478">
        <f t="shared" si="33"/>
        <v>0</v>
      </c>
      <c r="Q148" s="475"/>
      <c r="R148" s="283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20.25" hidden="1" x14ac:dyDescent="0.2">
      <c r="A149" s="432"/>
      <c r="B149" s="431"/>
      <c r="C149" s="431"/>
      <c r="D149" s="431"/>
      <c r="E149" s="431"/>
      <c r="F149" s="431" t="s">
        <v>44</v>
      </c>
      <c r="G149" s="435" t="s">
        <v>313</v>
      </c>
      <c r="H149" s="476"/>
      <c r="I149" s="476"/>
      <c r="J149" s="476">
        <f t="shared" si="31"/>
        <v>0</v>
      </c>
      <c r="K149" s="473"/>
      <c r="L149" s="476"/>
      <c r="M149" s="477"/>
      <c r="N149" s="476"/>
      <c r="O149" s="478">
        <f t="shared" si="35"/>
        <v>0</v>
      </c>
      <c r="P149" s="478">
        <f t="shared" si="33"/>
        <v>0</v>
      </c>
      <c r="Q149" s="475"/>
      <c r="R149" s="283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20.25" hidden="1" x14ac:dyDescent="0.2">
      <c r="A150" s="432"/>
      <c r="B150" s="431"/>
      <c r="C150" s="431"/>
      <c r="D150" s="431"/>
      <c r="E150" s="431"/>
      <c r="F150" s="431" t="s">
        <v>91</v>
      </c>
      <c r="G150" s="435" t="s">
        <v>153</v>
      </c>
      <c r="H150" s="476"/>
      <c r="I150" s="476"/>
      <c r="J150" s="476">
        <f t="shared" si="31"/>
        <v>0</v>
      </c>
      <c r="K150" s="473"/>
      <c r="L150" s="476"/>
      <c r="M150" s="477"/>
      <c r="N150" s="476"/>
      <c r="O150" s="478">
        <f t="shared" si="35"/>
        <v>0</v>
      </c>
      <c r="P150" s="478">
        <f t="shared" si="33"/>
        <v>0</v>
      </c>
      <c r="Q150" s="475"/>
      <c r="R150" s="283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20.25" hidden="1" x14ac:dyDescent="0.2">
      <c r="A151" s="432"/>
      <c r="B151" s="431"/>
      <c r="C151" s="431"/>
      <c r="D151" s="431"/>
      <c r="E151" s="431">
        <v>13</v>
      </c>
      <c r="F151" s="431"/>
      <c r="G151" s="435" t="s">
        <v>314</v>
      </c>
      <c r="H151" s="476"/>
      <c r="I151" s="476"/>
      <c r="J151" s="476">
        <f t="shared" si="31"/>
        <v>0</v>
      </c>
      <c r="K151" s="473"/>
      <c r="L151" s="476"/>
      <c r="M151" s="477"/>
      <c r="N151" s="476"/>
      <c r="O151" s="478">
        <f t="shared" si="35"/>
        <v>0</v>
      </c>
      <c r="P151" s="478">
        <f t="shared" si="33"/>
        <v>0</v>
      </c>
      <c r="Q151" s="475"/>
      <c r="R151" s="283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20.25" x14ac:dyDescent="0.2">
      <c r="A152" s="420"/>
      <c r="B152" s="421"/>
      <c r="C152" s="421"/>
      <c r="D152" s="421"/>
      <c r="E152" s="421" t="s">
        <v>91</v>
      </c>
      <c r="F152" s="421"/>
      <c r="G152" s="471" t="s">
        <v>319</v>
      </c>
      <c r="H152" s="472">
        <f>H153+H154+H155+H156</f>
        <v>0</v>
      </c>
      <c r="I152" s="472">
        <f>I153+I154+I155+I156</f>
        <v>0</v>
      </c>
      <c r="J152" s="476">
        <f t="shared" si="31"/>
        <v>0</v>
      </c>
      <c r="K152" s="473"/>
      <c r="L152" s="472">
        <f>L153+L154+L155+L156</f>
        <v>0</v>
      </c>
      <c r="M152" s="453">
        <f>M153+M154+M155+M156</f>
        <v>0</v>
      </c>
      <c r="N152" s="472">
        <f>N153+N154+N155+N156</f>
        <v>0</v>
      </c>
      <c r="O152" s="474">
        <f>O153+O154+O155+O156</f>
        <v>0</v>
      </c>
      <c r="P152" s="474">
        <f t="shared" si="33"/>
        <v>0</v>
      </c>
      <c r="Q152" s="475"/>
      <c r="R152" s="283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20.25" hidden="1" x14ac:dyDescent="0.2">
      <c r="A153" s="432"/>
      <c r="B153" s="431"/>
      <c r="C153" s="431"/>
      <c r="D153" s="431"/>
      <c r="E153" s="431"/>
      <c r="F153" s="431" t="s">
        <v>31</v>
      </c>
      <c r="G153" s="435" t="s">
        <v>295</v>
      </c>
      <c r="H153" s="476"/>
      <c r="I153" s="476"/>
      <c r="J153" s="476">
        <f t="shared" si="31"/>
        <v>0</v>
      </c>
      <c r="K153" s="473"/>
      <c r="L153" s="476"/>
      <c r="M153" s="477"/>
      <c r="N153" s="476"/>
      <c r="O153" s="478">
        <f t="shared" ref="O153:O159" si="36">M153+N153</f>
        <v>0</v>
      </c>
      <c r="P153" s="478">
        <f t="shared" si="33"/>
        <v>0</v>
      </c>
      <c r="Q153" s="475"/>
      <c r="R153" s="283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20.25" hidden="1" x14ac:dyDescent="0.2">
      <c r="A154" s="432"/>
      <c r="B154" s="431"/>
      <c r="C154" s="431"/>
      <c r="D154" s="431"/>
      <c r="E154" s="431"/>
      <c r="F154" s="431" t="s">
        <v>23</v>
      </c>
      <c r="G154" s="435" t="s">
        <v>315</v>
      </c>
      <c r="H154" s="476"/>
      <c r="I154" s="476"/>
      <c r="J154" s="476">
        <f t="shared" si="31"/>
        <v>0</v>
      </c>
      <c r="K154" s="473"/>
      <c r="L154" s="476"/>
      <c r="M154" s="477"/>
      <c r="N154" s="476"/>
      <c r="O154" s="478">
        <f t="shared" si="36"/>
        <v>0</v>
      </c>
      <c r="P154" s="478">
        <f t="shared" si="33"/>
        <v>0</v>
      </c>
      <c r="Q154" s="475"/>
      <c r="R154" s="283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40.5" x14ac:dyDescent="0.2">
      <c r="A155" s="432"/>
      <c r="B155" s="431"/>
      <c r="C155" s="431"/>
      <c r="D155" s="431"/>
      <c r="E155" s="431"/>
      <c r="F155" s="431" t="s">
        <v>34</v>
      </c>
      <c r="G155" s="435" t="s">
        <v>294</v>
      </c>
      <c r="H155" s="476"/>
      <c r="I155" s="476"/>
      <c r="J155" s="476">
        <f t="shared" si="31"/>
        <v>0</v>
      </c>
      <c r="K155" s="473"/>
      <c r="L155" s="476"/>
      <c r="M155" s="477"/>
      <c r="N155" s="476"/>
      <c r="O155" s="478">
        <f t="shared" si="36"/>
        <v>0</v>
      </c>
      <c r="P155" s="478">
        <f t="shared" si="33"/>
        <v>0</v>
      </c>
      <c r="Q155" s="475"/>
      <c r="R155" s="283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20.25" hidden="1" x14ac:dyDescent="0.2">
      <c r="A156" s="432"/>
      <c r="B156" s="431"/>
      <c r="C156" s="431"/>
      <c r="D156" s="431"/>
      <c r="E156" s="431"/>
      <c r="F156" s="431" t="s">
        <v>91</v>
      </c>
      <c r="G156" s="435" t="s">
        <v>316</v>
      </c>
      <c r="H156" s="476"/>
      <c r="I156" s="476"/>
      <c r="J156" s="476">
        <f t="shared" si="31"/>
        <v>0</v>
      </c>
      <c r="K156" s="473"/>
      <c r="L156" s="476"/>
      <c r="M156" s="477"/>
      <c r="N156" s="476"/>
      <c r="O156" s="478">
        <f t="shared" si="36"/>
        <v>0</v>
      </c>
      <c r="P156" s="478">
        <f t="shared" si="33"/>
        <v>0</v>
      </c>
      <c r="Q156" s="475"/>
      <c r="R156" s="283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20.25" x14ac:dyDescent="0.2">
      <c r="A157" s="420"/>
      <c r="B157" s="421"/>
      <c r="C157" s="421"/>
      <c r="D157" s="421">
        <v>59</v>
      </c>
      <c r="E157" s="421"/>
      <c r="F157" s="421"/>
      <c r="G157" s="471" t="s">
        <v>318</v>
      </c>
      <c r="H157" s="472">
        <f>+H158</f>
        <v>198000</v>
      </c>
      <c r="I157" s="472">
        <f>+I158</f>
        <v>195508</v>
      </c>
      <c r="J157" s="472">
        <f t="shared" ref="J157" si="37">+J158</f>
        <v>2492</v>
      </c>
      <c r="K157" s="473">
        <f>ROUND(I157/H157*100,2)</f>
        <v>98.74</v>
      </c>
      <c r="L157" s="472">
        <f>+L158</f>
        <v>198000</v>
      </c>
      <c r="M157" s="472">
        <f>+M158</f>
        <v>195508</v>
      </c>
      <c r="N157" s="472">
        <f>+N158</f>
        <v>0</v>
      </c>
      <c r="O157" s="472">
        <f t="shared" ref="O157" si="38">+O158</f>
        <v>195508</v>
      </c>
      <c r="P157" s="474">
        <f t="shared" si="33"/>
        <v>2492</v>
      </c>
      <c r="Q157" s="475">
        <f t="shared" ref="Q157:Q178" si="39">ROUND(O157/L157*100,2)</f>
        <v>98.74</v>
      </c>
      <c r="R157" s="283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20.25" x14ac:dyDescent="0.2">
      <c r="A158" s="432"/>
      <c r="B158" s="431"/>
      <c r="C158" s="431"/>
      <c r="D158" s="431"/>
      <c r="E158" s="431">
        <v>25</v>
      </c>
      <c r="F158" s="431"/>
      <c r="G158" s="435" t="s">
        <v>317</v>
      </c>
      <c r="H158" s="476">
        <v>198000</v>
      </c>
      <c r="I158" s="476">
        <f>O158</f>
        <v>195508</v>
      </c>
      <c r="J158" s="476">
        <f t="shared" ref="J158:J176" si="40">H158-I158</f>
        <v>2492</v>
      </c>
      <c r="K158" s="473">
        <f>ROUND(I158/H158*100,2)</f>
        <v>98.74</v>
      </c>
      <c r="L158" s="476">
        <v>198000</v>
      </c>
      <c r="M158" s="477">
        <v>195508</v>
      </c>
      <c r="N158" s="476">
        <v>0</v>
      </c>
      <c r="O158" s="478">
        <f t="shared" si="36"/>
        <v>195508</v>
      </c>
      <c r="P158" s="478">
        <f t="shared" si="33"/>
        <v>2492</v>
      </c>
      <c r="Q158" s="475">
        <f t="shared" si="39"/>
        <v>98.74</v>
      </c>
      <c r="R158" s="283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40.5" x14ac:dyDescent="0.2">
      <c r="A159" s="481" t="s">
        <v>128</v>
      </c>
      <c r="B159" s="482"/>
      <c r="C159" s="482"/>
      <c r="D159" s="483">
        <v>85</v>
      </c>
      <c r="E159" s="482"/>
      <c r="F159" s="482"/>
      <c r="G159" s="484" t="s">
        <v>129</v>
      </c>
      <c r="H159" s="485"/>
      <c r="I159" s="485"/>
      <c r="J159" s="485">
        <f t="shared" si="40"/>
        <v>0</v>
      </c>
      <c r="K159" s="486"/>
      <c r="L159" s="485"/>
      <c r="M159" s="487"/>
      <c r="N159" s="485"/>
      <c r="O159" s="488">
        <f t="shared" si="36"/>
        <v>0</v>
      </c>
      <c r="P159" s="488">
        <f t="shared" si="33"/>
        <v>0</v>
      </c>
      <c r="Q159" s="489"/>
      <c r="R159" s="283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20.25" x14ac:dyDescent="0.2">
      <c r="A160" s="420" t="s">
        <v>111</v>
      </c>
      <c r="B160" s="421" t="s">
        <v>33</v>
      </c>
      <c r="C160" s="421"/>
      <c r="D160" s="421"/>
      <c r="E160" s="421"/>
      <c r="F160" s="421"/>
      <c r="G160" s="433" t="s">
        <v>130</v>
      </c>
      <c r="H160" s="472">
        <f>H157</f>
        <v>198000</v>
      </c>
      <c r="I160" s="472">
        <f>I157</f>
        <v>195508</v>
      </c>
      <c r="J160" s="476">
        <f t="shared" si="40"/>
        <v>2492</v>
      </c>
      <c r="K160" s="473">
        <f t="shared" ref="K160:K175" si="41">ROUND(I160/H160*100,2)</f>
        <v>98.74</v>
      </c>
      <c r="L160" s="472">
        <f>L157</f>
        <v>198000</v>
      </c>
      <c r="M160" s="472">
        <f>M157</f>
        <v>195508</v>
      </c>
      <c r="N160" s="472">
        <f>N157</f>
        <v>0</v>
      </c>
      <c r="O160" s="472">
        <f>O157</f>
        <v>195508</v>
      </c>
      <c r="P160" s="474">
        <f t="shared" si="33"/>
        <v>2492</v>
      </c>
      <c r="Q160" s="475">
        <f t="shared" si="39"/>
        <v>98.74</v>
      </c>
      <c r="R160" s="283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40.5" x14ac:dyDescent="0.2">
      <c r="A161" s="420"/>
      <c r="B161" s="421" t="s">
        <v>31</v>
      </c>
      <c r="C161" s="421"/>
      <c r="D161" s="421"/>
      <c r="E161" s="421"/>
      <c r="F161" s="421"/>
      <c r="G161" s="433" t="s">
        <v>131</v>
      </c>
      <c r="H161" s="472">
        <f>H162+H163</f>
        <v>0</v>
      </c>
      <c r="I161" s="472">
        <f>I162+I163</f>
        <v>0</v>
      </c>
      <c r="J161" s="476">
        <f t="shared" si="40"/>
        <v>0</v>
      </c>
      <c r="K161" s="473" t="e">
        <f t="shared" si="41"/>
        <v>#DIV/0!</v>
      </c>
      <c r="L161" s="472">
        <f>L162+L163</f>
        <v>0</v>
      </c>
      <c r="M161" s="472">
        <f>M162+M163</f>
        <v>0</v>
      </c>
      <c r="N161" s="472">
        <f>N162+N163</f>
        <v>0</v>
      </c>
      <c r="O161" s="472">
        <f>O162+O163</f>
        <v>0</v>
      </c>
      <c r="P161" s="474">
        <f t="shared" si="33"/>
        <v>0</v>
      </c>
      <c r="Q161" s="475" t="e">
        <f t="shared" si="39"/>
        <v>#DIV/0!</v>
      </c>
      <c r="R161" s="283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20.25" x14ac:dyDescent="0.2">
      <c r="A162" s="420"/>
      <c r="B162" s="421"/>
      <c r="C162" s="421" t="s">
        <v>33</v>
      </c>
      <c r="D162" s="421"/>
      <c r="E162" s="421"/>
      <c r="F162" s="421"/>
      <c r="G162" s="433" t="s">
        <v>132</v>
      </c>
      <c r="H162" s="472">
        <f>H155</f>
        <v>0</v>
      </c>
      <c r="I162" s="472">
        <f>I155</f>
        <v>0</v>
      </c>
      <c r="J162" s="476">
        <f t="shared" si="40"/>
        <v>0</v>
      </c>
      <c r="K162" s="473" t="e">
        <f t="shared" si="41"/>
        <v>#DIV/0!</v>
      </c>
      <c r="L162" s="472">
        <f>L155</f>
        <v>0</v>
      </c>
      <c r="M162" s="472">
        <f>M155</f>
        <v>0</v>
      </c>
      <c r="N162" s="472">
        <f>N155</f>
        <v>0</v>
      </c>
      <c r="O162" s="472">
        <f>O155</f>
        <v>0</v>
      </c>
      <c r="P162" s="474">
        <f t="shared" si="33"/>
        <v>0</v>
      </c>
      <c r="Q162" s="475" t="e">
        <f t="shared" si="39"/>
        <v>#DIV/0!</v>
      </c>
      <c r="R162" s="283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20.25" x14ac:dyDescent="0.2">
      <c r="A163" s="420"/>
      <c r="B163" s="421"/>
      <c r="C163" s="421" t="s">
        <v>31</v>
      </c>
      <c r="D163" s="421"/>
      <c r="E163" s="421"/>
      <c r="F163" s="421"/>
      <c r="G163" s="433" t="s">
        <v>133</v>
      </c>
      <c r="H163" s="472">
        <f>H110-H155-H157</f>
        <v>0</v>
      </c>
      <c r="I163" s="472">
        <f>I110-I155-I157</f>
        <v>0</v>
      </c>
      <c r="J163" s="476">
        <f t="shared" si="40"/>
        <v>0</v>
      </c>
      <c r="K163" s="473" t="e">
        <f t="shared" si="41"/>
        <v>#DIV/0!</v>
      </c>
      <c r="L163" s="472">
        <f>L110-L155-L157</f>
        <v>0</v>
      </c>
      <c r="M163" s="472">
        <f>M110-M155-M157</f>
        <v>0</v>
      </c>
      <c r="N163" s="472">
        <f>N110-N155-N157</f>
        <v>0</v>
      </c>
      <c r="O163" s="472">
        <f>O110-O155-O157</f>
        <v>0</v>
      </c>
      <c r="P163" s="474">
        <f t="shared" si="33"/>
        <v>0</v>
      </c>
      <c r="Q163" s="475" t="e">
        <f t="shared" si="39"/>
        <v>#DIV/0!</v>
      </c>
      <c r="R163" s="283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20.25" x14ac:dyDescent="0.2">
      <c r="A164" s="420" t="s">
        <v>134</v>
      </c>
      <c r="B164" s="421" t="s">
        <v>23</v>
      </c>
      <c r="C164" s="421"/>
      <c r="D164" s="421"/>
      <c r="E164" s="421"/>
      <c r="F164" s="421"/>
      <c r="G164" s="433" t="s">
        <v>135</v>
      </c>
      <c r="H164" s="472">
        <f>+H165+H174</f>
        <v>29764700</v>
      </c>
      <c r="I164" s="472">
        <f>+I165+I174</f>
        <v>28999599.109999999</v>
      </c>
      <c r="J164" s="476">
        <f t="shared" si="40"/>
        <v>765100.8900000006</v>
      </c>
      <c r="K164" s="473">
        <f t="shared" si="41"/>
        <v>97.43</v>
      </c>
      <c r="L164" s="472">
        <f>+L165+L174</f>
        <v>29764700</v>
      </c>
      <c r="M164" s="472">
        <f>+M165+M174</f>
        <v>26363021.93</v>
      </c>
      <c r="N164" s="472">
        <f>+N165+N174</f>
        <v>2636577.1799999997</v>
      </c>
      <c r="O164" s="472">
        <f>+O165+O174</f>
        <v>28999599.109999999</v>
      </c>
      <c r="P164" s="474">
        <f t="shared" si="33"/>
        <v>765100.8900000006</v>
      </c>
      <c r="Q164" s="475">
        <f t="shared" si="39"/>
        <v>97.43</v>
      </c>
      <c r="R164" s="283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20.25" x14ac:dyDescent="0.2">
      <c r="A165" s="420"/>
      <c r="B165" s="421"/>
      <c r="C165" s="421"/>
      <c r="D165" s="421" t="s">
        <v>33</v>
      </c>
      <c r="E165" s="421"/>
      <c r="F165" s="421"/>
      <c r="G165" s="433" t="s">
        <v>63</v>
      </c>
      <c r="H165" s="472">
        <f>+H166+H167+H168+H169+H170+H171+H172+H173</f>
        <v>29764700</v>
      </c>
      <c r="I165" s="472">
        <f>+I166+I167+I168+I169+I170+I171+I172+I173</f>
        <v>28999599.109999999</v>
      </c>
      <c r="J165" s="472">
        <f>+J166+J167+J168+J169+J170+J171+J172+J173</f>
        <v>765100.88999999943</v>
      </c>
      <c r="K165" s="473">
        <f t="shared" si="41"/>
        <v>97.43</v>
      </c>
      <c r="L165" s="472">
        <f>+L166+L167+L168+L169+L170+L171+L172+L173</f>
        <v>29764700</v>
      </c>
      <c r="M165" s="472">
        <f>+M166+M167+M168+M169+M170+M171+M172+M173</f>
        <v>26363021.93</v>
      </c>
      <c r="N165" s="472">
        <f>+N166+N167+N168+N169+N170+N171+N172+N173</f>
        <v>2636577.1799999997</v>
      </c>
      <c r="O165" s="472">
        <f>+O166+O167+O168+O169+O170+O171+O172+O173</f>
        <v>28999599.109999999</v>
      </c>
      <c r="P165" s="474">
        <f t="shared" si="33"/>
        <v>765100.8900000006</v>
      </c>
      <c r="Q165" s="475">
        <f t="shared" si="39"/>
        <v>97.43</v>
      </c>
      <c r="R165" s="283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20.25" x14ac:dyDescent="0.2">
      <c r="A166" s="420"/>
      <c r="B166" s="421"/>
      <c r="C166" s="421"/>
      <c r="D166" s="421" t="s">
        <v>89</v>
      </c>
      <c r="E166" s="421"/>
      <c r="F166" s="421"/>
      <c r="G166" s="433" t="s">
        <v>136</v>
      </c>
      <c r="H166" s="472">
        <f>+H179+H264+H112</f>
        <v>4804300</v>
      </c>
      <c r="I166" s="472">
        <f>+I179+I264+I112</f>
        <v>4555451</v>
      </c>
      <c r="J166" s="476">
        <f t="shared" si="40"/>
        <v>248849</v>
      </c>
      <c r="K166" s="473">
        <f t="shared" si="41"/>
        <v>94.82</v>
      </c>
      <c r="L166" s="472">
        <f>+L179+L264+L112</f>
        <v>4804300</v>
      </c>
      <c r="M166" s="472">
        <f>+M179+M264+M112</f>
        <v>4255353</v>
      </c>
      <c r="N166" s="472">
        <f>+N179+N264+N112</f>
        <v>300098</v>
      </c>
      <c r="O166" s="472">
        <f>+O179+O264+O112</f>
        <v>4555451</v>
      </c>
      <c r="P166" s="474">
        <f t="shared" si="33"/>
        <v>248849</v>
      </c>
      <c r="Q166" s="475">
        <f t="shared" si="39"/>
        <v>94.82</v>
      </c>
      <c r="R166" s="283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20.25" x14ac:dyDescent="0.2">
      <c r="A167" s="420"/>
      <c r="B167" s="421"/>
      <c r="C167" s="421"/>
      <c r="D167" s="421" t="s">
        <v>90</v>
      </c>
      <c r="E167" s="421"/>
      <c r="F167" s="421"/>
      <c r="G167" s="433" t="s">
        <v>137</v>
      </c>
      <c r="H167" s="472">
        <f>+H206+H296+H139</f>
        <v>476400</v>
      </c>
      <c r="I167" s="472">
        <f>+I206+I296+I139</f>
        <v>452790.93</v>
      </c>
      <c r="J167" s="476">
        <f t="shared" si="40"/>
        <v>23609.070000000007</v>
      </c>
      <c r="K167" s="473">
        <f t="shared" si="41"/>
        <v>95.04</v>
      </c>
      <c r="L167" s="472">
        <f>+L206+L296+L139</f>
        <v>476400</v>
      </c>
      <c r="M167" s="472">
        <f>+M206+M296+M139</f>
        <v>417586.37</v>
      </c>
      <c r="N167" s="472">
        <f>+N206+N296+N139</f>
        <v>35204.559999999998</v>
      </c>
      <c r="O167" s="472">
        <f>+O206+O296+O139</f>
        <v>452790.93</v>
      </c>
      <c r="P167" s="474">
        <f t="shared" si="33"/>
        <v>23609.070000000007</v>
      </c>
      <c r="Q167" s="475">
        <f t="shared" si="39"/>
        <v>95.04</v>
      </c>
      <c r="R167" s="283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20.25" x14ac:dyDescent="0.2">
      <c r="A168" s="420"/>
      <c r="B168" s="421"/>
      <c r="C168" s="421"/>
      <c r="D168" s="421" t="s">
        <v>91</v>
      </c>
      <c r="E168" s="421"/>
      <c r="F168" s="421"/>
      <c r="G168" s="433" t="s">
        <v>138</v>
      </c>
      <c r="H168" s="472">
        <f>+H329</f>
        <v>0</v>
      </c>
      <c r="I168" s="472">
        <f>+I329</f>
        <v>0</v>
      </c>
      <c r="J168" s="476">
        <f t="shared" si="40"/>
        <v>0</v>
      </c>
      <c r="K168" s="473" t="e">
        <f t="shared" si="41"/>
        <v>#DIV/0!</v>
      </c>
      <c r="L168" s="472">
        <f>+L329</f>
        <v>0</v>
      </c>
      <c r="M168" s="472">
        <f>+M329</f>
        <v>0</v>
      </c>
      <c r="N168" s="472">
        <f>+N329</f>
        <v>0</v>
      </c>
      <c r="O168" s="472">
        <f>+O329</f>
        <v>0</v>
      </c>
      <c r="P168" s="474">
        <f t="shared" si="33"/>
        <v>0</v>
      </c>
      <c r="Q168" s="475" t="e">
        <f t="shared" si="39"/>
        <v>#DIV/0!</v>
      </c>
      <c r="R168" s="283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20.25" x14ac:dyDescent="0.2">
      <c r="A169" s="420"/>
      <c r="B169" s="421"/>
      <c r="C169" s="421"/>
      <c r="D169" s="421" t="s">
        <v>92</v>
      </c>
      <c r="E169" s="421"/>
      <c r="F169" s="421"/>
      <c r="G169" s="433" t="s">
        <v>139</v>
      </c>
      <c r="H169" s="472">
        <f>+H235</f>
        <v>0</v>
      </c>
      <c r="I169" s="472">
        <f>+I235</f>
        <v>0</v>
      </c>
      <c r="J169" s="476">
        <f t="shared" si="40"/>
        <v>0</v>
      </c>
      <c r="K169" s="473" t="e">
        <f t="shared" si="41"/>
        <v>#DIV/0!</v>
      </c>
      <c r="L169" s="472">
        <f>+L235</f>
        <v>0</v>
      </c>
      <c r="M169" s="472">
        <f>+M235</f>
        <v>0</v>
      </c>
      <c r="N169" s="472">
        <f>+N235</f>
        <v>0</v>
      </c>
      <c r="O169" s="472">
        <f>+O235</f>
        <v>0</v>
      </c>
      <c r="P169" s="474">
        <f t="shared" si="33"/>
        <v>0</v>
      </c>
      <c r="Q169" s="475" t="e">
        <f t="shared" si="39"/>
        <v>#DIV/0!</v>
      </c>
      <c r="R169" s="283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40.5" x14ac:dyDescent="0.2">
      <c r="A170" s="420"/>
      <c r="B170" s="421"/>
      <c r="C170" s="421"/>
      <c r="D170" s="421">
        <v>51</v>
      </c>
      <c r="E170" s="421"/>
      <c r="F170" s="421"/>
      <c r="G170" s="433" t="s">
        <v>140</v>
      </c>
      <c r="H170" s="472">
        <f>+H237+H332</f>
        <v>3668000</v>
      </c>
      <c r="I170" s="472">
        <f>+I237+I332</f>
        <v>3589402</v>
      </c>
      <c r="J170" s="476">
        <f t="shared" si="40"/>
        <v>78598</v>
      </c>
      <c r="K170" s="473">
        <f t="shared" si="41"/>
        <v>97.86</v>
      </c>
      <c r="L170" s="472">
        <f>+L237+L332</f>
        <v>3668000</v>
      </c>
      <c r="M170" s="472">
        <f>+M237+M332</f>
        <v>3239715</v>
      </c>
      <c r="N170" s="472">
        <f>+N237+N332</f>
        <v>349687</v>
      </c>
      <c r="O170" s="472">
        <f>+O237+O332</f>
        <v>3589402</v>
      </c>
      <c r="P170" s="474">
        <f t="shared" si="33"/>
        <v>78598</v>
      </c>
      <c r="Q170" s="475">
        <f t="shared" si="39"/>
        <v>97.86</v>
      </c>
      <c r="R170" s="283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60.75" x14ac:dyDescent="0.2">
      <c r="A171" s="420"/>
      <c r="B171" s="421"/>
      <c r="C171" s="421"/>
      <c r="D171" s="421">
        <v>56</v>
      </c>
      <c r="E171" s="421"/>
      <c r="F171" s="421"/>
      <c r="G171" s="433" t="s">
        <v>141</v>
      </c>
      <c r="H171" s="472">
        <f>H240+H404</f>
        <v>6171000</v>
      </c>
      <c r="I171" s="472">
        <f>I240+I404</f>
        <v>5844861.6200000001</v>
      </c>
      <c r="J171" s="476">
        <f t="shared" si="40"/>
        <v>326138.37999999989</v>
      </c>
      <c r="K171" s="473">
        <f t="shared" si="41"/>
        <v>94.71</v>
      </c>
      <c r="L171" s="472">
        <f>L240+L404</f>
        <v>6171000</v>
      </c>
      <c r="M171" s="472">
        <f>M240+M404</f>
        <v>5237634.1399999997</v>
      </c>
      <c r="N171" s="472">
        <f>N240+N404</f>
        <v>607227.48</v>
      </c>
      <c r="O171" s="472">
        <f>O240+O404</f>
        <v>5844861.6200000001</v>
      </c>
      <c r="P171" s="474">
        <f t="shared" si="33"/>
        <v>326138.37999999989</v>
      </c>
      <c r="Q171" s="475">
        <f t="shared" si="39"/>
        <v>94.71</v>
      </c>
      <c r="R171" s="283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20.25" x14ac:dyDescent="0.2">
      <c r="A172" s="420"/>
      <c r="B172" s="421"/>
      <c r="C172" s="421"/>
      <c r="D172" s="421">
        <v>57</v>
      </c>
      <c r="E172" s="421"/>
      <c r="F172" s="421"/>
      <c r="G172" s="433" t="s">
        <v>142</v>
      </c>
      <c r="H172" s="472">
        <f>+H244+H337</f>
        <v>14447000</v>
      </c>
      <c r="I172" s="472">
        <f>+I244+I337</f>
        <v>14361585.560000001</v>
      </c>
      <c r="J172" s="476">
        <f t="shared" si="40"/>
        <v>85414.439999999478</v>
      </c>
      <c r="K172" s="473">
        <f t="shared" si="41"/>
        <v>99.41</v>
      </c>
      <c r="L172" s="472">
        <f>+L244+L337</f>
        <v>14447000</v>
      </c>
      <c r="M172" s="472">
        <f>+M244+M337</f>
        <v>13017225.42</v>
      </c>
      <c r="N172" s="472">
        <f>+N244+N337</f>
        <v>1344360.14</v>
      </c>
      <c r="O172" s="472">
        <f>+O244+O337</f>
        <v>14361585.560000001</v>
      </c>
      <c r="P172" s="474">
        <f t="shared" si="33"/>
        <v>85414.439999999478</v>
      </c>
      <c r="Q172" s="475">
        <f t="shared" si="39"/>
        <v>99.41</v>
      </c>
      <c r="R172" s="283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20.25" x14ac:dyDescent="0.2">
      <c r="A173" s="420"/>
      <c r="B173" s="421"/>
      <c r="C173" s="421"/>
      <c r="D173" s="421">
        <v>59</v>
      </c>
      <c r="E173" s="421"/>
      <c r="F173" s="421"/>
      <c r="G173" s="433" t="s">
        <v>81</v>
      </c>
      <c r="H173" s="472">
        <f>+H362+H157</f>
        <v>198000</v>
      </c>
      <c r="I173" s="472">
        <f>+I362+I157</f>
        <v>195508</v>
      </c>
      <c r="J173" s="476">
        <f t="shared" si="40"/>
        <v>2492</v>
      </c>
      <c r="K173" s="473">
        <f t="shared" si="41"/>
        <v>98.74</v>
      </c>
      <c r="L173" s="472">
        <f>+L362+L157</f>
        <v>198000</v>
      </c>
      <c r="M173" s="472">
        <f>+M362+M157</f>
        <v>195508</v>
      </c>
      <c r="N173" s="472">
        <f>+N362+N157</f>
        <v>0</v>
      </c>
      <c r="O173" s="472">
        <f>+O362+O157</f>
        <v>195508</v>
      </c>
      <c r="P173" s="474">
        <f t="shared" si="33"/>
        <v>2492</v>
      </c>
      <c r="Q173" s="475">
        <f t="shared" si="39"/>
        <v>98.74</v>
      </c>
      <c r="R173" s="283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20.25" x14ac:dyDescent="0.2">
      <c r="A174" s="420"/>
      <c r="B174" s="421"/>
      <c r="C174" s="421"/>
      <c r="D174" s="421" t="s">
        <v>106</v>
      </c>
      <c r="E174" s="421"/>
      <c r="F174" s="421"/>
      <c r="G174" s="433" t="s">
        <v>84</v>
      </c>
      <c r="H174" s="472">
        <f>+H175</f>
        <v>0</v>
      </c>
      <c r="I174" s="472">
        <f>+I175</f>
        <v>0</v>
      </c>
      <c r="J174" s="476">
        <f t="shared" si="40"/>
        <v>0</v>
      </c>
      <c r="K174" s="473" t="e">
        <f t="shared" si="41"/>
        <v>#DIV/0!</v>
      </c>
      <c r="L174" s="472">
        <f>+L175</f>
        <v>0</v>
      </c>
      <c r="M174" s="472">
        <f>+M175</f>
        <v>0</v>
      </c>
      <c r="N174" s="472">
        <f>+N175</f>
        <v>0</v>
      </c>
      <c r="O174" s="472">
        <f>+O175</f>
        <v>0</v>
      </c>
      <c r="P174" s="474">
        <f t="shared" si="33"/>
        <v>0</v>
      </c>
      <c r="Q174" s="475" t="e">
        <f t="shared" si="39"/>
        <v>#DIV/0!</v>
      </c>
      <c r="R174" s="283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20.25" x14ac:dyDescent="0.2">
      <c r="A175" s="420"/>
      <c r="B175" s="421"/>
      <c r="C175" s="421"/>
      <c r="D175" s="421">
        <v>71</v>
      </c>
      <c r="E175" s="421"/>
      <c r="F175" s="421"/>
      <c r="G175" s="433" t="s">
        <v>143</v>
      </c>
      <c r="H175" s="472">
        <f>+H249+H366</f>
        <v>0</v>
      </c>
      <c r="I175" s="472">
        <f>+I249+I366</f>
        <v>0</v>
      </c>
      <c r="J175" s="476">
        <f t="shared" si="40"/>
        <v>0</v>
      </c>
      <c r="K175" s="473" t="e">
        <f t="shared" si="41"/>
        <v>#DIV/0!</v>
      </c>
      <c r="L175" s="472">
        <f>+L249+L366</f>
        <v>0</v>
      </c>
      <c r="M175" s="472">
        <f>+M249+M366</f>
        <v>0</v>
      </c>
      <c r="N175" s="472">
        <f>+N249+N366</f>
        <v>0</v>
      </c>
      <c r="O175" s="472">
        <f>+O249+O366</f>
        <v>0</v>
      </c>
      <c r="P175" s="474">
        <f t="shared" si="33"/>
        <v>0</v>
      </c>
      <c r="Q175" s="475" t="e">
        <f t="shared" si="39"/>
        <v>#DIV/0!</v>
      </c>
      <c r="R175" s="283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20.25" hidden="1" x14ac:dyDescent="0.2">
      <c r="A176" s="420"/>
      <c r="B176" s="421"/>
      <c r="C176" s="421"/>
      <c r="D176" s="421">
        <v>79</v>
      </c>
      <c r="E176" s="421"/>
      <c r="F176" s="421"/>
      <c r="G176" s="433" t="s">
        <v>107</v>
      </c>
      <c r="H176" s="472"/>
      <c r="I176" s="472"/>
      <c r="J176" s="476">
        <f t="shared" si="40"/>
        <v>0</v>
      </c>
      <c r="K176" s="473"/>
      <c r="L176" s="472"/>
      <c r="M176" s="472"/>
      <c r="N176" s="472"/>
      <c r="O176" s="472"/>
      <c r="P176" s="474">
        <f t="shared" si="33"/>
        <v>0</v>
      </c>
      <c r="Q176" s="475"/>
      <c r="R176" s="283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20.25" x14ac:dyDescent="0.25">
      <c r="A177" s="597" t="s">
        <v>144</v>
      </c>
      <c r="B177" s="598"/>
      <c r="C177" s="598"/>
      <c r="D177" s="598"/>
      <c r="E177" s="598"/>
      <c r="F177" s="598"/>
      <c r="G177" s="490" t="s">
        <v>145</v>
      </c>
      <c r="H177" s="491">
        <f>H178+H249+H257</f>
        <v>54400</v>
      </c>
      <c r="I177" s="491">
        <f>I178+I249+I257</f>
        <v>40507.46</v>
      </c>
      <c r="J177" s="491">
        <f>J178+J249+J257</f>
        <v>13892.54</v>
      </c>
      <c r="K177" s="492">
        <f>ROUND(I177/H177*100,2)</f>
        <v>74.459999999999994</v>
      </c>
      <c r="L177" s="491">
        <f>L178+L249+L257</f>
        <v>54400</v>
      </c>
      <c r="M177" s="493">
        <f>M178+M249+M257</f>
        <v>40446.19</v>
      </c>
      <c r="N177" s="491">
        <f>N178+N249+N257</f>
        <v>61.269999999999996</v>
      </c>
      <c r="O177" s="494">
        <f>O178+O249+O257</f>
        <v>40507.46</v>
      </c>
      <c r="P177" s="495">
        <f t="shared" si="33"/>
        <v>13892.54</v>
      </c>
      <c r="Q177" s="496">
        <f t="shared" si="39"/>
        <v>74.459999999999994</v>
      </c>
      <c r="R177" s="2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20.25" x14ac:dyDescent="0.2">
      <c r="A178" s="420"/>
      <c r="B178" s="421"/>
      <c r="C178" s="421"/>
      <c r="D178" s="421" t="s">
        <v>33</v>
      </c>
      <c r="E178" s="421"/>
      <c r="F178" s="421"/>
      <c r="G178" s="471" t="s">
        <v>63</v>
      </c>
      <c r="H178" s="472">
        <f>H179+H206+H235+H237+H244+H240</f>
        <v>54400</v>
      </c>
      <c r="I178" s="472">
        <f>I179+I206+I235+I237+I244+I240</f>
        <v>40812.46</v>
      </c>
      <c r="J178" s="472">
        <f>J179+J206+J235+J237+J244+J240</f>
        <v>13587.54</v>
      </c>
      <c r="K178" s="473">
        <f>ROUND(I178/H178*100,2)</f>
        <v>75.02</v>
      </c>
      <c r="L178" s="472">
        <f t="shared" ref="L178:O178" si="42">L179+L206+L235+L237+L244+L240</f>
        <v>54400</v>
      </c>
      <c r="M178" s="472">
        <f t="shared" si="42"/>
        <v>40751.19</v>
      </c>
      <c r="N178" s="472">
        <f t="shared" si="42"/>
        <v>61.269999999999996</v>
      </c>
      <c r="O178" s="497">
        <f t="shared" si="42"/>
        <v>40812.46</v>
      </c>
      <c r="P178" s="474">
        <f t="shared" si="33"/>
        <v>13587.54</v>
      </c>
      <c r="Q178" s="475">
        <f t="shared" si="39"/>
        <v>75.02</v>
      </c>
      <c r="R178" s="283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20.25" x14ac:dyDescent="0.2">
      <c r="A179" s="420"/>
      <c r="B179" s="421"/>
      <c r="C179" s="421"/>
      <c r="D179" s="421" t="s">
        <v>89</v>
      </c>
      <c r="E179" s="421"/>
      <c r="F179" s="421"/>
      <c r="G179" s="471" t="s">
        <v>373</v>
      </c>
      <c r="H179" s="472">
        <f>H180+H199+H197</f>
        <v>0</v>
      </c>
      <c r="I179" s="472">
        <f>I180+I199+I197</f>
        <v>0</v>
      </c>
      <c r="J179" s="472">
        <f>J180+J199+J197</f>
        <v>0</v>
      </c>
      <c r="K179" s="473"/>
      <c r="L179" s="472">
        <f>L180+L199+L197</f>
        <v>0</v>
      </c>
      <c r="M179" s="498">
        <f>M180+M199+M197</f>
        <v>0</v>
      </c>
      <c r="N179" s="472">
        <f>N180+N199+N197</f>
        <v>0</v>
      </c>
      <c r="O179" s="498">
        <f>O180+O199+O197</f>
        <v>0</v>
      </c>
      <c r="P179" s="498">
        <f t="shared" si="33"/>
        <v>0</v>
      </c>
      <c r="Q179" s="475"/>
      <c r="R179" s="283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20.25" x14ac:dyDescent="0.2">
      <c r="A180" s="420"/>
      <c r="B180" s="421"/>
      <c r="C180" s="421"/>
      <c r="D180" s="421"/>
      <c r="E180" s="421" t="s">
        <v>33</v>
      </c>
      <c r="F180" s="421"/>
      <c r="G180" s="433" t="s">
        <v>113</v>
      </c>
      <c r="H180" s="472">
        <f>SUM(H181:H196)</f>
        <v>0</v>
      </c>
      <c r="I180" s="472">
        <f>SUM(I181:I196)</f>
        <v>0</v>
      </c>
      <c r="J180" s="472">
        <f>SUM(J181:J196)</f>
        <v>0</v>
      </c>
      <c r="K180" s="473"/>
      <c r="L180" s="472">
        <f>SUM(L181:L196)</f>
        <v>0</v>
      </c>
      <c r="M180" s="453">
        <f>SUM(M181:M196)</f>
        <v>0</v>
      </c>
      <c r="N180" s="472">
        <f>SUM(N181:N196)</f>
        <v>0</v>
      </c>
      <c r="O180" s="474">
        <f>SUM(O181:O196)</f>
        <v>0</v>
      </c>
      <c r="P180" s="474">
        <f t="shared" si="33"/>
        <v>0</v>
      </c>
      <c r="Q180" s="475"/>
      <c r="R180" s="283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20.25" x14ac:dyDescent="0.2">
      <c r="A181" s="432"/>
      <c r="B181" s="431"/>
      <c r="C181" s="431"/>
      <c r="D181" s="431"/>
      <c r="E181" s="431"/>
      <c r="F181" s="431" t="s">
        <v>33</v>
      </c>
      <c r="G181" s="435" t="s">
        <v>352</v>
      </c>
      <c r="H181" s="476"/>
      <c r="I181" s="476"/>
      <c r="J181" s="476">
        <f t="shared" ref="J181:J205" si="43">H181-I181</f>
        <v>0</v>
      </c>
      <c r="K181" s="473"/>
      <c r="L181" s="476"/>
      <c r="M181" s="477"/>
      <c r="N181" s="476"/>
      <c r="O181" s="478">
        <f t="shared" ref="O181:O205" si="44">M181+N181</f>
        <v>0</v>
      </c>
      <c r="P181" s="478">
        <f t="shared" si="33"/>
        <v>0</v>
      </c>
      <c r="Q181" s="475"/>
      <c r="R181" s="283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20.25" x14ac:dyDescent="0.2">
      <c r="A182" s="432"/>
      <c r="B182" s="431"/>
      <c r="C182" s="431"/>
      <c r="D182" s="431"/>
      <c r="E182" s="431"/>
      <c r="F182" s="431" t="s">
        <v>116</v>
      </c>
      <c r="G182" s="435" t="s">
        <v>353</v>
      </c>
      <c r="H182" s="476"/>
      <c r="I182" s="476"/>
      <c r="J182" s="476">
        <f t="shared" si="43"/>
        <v>0</v>
      </c>
      <c r="K182" s="473"/>
      <c r="L182" s="476"/>
      <c r="M182" s="477"/>
      <c r="N182" s="476"/>
      <c r="O182" s="478">
        <f t="shared" si="44"/>
        <v>0</v>
      </c>
      <c r="P182" s="478">
        <f t="shared" si="33"/>
        <v>0</v>
      </c>
      <c r="Q182" s="475"/>
      <c r="R182" s="283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20.25" hidden="1" x14ac:dyDescent="0.2">
      <c r="A183" s="432"/>
      <c r="B183" s="431"/>
      <c r="C183" s="431"/>
      <c r="D183" s="431"/>
      <c r="E183" s="431"/>
      <c r="F183" s="431" t="s">
        <v>44</v>
      </c>
      <c r="G183" s="435" t="s">
        <v>284</v>
      </c>
      <c r="H183" s="476"/>
      <c r="I183" s="476"/>
      <c r="J183" s="476">
        <f t="shared" si="43"/>
        <v>0</v>
      </c>
      <c r="K183" s="473"/>
      <c r="L183" s="476"/>
      <c r="M183" s="477"/>
      <c r="N183" s="476"/>
      <c r="O183" s="478">
        <f t="shared" si="44"/>
        <v>0</v>
      </c>
      <c r="P183" s="478">
        <f t="shared" si="33"/>
        <v>0</v>
      </c>
      <c r="Q183" s="475"/>
      <c r="R183" s="283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20.25" hidden="1" x14ac:dyDescent="0.2">
      <c r="A184" s="432"/>
      <c r="B184" s="431"/>
      <c r="C184" s="431"/>
      <c r="D184" s="431"/>
      <c r="E184" s="431"/>
      <c r="F184" s="431" t="s">
        <v>23</v>
      </c>
      <c r="G184" s="435" t="s">
        <v>285</v>
      </c>
      <c r="H184" s="476"/>
      <c r="I184" s="476"/>
      <c r="J184" s="476">
        <f t="shared" si="43"/>
        <v>0</v>
      </c>
      <c r="K184" s="473"/>
      <c r="L184" s="476"/>
      <c r="M184" s="477"/>
      <c r="N184" s="476"/>
      <c r="O184" s="478">
        <f t="shared" si="44"/>
        <v>0</v>
      </c>
      <c r="P184" s="478">
        <f t="shared" si="33"/>
        <v>0</v>
      </c>
      <c r="Q184" s="475"/>
      <c r="R184" s="283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20.25" x14ac:dyDescent="0.2">
      <c r="A185" s="432"/>
      <c r="B185" s="431"/>
      <c r="C185" s="431"/>
      <c r="D185" s="431"/>
      <c r="E185" s="431"/>
      <c r="F185" s="431" t="s">
        <v>34</v>
      </c>
      <c r="G185" s="435" t="s">
        <v>286</v>
      </c>
      <c r="H185" s="476"/>
      <c r="I185" s="476"/>
      <c r="J185" s="476">
        <f t="shared" si="43"/>
        <v>0</v>
      </c>
      <c r="K185" s="473"/>
      <c r="L185" s="476"/>
      <c r="M185" s="477"/>
      <c r="N185" s="476"/>
      <c r="O185" s="478">
        <f t="shared" si="44"/>
        <v>0</v>
      </c>
      <c r="P185" s="478">
        <f t="shared" si="33"/>
        <v>0</v>
      </c>
      <c r="Q185" s="475"/>
      <c r="R185" s="283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20.25" hidden="1" x14ac:dyDescent="0.2">
      <c r="A186" s="432"/>
      <c r="B186" s="431"/>
      <c r="C186" s="431"/>
      <c r="D186" s="431"/>
      <c r="E186" s="431"/>
      <c r="F186" s="431" t="s">
        <v>126</v>
      </c>
      <c r="G186" s="435" t="s">
        <v>287</v>
      </c>
      <c r="H186" s="476"/>
      <c r="I186" s="476"/>
      <c r="J186" s="476">
        <f t="shared" si="43"/>
        <v>0</v>
      </c>
      <c r="K186" s="473"/>
      <c r="L186" s="476"/>
      <c r="M186" s="477"/>
      <c r="N186" s="476"/>
      <c r="O186" s="478">
        <f t="shared" si="44"/>
        <v>0</v>
      </c>
      <c r="P186" s="478">
        <f t="shared" si="33"/>
        <v>0</v>
      </c>
      <c r="Q186" s="475"/>
      <c r="R186" s="283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20.25" hidden="1" x14ac:dyDescent="0.2">
      <c r="A187" s="432"/>
      <c r="B187" s="431"/>
      <c r="C187" s="431"/>
      <c r="D187" s="431"/>
      <c r="E187" s="431"/>
      <c r="F187" s="431" t="s">
        <v>117</v>
      </c>
      <c r="G187" s="435" t="s">
        <v>288</v>
      </c>
      <c r="H187" s="476"/>
      <c r="I187" s="476"/>
      <c r="J187" s="476">
        <f t="shared" si="43"/>
        <v>0</v>
      </c>
      <c r="K187" s="473"/>
      <c r="L187" s="476"/>
      <c r="M187" s="477"/>
      <c r="N187" s="476"/>
      <c r="O187" s="478">
        <f t="shared" si="44"/>
        <v>0</v>
      </c>
      <c r="P187" s="478">
        <f t="shared" si="33"/>
        <v>0</v>
      </c>
      <c r="Q187" s="475"/>
      <c r="R187" s="283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20.25" hidden="1" x14ac:dyDescent="0.2">
      <c r="A188" s="432"/>
      <c r="B188" s="431"/>
      <c r="C188" s="431"/>
      <c r="D188" s="431"/>
      <c r="E188" s="431"/>
      <c r="F188" s="431" t="s">
        <v>39</v>
      </c>
      <c r="G188" s="435" t="s">
        <v>301</v>
      </c>
      <c r="H188" s="476"/>
      <c r="I188" s="476"/>
      <c r="J188" s="476">
        <f t="shared" si="43"/>
        <v>0</v>
      </c>
      <c r="K188" s="473"/>
      <c r="L188" s="476"/>
      <c r="M188" s="477"/>
      <c r="N188" s="476"/>
      <c r="O188" s="478">
        <f t="shared" si="44"/>
        <v>0</v>
      </c>
      <c r="P188" s="478">
        <f t="shared" si="33"/>
        <v>0</v>
      </c>
      <c r="Q188" s="475"/>
      <c r="R188" s="283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20.25" hidden="1" x14ac:dyDescent="0.2">
      <c r="A189" s="432"/>
      <c r="B189" s="431"/>
      <c r="C189" s="431"/>
      <c r="D189" s="431"/>
      <c r="E189" s="431"/>
      <c r="F189" s="431">
        <v>10</v>
      </c>
      <c r="G189" s="435" t="s">
        <v>354</v>
      </c>
      <c r="H189" s="476"/>
      <c r="I189" s="476"/>
      <c r="J189" s="476">
        <f t="shared" si="43"/>
        <v>0</v>
      </c>
      <c r="K189" s="473"/>
      <c r="L189" s="476"/>
      <c r="M189" s="477"/>
      <c r="N189" s="476"/>
      <c r="O189" s="478">
        <f t="shared" si="44"/>
        <v>0</v>
      </c>
      <c r="P189" s="478">
        <f t="shared" si="33"/>
        <v>0</v>
      </c>
      <c r="Q189" s="475"/>
      <c r="R189" s="283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20.25" hidden="1" x14ac:dyDescent="0.2">
      <c r="A190" s="432"/>
      <c r="B190" s="431"/>
      <c r="C190" s="431"/>
      <c r="D190" s="431"/>
      <c r="E190" s="431"/>
      <c r="F190" s="431">
        <v>11</v>
      </c>
      <c r="G190" s="435" t="s">
        <v>291</v>
      </c>
      <c r="H190" s="476"/>
      <c r="I190" s="476"/>
      <c r="J190" s="476">
        <f t="shared" si="43"/>
        <v>0</v>
      </c>
      <c r="K190" s="473"/>
      <c r="L190" s="476"/>
      <c r="M190" s="477"/>
      <c r="N190" s="476"/>
      <c r="O190" s="478">
        <f t="shared" si="44"/>
        <v>0</v>
      </c>
      <c r="P190" s="478">
        <f t="shared" si="33"/>
        <v>0</v>
      </c>
      <c r="Q190" s="475"/>
      <c r="R190" s="283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40.5" hidden="1" x14ac:dyDescent="0.2">
      <c r="A191" s="432"/>
      <c r="B191" s="431"/>
      <c r="C191" s="431"/>
      <c r="D191" s="431"/>
      <c r="E191" s="431"/>
      <c r="F191" s="431">
        <v>12</v>
      </c>
      <c r="G191" s="435" t="s">
        <v>302</v>
      </c>
      <c r="H191" s="476"/>
      <c r="I191" s="476"/>
      <c r="J191" s="476">
        <f t="shared" si="43"/>
        <v>0</v>
      </c>
      <c r="K191" s="473"/>
      <c r="L191" s="476"/>
      <c r="M191" s="477"/>
      <c r="N191" s="476"/>
      <c r="O191" s="478">
        <f t="shared" si="44"/>
        <v>0</v>
      </c>
      <c r="P191" s="478">
        <f t="shared" si="33"/>
        <v>0</v>
      </c>
      <c r="Q191" s="475"/>
      <c r="R191" s="283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20.25" x14ac:dyDescent="0.2">
      <c r="A192" s="432"/>
      <c r="B192" s="431"/>
      <c r="C192" s="431"/>
      <c r="D192" s="431"/>
      <c r="E192" s="431"/>
      <c r="F192" s="431">
        <v>13</v>
      </c>
      <c r="G192" s="435" t="s">
        <v>303</v>
      </c>
      <c r="H192" s="476"/>
      <c r="I192" s="476"/>
      <c r="J192" s="476">
        <f t="shared" si="43"/>
        <v>0</v>
      </c>
      <c r="K192" s="473"/>
      <c r="L192" s="476"/>
      <c r="M192" s="477"/>
      <c r="N192" s="476"/>
      <c r="O192" s="478">
        <f t="shared" si="44"/>
        <v>0</v>
      </c>
      <c r="P192" s="478">
        <f t="shared" si="33"/>
        <v>0</v>
      </c>
      <c r="Q192" s="475"/>
      <c r="R192" s="283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20.25" hidden="1" x14ac:dyDescent="0.2">
      <c r="A193" s="432"/>
      <c r="B193" s="431"/>
      <c r="C193" s="431"/>
      <c r="D193" s="431"/>
      <c r="E193" s="431"/>
      <c r="F193" s="431">
        <v>14</v>
      </c>
      <c r="G193" s="435" t="s">
        <v>277</v>
      </c>
      <c r="H193" s="476"/>
      <c r="I193" s="476"/>
      <c r="J193" s="476">
        <f t="shared" si="43"/>
        <v>0</v>
      </c>
      <c r="K193" s="473"/>
      <c r="L193" s="476"/>
      <c r="M193" s="477"/>
      <c r="N193" s="476"/>
      <c r="O193" s="478">
        <f t="shared" si="44"/>
        <v>0</v>
      </c>
      <c r="P193" s="478">
        <f t="shared" si="33"/>
        <v>0</v>
      </c>
      <c r="Q193" s="475"/>
      <c r="R193" s="283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40.5" hidden="1" x14ac:dyDescent="0.2">
      <c r="A194" s="432"/>
      <c r="B194" s="431"/>
      <c r="C194" s="431"/>
      <c r="D194" s="431"/>
      <c r="E194" s="431"/>
      <c r="F194" s="431">
        <v>15</v>
      </c>
      <c r="G194" s="435" t="s">
        <v>304</v>
      </c>
      <c r="H194" s="476"/>
      <c r="I194" s="476"/>
      <c r="J194" s="476">
        <f t="shared" si="43"/>
        <v>0</v>
      </c>
      <c r="K194" s="473"/>
      <c r="L194" s="476"/>
      <c r="M194" s="477"/>
      <c r="N194" s="476"/>
      <c r="O194" s="478">
        <f t="shared" si="44"/>
        <v>0</v>
      </c>
      <c r="P194" s="478">
        <f t="shared" si="33"/>
        <v>0</v>
      </c>
      <c r="Q194" s="475"/>
      <c r="R194" s="283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20.25" x14ac:dyDescent="0.2">
      <c r="A195" s="432"/>
      <c r="B195" s="431"/>
      <c r="C195" s="431"/>
      <c r="D195" s="431"/>
      <c r="E195" s="431"/>
      <c r="F195" s="431">
        <v>17</v>
      </c>
      <c r="G195" s="435" t="s">
        <v>279</v>
      </c>
      <c r="H195" s="476"/>
      <c r="I195" s="476"/>
      <c r="J195" s="476">
        <f t="shared" si="43"/>
        <v>0</v>
      </c>
      <c r="K195" s="473"/>
      <c r="L195" s="476"/>
      <c r="M195" s="477"/>
      <c r="N195" s="476"/>
      <c r="O195" s="478">
        <f t="shared" si="44"/>
        <v>0</v>
      </c>
      <c r="P195" s="478">
        <f t="shared" si="33"/>
        <v>0</v>
      </c>
      <c r="Q195" s="475"/>
      <c r="R195" s="283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20.25" x14ac:dyDescent="0.2">
      <c r="A196" s="432"/>
      <c r="B196" s="431"/>
      <c r="C196" s="431"/>
      <c r="D196" s="431"/>
      <c r="E196" s="431"/>
      <c r="F196" s="431" t="s">
        <v>91</v>
      </c>
      <c r="G196" s="435" t="s">
        <v>278</v>
      </c>
      <c r="H196" s="476"/>
      <c r="I196" s="476"/>
      <c r="J196" s="476">
        <f t="shared" si="43"/>
        <v>0</v>
      </c>
      <c r="K196" s="473"/>
      <c r="L196" s="476"/>
      <c r="M196" s="477"/>
      <c r="N196" s="476"/>
      <c r="O196" s="478">
        <f t="shared" si="44"/>
        <v>0</v>
      </c>
      <c r="P196" s="478">
        <f t="shared" ref="P196:P259" si="45">L196-O196</f>
        <v>0</v>
      </c>
      <c r="Q196" s="475"/>
      <c r="R196" s="283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20.25" x14ac:dyDescent="0.2">
      <c r="A197" s="432"/>
      <c r="B197" s="431"/>
      <c r="C197" s="431"/>
      <c r="D197" s="431"/>
      <c r="E197" s="431" t="s">
        <v>31</v>
      </c>
      <c r="F197" s="431"/>
      <c r="G197" s="433" t="s">
        <v>118</v>
      </c>
      <c r="H197" s="476">
        <f>H198</f>
        <v>0</v>
      </c>
      <c r="I197" s="476">
        <f>I198</f>
        <v>0</v>
      </c>
      <c r="J197" s="476">
        <f t="shared" si="43"/>
        <v>0</v>
      </c>
      <c r="K197" s="473"/>
      <c r="L197" s="476">
        <f>L198</f>
        <v>0</v>
      </c>
      <c r="M197" s="477">
        <f>M198</f>
        <v>0</v>
      </c>
      <c r="N197" s="476">
        <f>N198</f>
        <v>0</v>
      </c>
      <c r="O197" s="478">
        <f>O198</f>
        <v>0</v>
      </c>
      <c r="P197" s="478">
        <f t="shared" si="45"/>
        <v>0</v>
      </c>
      <c r="Q197" s="475"/>
      <c r="R197" s="283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20.25" x14ac:dyDescent="0.2">
      <c r="A198" s="432"/>
      <c r="B198" s="431"/>
      <c r="C198" s="431"/>
      <c r="D198" s="431"/>
      <c r="E198" s="431"/>
      <c r="F198" s="431" t="s">
        <v>34</v>
      </c>
      <c r="G198" s="435" t="s">
        <v>119</v>
      </c>
      <c r="H198" s="476"/>
      <c r="I198" s="476"/>
      <c r="J198" s="476">
        <f t="shared" si="43"/>
        <v>0</v>
      </c>
      <c r="K198" s="473"/>
      <c r="L198" s="476"/>
      <c r="M198" s="477"/>
      <c r="N198" s="476"/>
      <c r="O198" s="478">
        <f t="shared" si="44"/>
        <v>0</v>
      </c>
      <c r="P198" s="478">
        <f t="shared" si="45"/>
        <v>0</v>
      </c>
      <c r="Q198" s="475"/>
      <c r="R198" s="283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20.25" x14ac:dyDescent="0.2">
      <c r="A199" s="420"/>
      <c r="B199" s="421"/>
      <c r="C199" s="421"/>
      <c r="D199" s="421"/>
      <c r="E199" s="421" t="s">
        <v>44</v>
      </c>
      <c r="F199" s="421"/>
      <c r="G199" s="433" t="s">
        <v>355</v>
      </c>
      <c r="H199" s="472">
        <f>H200+H201+H202+H203+H204+H205</f>
        <v>0</v>
      </c>
      <c r="I199" s="472">
        <f>I200+I201+I202+I203+I204+I205</f>
        <v>0</v>
      </c>
      <c r="J199" s="476">
        <f t="shared" si="43"/>
        <v>0</v>
      </c>
      <c r="K199" s="473"/>
      <c r="L199" s="472">
        <f>L200+L201+L202+L203+L204+L205</f>
        <v>0</v>
      </c>
      <c r="M199" s="453">
        <f>M200+M201+M202+M203+M204+M205</f>
        <v>0</v>
      </c>
      <c r="N199" s="472">
        <f>N200+N201+N202+N203+N204+N205</f>
        <v>0</v>
      </c>
      <c r="O199" s="474">
        <f>O200+O201+O202+O203+O204+O205</f>
        <v>0</v>
      </c>
      <c r="P199" s="474">
        <f t="shared" si="45"/>
        <v>0</v>
      </c>
      <c r="Q199" s="475"/>
      <c r="R199" s="283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20.25" hidden="1" x14ac:dyDescent="0.2">
      <c r="A200" s="432"/>
      <c r="B200" s="431"/>
      <c r="C200" s="431"/>
      <c r="D200" s="431"/>
      <c r="E200" s="431"/>
      <c r="F200" s="431" t="s">
        <v>33</v>
      </c>
      <c r="G200" s="435" t="s">
        <v>121</v>
      </c>
      <c r="H200" s="476"/>
      <c r="I200" s="476"/>
      <c r="J200" s="476">
        <f t="shared" si="43"/>
        <v>0</v>
      </c>
      <c r="K200" s="473"/>
      <c r="L200" s="476"/>
      <c r="M200" s="477"/>
      <c r="N200" s="476"/>
      <c r="O200" s="478">
        <f t="shared" si="44"/>
        <v>0</v>
      </c>
      <c r="P200" s="478">
        <f t="shared" si="45"/>
        <v>0</v>
      </c>
      <c r="Q200" s="475"/>
      <c r="R200" s="283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20.25" hidden="1" x14ac:dyDescent="0.2">
      <c r="A201" s="432"/>
      <c r="B201" s="431"/>
      <c r="C201" s="431"/>
      <c r="D201" s="431"/>
      <c r="E201" s="431"/>
      <c r="F201" s="431" t="s">
        <v>31</v>
      </c>
      <c r="G201" s="435" t="s">
        <v>356</v>
      </c>
      <c r="H201" s="476"/>
      <c r="I201" s="476"/>
      <c r="J201" s="476">
        <f t="shared" si="43"/>
        <v>0</v>
      </c>
      <c r="K201" s="473"/>
      <c r="L201" s="476"/>
      <c r="M201" s="477"/>
      <c r="N201" s="476"/>
      <c r="O201" s="478">
        <f t="shared" si="44"/>
        <v>0</v>
      </c>
      <c r="P201" s="478">
        <f t="shared" si="45"/>
        <v>0</v>
      </c>
      <c r="Q201" s="475"/>
      <c r="R201" s="283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20.25" hidden="1" x14ac:dyDescent="0.2">
      <c r="A202" s="432"/>
      <c r="B202" s="431"/>
      <c r="C202" s="431"/>
      <c r="D202" s="431"/>
      <c r="E202" s="431"/>
      <c r="F202" s="431" t="s">
        <v>44</v>
      </c>
      <c r="G202" s="435" t="s">
        <v>357</v>
      </c>
      <c r="H202" s="476"/>
      <c r="I202" s="476"/>
      <c r="J202" s="476">
        <f t="shared" si="43"/>
        <v>0</v>
      </c>
      <c r="K202" s="473"/>
      <c r="L202" s="476"/>
      <c r="M202" s="477"/>
      <c r="N202" s="476"/>
      <c r="O202" s="478">
        <f t="shared" si="44"/>
        <v>0</v>
      </c>
      <c r="P202" s="478">
        <f t="shared" si="45"/>
        <v>0</v>
      </c>
      <c r="Q202" s="475"/>
      <c r="R202" s="283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40.5" hidden="1" x14ac:dyDescent="0.2">
      <c r="A203" s="432"/>
      <c r="B203" s="431"/>
      <c r="C203" s="431"/>
      <c r="D203" s="431"/>
      <c r="E203" s="431"/>
      <c r="F203" s="431" t="s">
        <v>23</v>
      </c>
      <c r="G203" s="435" t="s">
        <v>124</v>
      </c>
      <c r="H203" s="476"/>
      <c r="I203" s="476"/>
      <c r="J203" s="476">
        <f t="shared" si="43"/>
        <v>0</v>
      </c>
      <c r="K203" s="473"/>
      <c r="L203" s="476"/>
      <c r="M203" s="477"/>
      <c r="N203" s="476"/>
      <c r="O203" s="478">
        <f t="shared" si="44"/>
        <v>0</v>
      </c>
      <c r="P203" s="478">
        <f t="shared" si="45"/>
        <v>0</v>
      </c>
      <c r="Q203" s="475"/>
      <c r="R203" s="283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20.25" hidden="1" x14ac:dyDescent="0.2">
      <c r="A204" s="432"/>
      <c r="B204" s="431"/>
      <c r="C204" s="431"/>
      <c r="D204" s="431"/>
      <c r="E204" s="431"/>
      <c r="F204" s="431" t="s">
        <v>34</v>
      </c>
      <c r="G204" s="435" t="s">
        <v>125</v>
      </c>
      <c r="H204" s="476"/>
      <c r="I204" s="476"/>
      <c r="J204" s="476">
        <f t="shared" si="43"/>
        <v>0</v>
      </c>
      <c r="K204" s="473"/>
      <c r="L204" s="476"/>
      <c r="M204" s="477"/>
      <c r="N204" s="476"/>
      <c r="O204" s="478">
        <f t="shared" si="44"/>
        <v>0</v>
      </c>
      <c r="P204" s="478">
        <f t="shared" si="45"/>
        <v>0</v>
      </c>
      <c r="Q204" s="475"/>
      <c r="R204" s="283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20.25" x14ac:dyDescent="0.2">
      <c r="A205" s="432"/>
      <c r="B205" s="431"/>
      <c r="C205" s="431"/>
      <c r="D205" s="431"/>
      <c r="E205" s="431"/>
      <c r="F205" s="431" t="s">
        <v>126</v>
      </c>
      <c r="G205" s="435" t="s">
        <v>127</v>
      </c>
      <c r="H205" s="476"/>
      <c r="I205" s="476"/>
      <c r="J205" s="476">
        <f t="shared" si="43"/>
        <v>0</v>
      </c>
      <c r="K205" s="473"/>
      <c r="L205" s="476"/>
      <c r="M205" s="477"/>
      <c r="N205" s="476"/>
      <c r="O205" s="478">
        <f t="shared" si="44"/>
        <v>0</v>
      </c>
      <c r="P205" s="478">
        <f t="shared" si="45"/>
        <v>0</v>
      </c>
      <c r="Q205" s="475"/>
      <c r="R205" s="283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20.25" x14ac:dyDescent="0.2">
      <c r="A206" s="420"/>
      <c r="B206" s="421"/>
      <c r="C206" s="421"/>
      <c r="D206" s="421" t="s">
        <v>90</v>
      </c>
      <c r="E206" s="421"/>
      <c r="F206" s="421"/>
      <c r="G206" s="471" t="s">
        <v>67</v>
      </c>
      <c r="H206" s="472">
        <f>H207+H218+H219+H223+H226+H227+H228+H229</f>
        <v>49400</v>
      </c>
      <c r="I206" s="472">
        <f>I207+I218+I219+I223+I226+I227+I228+I229</f>
        <v>40812.46</v>
      </c>
      <c r="J206" s="472">
        <f>J207+J218+J219+J223+J226+J227+J228+J229</f>
        <v>8587.5400000000009</v>
      </c>
      <c r="K206" s="473">
        <f>ROUND(I206/H206*100,2)</f>
        <v>82.62</v>
      </c>
      <c r="L206" s="472">
        <f>L207+L218+L219+L223+L226+L227+L228+L229</f>
        <v>49400</v>
      </c>
      <c r="M206" s="472">
        <f>M207+M218+M219+M223+M226+M227+M228+M229</f>
        <v>40751.19</v>
      </c>
      <c r="N206" s="472">
        <f>N207+N218+N219+N223+N226+N227+N228+N229</f>
        <v>61.269999999999996</v>
      </c>
      <c r="O206" s="499">
        <f t="shared" ref="O206" si="46">O207+O218+O219+O223+O226+O227+O228+O229</f>
        <v>40812.46</v>
      </c>
      <c r="P206" s="474">
        <f t="shared" si="45"/>
        <v>8587.5400000000009</v>
      </c>
      <c r="Q206" s="475">
        <f t="shared" ref="Q206:Q246" si="47">ROUND(O206/L206*100,2)</f>
        <v>82.62</v>
      </c>
      <c r="R206" s="283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20.25" x14ac:dyDescent="0.2">
      <c r="A207" s="420"/>
      <c r="B207" s="421"/>
      <c r="C207" s="421"/>
      <c r="D207" s="421"/>
      <c r="E207" s="421" t="s">
        <v>33</v>
      </c>
      <c r="F207" s="421"/>
      <c r="G207" s="433" t="s">
        <v>146</v>
      </c>
      <c r="H207" s="472">
        <f>SUM(H208:H217)</f>
        <v>49400</v>
      </c>
      <c r="I207" s="472">
        <f>SUM(I208:I217)</f>
        <v>40812.46</v>
      </c>
      <c r="J207" s="472">
        <f>SUM(J208:J217)</f>
        <v>8587.5400000000009</v>
      </c>
      <c r="K207" s="473">
        <f>ROUND(I207/H207*100,2)</f>
        <v>82.62</v>
      </c>
      <c r="L207" s="472">
        <f>SUM(L208:L217)</f>
        <v>49400</v>
      </c>
      <c r="M207" s="453">
        <f>SUM(M208:M217)</f>
        <v>40751.19</v>
      </c>
      <c r="N207" s="472">
        <f>SUM(N208:N217)</f>
        <v>61.269999999999996</v>
      </c>
      <c r="O207" s="474">
        <f>SUM(O208:O217)</f>
        <v>40812.46</v>
      </c>
      <c r="P207" s="474">
        <f t="shared" si="45"/>
        <v>8587.5400000000009</v>
      </c>
      <c r="Q207" s="475">
        <f t="shared" si="47"/>
        <v>82.62</v>
      </c>
      <c r="R207" s="283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20.25" x14ac:dyDescent="0.2">
      <c r="A208" s="432"/>
      <c r="B208" s="431"/>
      <c r="C208" s="431"/>
      <c r="D208" s="431"/>
      <c r="E208" s="431"/>
      <c r="F208" s="431" t="s">
        <v>33</v>
      </c>
      <c r="G208" s="435" t="s">
        <v>171</v>
      </c>
      <c r="H208" s="476"/>
      <c r="I208" s="476"/>
      <c r="J208" s="476">
        <f t="shared" ref="J208:J260" si="48">H208-I208</f>
        <v>0</v>
      </c>
      <c r="K208" s="473"/>
      <c r="L208" s="476"/>
      <c r="M208" s="477"/>
      <c r="N208" s="476"/>
      <c r="O208" s="478">
        <f t="shared" ref="O208:O218" si="49">M208+N208</f>
        <v>0</v>
      </c>
      <c r="P208" s="478">
        <f t="shared" si="45"/>
        <v>0</v>
      </c>
      <c r="Q208" s="475"/>
      <c r="R208" s="283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20.25" x14ac:dyDescent="0.2">
      <c r="A209" s="432"/>
      <c r="B209" s="431"/>
      <c r="C209" s="431"/>
      <c r="D209" s="431"/>
      <c r="E209" s="431"/>
      <c r="F209" s="431" t="s">
        <v>31</v>
      </c>
      <c r="G209" s="435" t="s">
        <v>306</v>
      </c>
      <c r="H209" s="476"/>
      <c r="I209" s="476"/>
      <c r="J209" s="476">
        <f t="shared" si="48"/>
        <v>0</v>
      </c>
      <c r="K209" s="473"/>
      <c r="L209" s="476"/>
      <c r="M209" s="477"/>
      <c r="N209" s="476"/>
      <c r="O209" s="478">
        <f t="shared" si="49"/>
        <v>0</v>
      </c>
      <c r="P209" s="478">
        <f t="shared" si="45"/>
        <v>0</v>
      </c>
      <c r="Q209" s="475"/>
      <c r="R209" s="283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20.25" x14ac:dyDescent="0.2">
      <c r="A210" s="432"/>
      <c r="B210" s="431"/>
      <c r="C210" s="431"/>
      <c r="D210" s="431"/>
      <c r="E210" s="431"/>
      <c r="F210" s="431" t="s">
        <v>44</v>
      </c>
      <c r="G210" s="435" t="s">
        <v>147</v>
      </c>
      <c r="H210" s="476">
        <v>4000</v>
      </c>
      <c r="I210" s="476">
        <f>O210</f>
        <v>3296.94</v>
      </c>
      <c r="J210" s="476">
        <f t="shared" si="48"/>
        <v>703.06</v>
      </c>
      <c r="K210" s="473">
        <f t="shared" ref="K210:K217" si="50">ROUND(I210/H210*100,2)</f>
        <v>82.42</v>
      </c>
      <c r="L210" s="476">
        <v>4000</v>
      </c>
      <c r="M210" s="477">
        <v>3281.94</v>
      </c>
      <c r="N210" s="476">
        <v>15</v>
      </c>
      <c r="O210" s="478">
        <f t="shared" si="49"/>
        <v>3296.94</v>
      </c>
      <c r="P210" s="478">
        <f t="shared" si="45"/>
        <v>703.06</v>
      </c>
      <c r="Q210" s="475">
        <f t="shared" si="47"/>
        <v>82.42</v>
      </c>
      <c r="R210" s="283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20.25" x14ac:dyDescent="0.2">
      <c r="A211" s="432"/>
      <c r="B211" s="431"/>
      <c r="C211" s="431"/>
      <c r="D211" s="431"/>
      <c r="E211" s="431"/>
      <c r="F211" s="431" t="s">
        <v>23</v>
      </c>
      <c r="G211" s="435" t="s">
        <v>148</v>
      </c>
      <c r="H211" s="476">
        <v>1000</v>
      </c>
      <c r="I211" s="476">
        <f>O211</f>
        <v>153.44</v>
      </c>
      <c r="J211" s="476">
        <f t="shared" si="48"/>
        <v>846.56</v>
      </c>
      <c r="K211" s="473"/>
      <c r="L211" s="476">
        <v>1000</v>
      </c>
      <c r="M211" s="477">
        <v>137.96</v>
      </c>
      <c r="N211" s="476">
        <v>15.48</v>
      </c>
      <c r="O211" s="478">
        <f t="shared" si="49"/>
        <v>153.44</v>
      </c>
      <c r="P211" s="478">
        <f t="shared" si="45"/>
        <v>846.56</v>
      </c>
      <c r="Q211" s="475"/>
      <c r="R211" s="283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20.25" x14ac:dyDescent="0.2">
      <c r="A212" s="432"/>
      <c r="B212" s="431"/>
      <c r="C212" s="431"/>
      <c r="D212" s="431"/>
      <c r="E212" s="431"/>
      <c r="F212" s="431" t="s">
        <v>116</v>
      </c>
      <c r="G212" s="435" t="s">
        <v>358</v>
      </c>
      <c r="H212" s="476"/>
      <c r="I212" s="476"/>
      <c r="J212" s="476">
        <f t="shared" si="48"/>
        <v>0</v>
      </c>
      <c r="K212" s="473"/>
      <c r="L212" s="476"/>
      <c r="M212" s="477"/>
      <c r="N212" s="476"/>
      <c r="O212" s="478">
        <f t="shared" si="49"/>
        <v>0</v>
      </c>
      <c r="P212" s="478">
        <f t="shared" si="45"/>
        <v>0</v>
      </c>
      <c r="Q212" s="475"/>
      <c r="R212" s="283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20.25" x14ac:dyDescent="0.2">
      <c r="A213" s="432"/>
      <c r="B213" s="431"/>
      <c r="C213" s="431"/>
      <c r="D213" s="431"/>
      <c r="E213" s="431"/>
      <c r="F213" s="431" t="s">
        <v>34</v>
      </c>
      <c r="G213" s="435" t="s">
        <v>359</v>
      </c>
      <c r="H213" s="476"/>
      <c r="I213" s="476"/>
      <c r="J213" s="476">
        <f t="shared" si="48"/>
        <v>0</v>
      </c>
      <c r="K213" s="473"/>
      <c r="L213" s="476"/>
      <c r="M213" s="477"/>
      <c r="N213" s="476"/>
      <c r="O213" s="478">
        <f t="shared" si="49"/>
        <v>0</v>
      </c>
      <c r="P213" s="478">
        <f t="shared" si="45"/>
        <v>0</v>
      </c>
      <c r="Q213" s="475"/>
      <c r="R213" s="283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20.25" hidden="1" x14ac:dyDescent="0.2">
      <c r="A214" s="432"/>
      <c r="B214" s="431"/>
      <c r="C214" s="431"/>
      <c r="D214" s="431"/>
      <c r="E214" s="431"/>
      <c r="F214" s="431" t="s">
        <v>126</v>
      </c>
      <c r="G214" s="435" t="s">
        <v>360</v>
      </c>
      <c r="H214" s="476"/>
      <c r="I214" s="476"/>
      <c r="J214" s="476">
        <f t="shared" si="48"/>
        <v>0</v>
      </c>
      <c r="K214" s="473"/>
      <c r="L214" s="476"/>
      <c r="M214" s="477"/>
      <c r="N214" s="476"/>
      <c r="O214" s="478">
        <f t="shared" si="49"/>
        <v>0</v>
      </c>
      <c r="P214" s="478">
        <f t="shared" si="45"/>
        <v>0</v>
      </c>
      <c r="Q214" s="475"/>
      <c r="R214" s="283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20.25" x14ac:dyDescent="0.2">
      <c r="A215" s="432"/>
      <c r="B215" s="431"/>
      <c r="C215" s="431"/>
      <c r="D215" s="431"/>
      <c r="E215" s="431"/>
      <c r="F215" s="431" t="s">
        <v>117</v>
      </c>
      <c r="G215" s="435" t="s">
        <v>361</v>
      </c>
      <c r="H215" s="476">
        <v>400</v>
      </c>
      <c r="I215" s="476">
        <f>O215</f>
        <v>362.08000000000004</v>
      </c>
      <c r="J215" s="476">
        <f t="shared" si="48"/>
        <v>37.919999999999959</v>
      </c>
      <c r="K215" s="473">
        <f t="shared" si="50"/>
        <v>90.52</v>
      </c>
      <c r="L215" s="476">
        <v>400</v>
      </c>
      <c r="M215" s="477">
        <v>331.29</v>
      </c>
      <c r="N215" s="476">
        <v>30.79</v>
      </c>
      <c r="O215" s="478">
        <f t="shared" si="49"/>
        <v>362.08000000000004</v>
      </c>
      <c r="P215" s="478">
        <f t="shared" si="45"/>
        <v>37.919999999999959</v>
      </c>
      <c r="Q215" s="475">
        <f t="shared" si="47"/>
        <v>90.52</v>
      </c>
      <c r="R215" s="283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20.25" x14ac:dyDescent="0.2">
      <c r="A216" s="432"/>
      <c r="B216" s="431"/>
      <c r="C216" s="431"/>
      <c r="D216" s="431"/>
      <c r="E216" s="431"/>
      <c r="F216" s="431" t="s">
        <v>39</v>
      </c>
      <c r="G216" s="435" t="s">
        <v>149</v>
      </c>
      <c r="H216" s="476">
        <v>4000</v>
      </c>
      <c r="I216" s="476"/>
      <c r="J216" s="476">
        <f t="shared" si="48"/>
        <v>4000</v>
      </c>
      <c r="K216" s="473">
        <f t="shared" si="50"/>
        <v>0</v>
      </c>
      <c r="L216" s="476">
        <v>4000</v>
      </c>
      <c r="M216" s="477"/>
      <c r="N216" s="476">
        <v>0</v>
      </c>
      <c r="O216" s="478">
        <f t="shared" si="49"/>
        <v>0</v>
      </c>
      <c r="P216" s="478">
        <f t="shared" si="45"/>
        <v>4000</v>
      </c>
      <c r="Q216" s="475">
        <f t="shared" si="47"/>
        <v>0</v>
      </c>
      <c r="R216" s="283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40.5" x14ac:dyDescent="0.2">
      <c r="A217" s="432"/>
      <c r="B217" s="431"/>
      <c r="C217" s="431"/>
      <c r="D217" s="431"/>
      <c r="E217" s="431"/>
      <c r="F217" s="431" t="s">
        <v>91</v>
      </c>
      <c r="G217" s="435" t="s">
        <v>150</v>
      </c>
      <c r="H217" s="476">
        <v>40000</v>
      </c>
      <c r="I217" s="476">
        <f>O217</f>
        <v>37000</v>
      </c>
      <c r="J217" s="476">
        <f t="shared" si="48"/>
        <v>3000</v>
      </c>
      <c r="K217" s="473">
        <f t="shared" si="50"/>
        <v>92.5</v>
      </c>
      <c r="L217" s="476">
        <v>40000</v>
      </c>
      <c r="M217" s="477">
        <v>37000</v>
      </c>
      <c r="N217" s="476">
        <v>0</v>
      </c>
      <c r="O217" s="478">
        <f t="shared" si="49"/>
        <v>37000</v>
      </c>
      <c r="P217" s="478">
        <f t="shared" si="45"/>
        <v>3000</v>
      </c>
      <c r="Q217" s="475">
        <f t="shared" si="47"/>
        <v>92.5</v>
      </c>
      <c r="R217" s="283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20.25" x14ac:dyDescent="0.2">
      <c r="A218" s="432"/>
      <c r="B218" s="431"/>
      <c r="C218" s="431"/>
      <c r="D218" s="431"/>
      <c r="E218" s="431" t="s">
        <v>31</v>
      </c>
      <c r="F218" s="431"/>
      <c r="G218" s="435" t="s">
        <v>151</v>
      </c>
      <c r="H218" s="476"/>
      <c r="I218" s="476"/>
      <c r="J218" s="476">
        <f t="shared" si="48"/>
        <v>0</v>
      </c>
      <c r="K218" s="473"/>
      <c r="L218" s="476"/>
      <c r="M218" s="477"/>
      <c r="N218" s="476"/>
      <c r="O218" s="478">
        <f t="shared" si="49"/>
        <v>0</v>
      </c>
      <c r="P218" s="478">
        <f t="shared" si="45"/>
        <v>0</v>
      </c>
      <c r="Q218" s="475"/>
      <c r="R218" s="283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20.25" hidden="1" x14ac:dyDescent="0.2">
      <c r="A219" s="420"/>
      <c r="B219" s="421"/>
      <c r="C219" s="421"/>
      <c r="D219" s="421"/>
      <c r="E219" s="421" t="s">
        <v>116</v>
      </c>
      <c r="F219" s="421"/>
      <c r="G219" s="471" t="s">
        <v>152</v>
      </c>
      <c r="H219" s="472">
        <f>SUM(H220:H222)</f>
        <v>0</v>
      </c>
      <c r="I219" s="472">
        <f>SUM(I220:I222)</f>
        <v>0</v>
      </c>
      <c r="J219" s="476">
        <f t="shared" si="48"/>
        <v>0</v>
      </c>
      <c r="K219" s="473"/>
      <c r="L219" s="472">
        <f>SUM(L220:L222)</f>
        <v>0</v>
      </c>
      <c r="M219" s="453">
        <f>SUM(M220:M222)</f>
        <v>0</v>
      </c>
      <c r="N219" s="472">
        <f>SUM(N220:N222)</f>
        <v>0</v>
      </c>
      <c r="O219" s="474">
        <f>SUM(O220:O222)</f>
        <v>0</v>
      </c>
      <c r="P219" s="474">
        <f t="shared" si="45"/>
        <v>0</v>
      </c>
      <c r="Q219" s="475"/>
      <c r="R219" s="283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20.25" hidden="1" x14ac:dyDescent="0.2">
      <c r="A220" s="432"/>
      <c r="B220" s="431"/>
      <c r="C220" s="431"/>
      <c r="D220" s="431"/>
      <c r="E220" s="431"/>
      <c r="F220" s="431" t="s">
        <v>33</v>
      </c>
      <c r="G220" s="435" t="s">
        <v>312</v>
      </c>
      <c r="H220" s="476"/>
      <c r="I220" s="476"/>
      <c r="J220" s="476">
        <f t="shared" si="48"/>
        <v>0</v>
      </c>
      <c r="K220" s="473"/>
      <c r="L220" s="476"/>
      <c r="M220" s="477"/>
      <c r="N220" s="476"/>
      <c r="O220" s="478">
        <f t="shared" ref="O220:O222" si="51">M220+N220</f>
        <v>0</v>
      </c>
      <c r="P220" s="478">
        <f t="shared" si="45"/>
        <v>0</v>
      </c>
      <c r="Q220" s="475"/>
      <c r="R220" s="283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20.25" hidden="1" x14ac:dyDescent="0.2">
      <c r="A221" s="432"/>
      <c r="B221" s="431"/>
      <c r="C221" s="431"/>
      <c r="D221" s="431"/>
      <c r="E221" s="431"/>
      <c r="F221" s="431" t="s">
        <v>44</v>
      </c>
      <c r="G221" s="435" t="s">
        <v>362</v>
      </c>
      <c r="H221" s="476"/>
      <c r="I221" s="476"/>
      <c r="J221" s="476">
        <f t="shared" si="48"/>
        <v>0</v>
      </c>
      <c r="K221" s="473"/>
      <c r="L221" s="476"/>
      <c r="M221" s="477"/>
      <c r="N221" s="476"/>
      <c r="O221" s="478">
        <f t="shared" si="51"/>
        <v>0</v>
      </c>
      <c r="P221" s="478">
        <f t="shared" si="45"/>
        <v>0</v>
      </c>
      <c r="Q221" s="475"/>
      <c r="R221" s="283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20.25" hidden="1" x14ac:dyDescent="0.2">
      <c r="A222" s="432"/>
      <c r="B222" s="431"/>
      <c r="C222" s="431"/>
      <c r="D222" s="431"/>
      <c r="E222" s="431"/>
      <c r="F222" s="431" t="s">
        <v>91</v>
      </c>
      <c r="G222" s="435" t="s">
        <v>153</v>
      </c>
      <c r="H222" s="476"/>
      <c r="I222" s="476"/>
      <c r="J222" s="476">
        <f t="shared" si="48"/>
        <v>0</v>
      </c>
      <c r="K222" s="473"/>
      <c r="L222" s="476"/>
      <c r="M222" s="477"/>
      <c r="N222" s="476"/>
      <c r="O222" s="478">
        <f t="shared" si="51"/>
        <v>0</v>
      </c>
      <c r="P222" s="478">
        <f t="shared" si="45"/>
        <v>0</v>
      </c>
      <c r="Q222" s="475"/>
      <c r="R222" s="283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20.25" x14ac:dyDescent="0.2">
      <c r="A223" s="420"/>
      <c r="B223" s="421"/>
      <c r="C223" s="421"/>
      <c r="D223" s="421"/>
      <c r="E223" s="421" t="s">
        <v>34</v>
      </c>
      <c r="F223" s="421"/>
      <c r="G223" s="471" t="s">
        <v>363</v>
      </c>
      <c r="H223" s="472">
        <f>H224+H225</f>
        <v>0</v>
      </c>
      <c r="I223" s="472">
        <f>I224+I225</f>
        <v>0</v>
      </c>
      <c r="J223" s="476">
        <f t="shared" si="48"/>
        <v>0</v>
      </c>
      <c r="K223" s="473"/>
      <c r="L223" s="472">
        <f>L224+L225</f>
        <v>0</v>
      </c>
      <c r="M223" s="453">
        <f>M224+M225</f>
        <v>0</v>
      </c>
      <c r="N223" s="472">
        <f>N224+N225</f>
        <v>0</v>
      </c>
      <c r="O223" s="474">
        <f>O224+O225</f>
        <v>0</v>
      </c>
      <c r="P223" s="474">
        <f t="shared" si="45"/>
        <v>0</v>
      </c>
      <c r="Q223" s="475"/>
      <c r="R223" s="283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20.25" x14ac:dyDescent="0.2">
      <c r="A224" s="432"/>
      <c r="B224" s="431"/>
      <c r="C224" s="431"/>
      <c r="D224" s="431"/>
      <c r="E224" s="431"/>
      <c r="F224" s="431" t="s">
        <v>33</v>
      </c>
      <c r="G224" s="435" t="s">
        <v>179</v>
      </c>
      <c r="H224" s="476"/>
      <c r="I224" s="476"/>
      <c r="J224" s="476">
        <f t="shared" si="48"/>
        <v>0</v>
      </c>
      <c r="K224" s="473"/>
      <c r="L224" s="476"/>
      <c r="M224" s="477"/>
      <c r="N224" s="476"/>
      <c r="O224" s="478">
        <f t="shared" ref="O224:O228" si="52">M224+N224</f>
        <v>0</v>
      </c>
      <c r="P224" s="478">
        <f t="shared" si="45"/>
        <v>0</v>
      </c>
      <c r="Q224" s="475"/>
      <c r="R224" s="283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20.25" x14ac:dyDescent="0.2">
      <c r="A225" s="432"/>
      <c r="B225" s="431"/>
      <c r="C225" s="431"/>
      <c r="D225" s="431"/>
      <c r="E225" s="431"/>
      <c r="F225" s="431" t="s">
        <v>31</v>
      </c>
      <c r="G225" s="435" t="s">
        <v>274</v>
      </c>
      <c r="H225" s="476"/>
      <c r="I225" s="476"/>
      <c r="J225" s="476">
        <f t="shared" si="48"/>
        <v>0</v>
      </c>
      <c r="K225" s="473"/>
      <c r="L225" s="476"/>
      <c r="M225" s="477"/>
      <c r="N225" s="476"/>
      <c r="O225" s="478">
        <f t="shared" si="52"/>
        <v>0</v>
      </c>
      <c r="P225" s="478">
        <f t="shared" si="45"/>
        <v>0</v>
      </c>
      <c r="Q225" s="475"/>
      <c r="R225" s="283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20.25" x14ac:dyDescent="0.2">
      <c r="A226" s="432"/>
      <c r="B226" s="431"/>
      <c r="C226" s="431"/>
      <c r="D226" s="431"/>
      <c r="E226" s="431">
        <v>11</v>
      </c>
      <c r="F226" s="431"/>
      <c r="G226" s="435" t="s">
        <v>364</v>
      </c>
      <c r="H226" s="476"/>
      <c r="I226" s="476"/>
      <c r="J226" s="476">
        <f t="shared" si="48"/>
        <v>0</v>
      </c>
      <c r="K226" s="473"/>
      <c r="L226" s="476"/>
      <c r="M226" s="477"/>
      <c r="N226" s="476"/>
      <c r="O226" s="478">
        <f t="shared" si="52"/>
        <v>0</v>
      </c>
      <c r="P226" s="478">
        <f t="shared" si="45"/>
        <v>0</v>
      </c>
      <c r="Q226" s="475"/>
      <c r="R226" s="283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20.25" x14ac:dyDescent="0.2">
      <c r="A227" s="432"/>
      <c r="B227" s="431"/>
      <c r="C227" s="431"/>
      <c r="D227" s="431"/>
      <c r="E227" s="431">
        <v>13</v>
      </c>
      <c r="F227" s="431"/>
      <c r="G227" s="435" t="s">
        <v>181</v>
      </c>
      <c r="H227" s="476"/>
      <c r="I227" s="476"/>
      <c r="J227" s="476">
        <f t="shared" si="48"/>
        <v>0</v>
      </c>
      <c r="K227" s="473"/>
      <c r="L227" s="476"/>
      <c r="M227" s="477"/>
      <c r="N227" s="476"/>
      <c r="O227" s="478">
        <f t="shared" si="52"/>
        <v>0</v>
      </c>
      <c r="P227" s="478">
        <f t="shared" si="45"/>
        <v>0</v>
      </c>
      <c r="Q227" s="475"/>
      <c r="R227" s="283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20.25" x14ac:dyDescent="0.2">
      <c r="A228" s="432"/>
      <c r="B228" s="431"/>
      <c r="C228" s="431"/>
      <c r="D228" s="431"/>
      <c r="E228" s="431">
        <v>14</v>
      </c>
      <c r="F228" s="431"/>
      <c r="G228" s="435" t="s">
        <v>365</v>
      </c>
      <c r="H228" s="476"/>
      <c r="I228" s="476"/>
      <c r="J228" s="476">
        <f t="shared" si="48"/>
        <v>0</v>
      </c>
      <c r="K228" s="473"/>
      <c r="L228" s="476"/>
      <c r="M228" s="477"/>
      <c r="N228" s="476"/>
      <c r="O228" s="478">
        <f t="shared" si="52"/>
        <v>0</v>
      </c>
      <c r="P228" s="478">
        <f t="shared" si="45"/>
        <v>0</v>
      </c>
      <c r="Q228" s="475"/>
      <c r="R228" s="283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20.25" x14ac:dyDescent="0.2">
      <c r="A229" s="420"/>
      <c r="B229" s="421"/>
      <c r="C229" s="421"/>
      <c r="D229" s="421"/>
      <c r="E229" s="421" t="s">
        <v>91</v>
      </c>
      <c r="F229" s="421"/>
      <c r="G229" s="471" t="s">
        <v>154</v>
      </c>
      <c r="H229" s="472">
        <f>H230+H231+H232+H233+H234</f>
        <v>0</v>
      </c>
      <c r="I229" s="472">
        <f>I230+I231+I232+I233+I234</f>
        <v>0</v>
      </c>
      <c r="J229" s="476">
        <f t="shared" si="48"/>
        <v>0</v>
      </c>
      <c r="K229" s="473"/>
      <c r="L229" s="472">
        <f>L230+L231+L232+L233+L234</f>
        <v>0</v>
      </c>
      <c r="M229" s="472">
        <f>M230+M231+M232+M233+M234</f>
        <v>0</v>
      </c>
      <c r="N229" s="472">
        <f>N230+N231+N232+N233+N234</f>
        <v>0</v>
      </c>
      <c r="O229" s="472">
        <f>O230+O231+O232+O233+O234</f>
        <v>0</v>
      </c>
      <c r="P229" s="474">
        <f t="shared" si="45"/>
        <v>0</v>
      </c>
      <c r="Q229" s="475"/>
      <c r="R229" s="283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20.25" hidden="1" x14ac:dyDescent="0.2">
      <c r="A230" s="432"/>
      <c r="B230" s="431"/>
      <c r="C230" s="431"/>
      <c r="D230" s="431"/>
      <c r="E230" s="431"/>
      <c r="F230" s="431" t="s">
        <v>31</v>
      </c>
      <c r="G230" s="435" t="s">
        <v>295</v>
      </c>
      <c r="H230" s="476"/>
      <c r="I230" s="476"/>
      <c r="J230" s="476">
        <f t="shared" si="48"/>
        <v>0</v>
      </c>
      <c r="K230" s="473"/>
      <c r="L230" s="476"/>
      <c r="M230" s="477"/>
      <c r="N230" s="476"/>
      <c r="O230" s="478">
        <f t="shared" ref="O230:O234" si="53">M230+N230</f>
        <v>0</v>
      </c>
      <c r="P230" s="478">
        <f t="shared" si="45"/>
        <v>0</v>
      </c>
      <c r="Q230" s="475"/>
      <c r="R230" s="283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20.25" x14ac:dyDescent="0.2">
      <c r="A231" s="432"/>
      <c r="B231" s="431"/>
      <c r="C231" s="431"/>
      <c r="D231" s="431"/>
      <c r="E231" s="431"/>
      <c r="F231" s="431" t="s">
        <v>44</v>
      </c>
      <c r="G231" s="435" t="s">
        <v>330</v>
      </c>
      <c r="H231" s="476"/>
      <c r="I231" s="476"/>
      <c r="J231" s="476"/>
      <c r="K231" s="473"/>
      <c r="L231" s="476"/>
      <c r="M231" s="477"/>
      <c r="N231" s="476"/>
      <c r="O231" s="478"/>
      <c r="P231" s="478"/>
      <c r="Q231" s="475"/>
      <c r="R231" s="283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20.25" x14ac:dyDescent="0.2">
      <c r="A232" s="432"/>
      <c r="B232" s="431"/>
      <c r="C232" s="431"/>
      <c r="D232" s="431"/>
      <c r="E232" s="431"/>
      <c r="F232" s="431" t="s">
        <v>23</v>
      </c>
      <c r="G232" s="435" t="s">
        <v>155</v>
      </c>
      <c r="H232" s="476"/>
      <c r="I232" s="476"/>
      <c r="J232" s="476">
        <f t="shared" si="48"/>
        <v>0</v>
      </c>
      <c r="K232" s="473"/>
      <c r="L232" s="476"/>
      <c r="M232" s="477"/>
      <c r="N232" s="476"/>
      <c r="O232" s="478">
        <f t="shared" si="53"/>
        <v>0</v>
      </c>
      <c r="P232" s="478">
        <f t="shared" si="45"/>
        <v>0</v>
      </c>
      <c r="Q232" s="475"/>
      <c r="R232" s="283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40.5" x14ac:dyDescent="0.2">
      <c r="A233" s="432"/>
      <c r="B233" s="431"/>
      <c r="C233" s="431"/>
      <c r="D233" s="431"/>
      <c r="E233" s="431"/>
      <c r="F233" s="431" t="s">
        <v>34</v>
      </c>
      <c r="G233" s="435" t="s">
        <v>294</v>
      </c>
      <c r="H233" s="476"/>
      <c r="I233" s="476"/>
      <c r="J233" s="476">
        <f t="shared" si="48"/>
        <v>0</v>
      </c>
      <c r="K233" s="473"/>
      <c r="L233" s="476"/>
      <c r="M233" s="477"/>
      <c r="N233" s="476"/>
      <c r="O233" s="478">
        <f t="shared" si="53"/>
        <v>0</v>
      </c>
      <c r="P233" s="478">
        <f t="shared" si="45"/>
        <v>0</v>
      </c>
      <c r="Q233" s="475"/>
      <c r="R233" s="283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20.25" x14ac:dyDescent="0.2">
      <c r="A234" s="432"/>
      <c r="B234" s="431"/>
      <c r="C234" s="431"/>
      <c r="D234" s="431"/>
      <c r="E234" s="431"/>
      <c r="F234" s="431" t="s">
        <v>91</v>
      </c>
      <c r="G234" s="435" t="s">
        <v>156</v>
      </c>
      <c r="H234" s="476"/>
      <c r="I234" s="476"/>
      <c r="J234" s="476">
        <f t="shared" si="48"/>
        <v>0</v>
      </c>
      <c r="K234" s="473"/>
      <c r="L234" s="476"/>
      <c r="M234" s="477"/>
      <c r="N234" s="476"/>
      <c r="O234" s="478">
        <f t="shared" si="53"/>
        <v>0</v>
      </c>
      <c r="P234" s="478">
        <f t="shared" si="45"/>
        <v>0</v>
      </c>
      <c r="Q234" s="475"/>
      <c r="R234" s="283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20.25" x14ac:dyDescent="0.2">
      <c r="A235" s="420"/>
      <c r="B235" s="421"/>
      <c r="C235" s="421"/>
      <c r="D235" s="421" t="s">
        <v>92</v>
      </c>
      <c r="E235" s="421"/>
      <c r="F235" s="421"/>
      <c r="G235" s="471" t="s">
        <v>71</v>
      </c>
      <c r="H235" s="472">
        <f>H236</f>
        <v>0</v>
      </c>
      <c r="I235" s="472">
        <f>I236</f>
        <v>0</v>
      </c>
      <c r="J235" s="476">
        <f t="shared" si="48"/>
        <v>0</v>
      </c>
      <c r="K235" s="473" t="e">
        <f>ROUND(I235/H235*100,2)</f>
        <v>#DIV/0!</v>
      </c>
      <c r="L235" s="472">
        <f>L236</f>
        <v>0</v>
      </c>
      <c r="M235" s="453">
        <f>M236</f>
        <v>0</v>
      </c>
      <c r="N235" s="472">
        <f>N236</f>
        <v>0</v>
      </c>
      <c r="O235" s="474">
        <f>O236</f>
        <v>0</v>
      </c>
      <c r="P235" s="474">
        <f t="shared" si="45"/>
        <v>0</v>
      </c>
      <c r="Q235" s="475" t="e">
        <f t="shared" si="47"/>
        <v>#DIV/0!</v>
      </c>
      <c r="R235" s="283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40.5" x14ac:dyDescent="0.2">
      <c r="A236" s="432"/>
      <c r="B236" s="431"/>
      <c r="C236" s="431"/>
      <c r="D236" s="431"/>
      <c r="E236" s="431" t="s">
        <v>39</v>
      </c>
      <c r="F236" s="431"/>
      <c r="G236" s="435" t="s">
        <v>293</v>
      </c>
      <c r="H236" s="476"/>
      <c r="I236" s="476"/>
      <c r="J236" s="476">
        <f t="shared" si="48"/>
        <v>0</v>
      </c>
      <c r="K236" s="473" t="e">
        <f>ROUND(I236/H236*100,2)</f>
        <v>#DIV/0!</v>
      </c>
      <c r="L236" s="476"/>
      <c r="M236" s="477"/>
      <c r="N236" s="476">
        <v>0</v>
      </c>
      <c r="O236" s="478">
        <f t="shared" ref="O236" si="54">M236+N236</f>
        <v>0</v>
      </c>
      <c r="P236" s="478">
        <f t="shared" si="45"/>
        <v>0</v>
      </c>
      <c r="Q236" s="475" t="e">
        <f t="shared" si="47"/>
        <v>#DIV/0!</v>
      </c>
      <c r="R236" s="283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40.5" x14ac:dyDescent="0.2">
      <c r="A237" s="420"/>
      <c r="B237" s="421"/>
      <c r="C237" s="421"/>
      <c r="D237" s="421">
        <v>51</v>
      </c>
      <c r="E237" s="421"/>
      <c r="F237" s="421"/>
      <c r="G237" s="471" t="s">
        <v>367</v>
      </c>
      <c r="H237" s="472">
        <f>H238</f>
        <v>0</v>
      </c>
      <c r="I237" s="472">
        <f>I238</f>
        <v>0</v>
      </c>
      <c r="J237" s="476">
        <f t="shared" si="48"/>
        <v>0</v>
      </c>
      <c r="K237" s="473"/>
      <c r="L237" s="472">
        <f t="shared" ref="L237:O238" si="55">L238</f>
        <v>0</v>
      </c>
      <c r="M237" s="453">
        <f t="shared" si="55"/>
        <v>0</v>
      </c>
      <c r="N237" s="472">
        <f t="shared" si="55"/>
        <v>0</v>
      </c>
      <c r="O237" s="474">
        <f t="shared" si="55"/>
        <v>0</v>
      </c>
      <c r="P237" s="474">
        <f t="shared" si="45"/>
        <v>0</v>
      </c>
      <c r="Q237" s="475"/>
      <c r="R237" s="283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20.25" x14ac:dyDescent="0.2">
      <c r="A238" s="420"/>
      <c r="B238" s="421"/>
      <c r="C238" s="421"/>
      <c r="D238" s="421"/>
      <c r="E238" s="421" t="s">
        <v>33</v>
      </c>
      <c r="F238" s="421"/>
      <c r="G238" s="433" t="s">
        <v>366</v>
      </c>
      <c r="H238" s="472">
        <f>H239</f>
        <v>0</v>
      </c>
      <c r="I238" s="472">
        <f>I239</f>
        <v>0</v>
      </c>
      <c r="J238" s="476">
        <f t="shared" si="48"/>
        <v>0</v>
      </c>
      <c r="K238" s="473"/>
      <c r="L238" s="472">
        <f t="shared" si="55"/>
        <v>0</v>
      </c>
      <c r="M238" s="453">
        <f t="shared" si="55"/>
        <v>0</v>
      </c>
      <c r="N238" s="472">
        <f t="shared" si="55"/>
        <v>0</v>
      </c>
      <c r="O238" s="474">
        <f t="shared" si="55"/>
        <v>0</v>
      </c>
      <c r="P238" s="474">
        <f t="shared" si="45"/>
        <v>0</v>
      </c>
      <c r="Q238" s="475"/>
      <c r="R238" s="283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20.25" x14ac:dyDescent="0.2">
      <c r="A239" s="432"/>
      <c r="B239" s="431"/>
      <c r="C239" s="431"/>
      <c r="D239" s="431"/>
      <c r="E239" s="431"/>
      <c r="F239" s="431" t="s">
        <v>33</v>
      </c>
      <c r="G239" s="435" t="s">
        <v>94</v>
      </c>
      <c r="H239" s="476"/>
      <c r="I239" s="476"/>
      <c r="J239" s="476">
        <f t="shared" si="48"/>
        <v>0</v>
      </c>
      <c r="K239" s="473"/>
      <c r="L239" s="476"/>
      <c r="M239" s="477"/>
      <c r="N239" s="476"/>
      <c r="O239" s="478">
        <f t="shared" ref="O239:O243" si="56">M239+N239</f>
        <v>0</v>
      </c>
      <c r="P239" s="478">
        <f t="shared" si="45"/>
        <v>0</v>
      </c>
      <c r="Q239" s="475"/>
      <c r="R239" s="283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60.75" x14ac:dyDescent="0.2">
      <c r="A240" s="432"/>
      <c r="B240" s="431"/>
      <c r="C240" s="431"/>
      <c r="D240" s="421">
        <v>56</v>
      </c>
      <c r="E240" s="421"/>
      <c r="F240" s="421"/>
      <c r="G240" s="433" t="s">
        <v>336</v>
      </c>
      <c r="H240" s="476">
        <f>H241</f>
        <v>0</v>
      </c>
      <c r="I240" s="476">
        <f>I241</f>
        <v>0</v>
      </c>
      <c r="J240" s="476">
        <f t="shared" si="48"/>
        <v>0</v>
      </c>
      <c r="K240" s="473"/>
      <c r="L240" s="476">
        <f t="shared" ref="L240:N240" si="57">L241</f>
        <v>0</v>
      </c>
      <c r="M240" s="477">
        <f t="shared" si="57"/>
        <v>0</v>
      </c>
      <c r="N240" s="476">
        <f t="shared" si="57"/>
        <v>0</v>
      </c>
      <c r="O240" s="478">
        <f t="shared" si="56"/>
        <v>0</v>
      </c>
      <c r="P240" s="478">
        <f t="shared" si="45"/>
        <v>0</v>
      </c>
      <c r="Q240" s="475" t="e">
        <f t="shared" si="47"/>
        <v>#DIV/0!</v>
      </c>
      <c r="R240" s="283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60.75" x14ac:dyDescent="0.2">
      <c r="A241" s="432"/>
      <c r="B241" s="431"/>
      <c r="C241" s="431"/>
      <c r="D241" s="431"/>
      <c r="E241" s="431">
        <v>49</v>
      </c>
      <c r="F241" s="431"/>
      <c r="G241" s="435" t="s">
        <v>268</v>
      </c>
      <c r="H241" s="476">
        <f>H242+H243</f>
        <v>0</v>
      </c>
      <c r="I241" s="476">
        <f>I242+I243</f>
        <v>0</v>
      </c>
      <c r="J241" s="476">
        <f t="shared" si="48"/>
        <v>0</v>
      </c>
      <c r="K241" s="473"/>
      <c r="L241" s="476">
        <f t="shared" ref="L241:N241" si="58">L242+L243</f>
        <v>0</v>
      </c>
      <c r="M241" s="477">
        <f t="shared" si="58"/>
        <v>0</v>
      </c>
      <c r="N241" s="476">
        <f t="shared" si="58"/>
        <v>0</v>
      </c>
      <c r="O241" s="478">
        <f t="shared" si="56"/>
        <v>0</v>
      </c>
      <c r="P241" s="478">
        <f t="shared" si="45"/>
        <v>0</v>
      </c>
      <c r="Q241" s="475" t="e">
        <f t="shared" si="47"/>
        <v>#DIV/0!</v>
      </c>
      <c r="R241" s="283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20.25" x14ac:dyDescent="0.2">
      <c r="A242" s="432"/>
      <c r="B242" s="431"/>
      <c r="C242" s="431"/>
      <c r="D242" s="431"/>
      <c r="E242" s="431"/>
      <c r="F242" s="431" t="s">
        <v>55</v>
      </c>
      <c r="G242" s="435" t="s">
        <v>157</v>
      </c>
      <c r="H242" s="476"/>
      <c r="I242" s="476"/>
      <c r="J242" s="476">
        <f t="shared" si="48"/>
        <v>0</v>
      </c>
      <c r="K242" s="473"/>
      <c r="L242" s="476"/>
      <c r="M242" s="477"/>
      <c r="N242" s="476"/>
      <c r="O242" s="478">
        <f t="shared" si="56"/>
        <v>0</v>
      </c>
      <c r="P242" s="478">
        <f t="shared" si="45"/>
        <v>0</v>
      </c>
      <c r="Q242" s="475" t="e">
        <f t="shared" si="47"/>
        <v>#DIV/0!</v>
      </c>
      <c r="R242" s="283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20.25" x14ac:dyDescent="0.2">
      <c r="A243" s="432"/>
      <c r="B243" s="431"/>
      <c r="C243" s="431"/>
      <c r="D243" s="431"/>
      <c r="E243" s="431"/>
      <c r="F243" s="431" t="s">
        <v>56</v>
      </c>
      <c r="G243" s="435" t="s">
        <v>158</v>
      </c>
      <c r="H243" s="476"/>
      <c r="I243" s="476"/>
      <c r="J243" s="476">
        <f t="shared" si="48"/>
        <v>0</v>
      </c>
      <c r="K243" s="473"/>
      <c r="L243" s="476"/>
      <c r="M243" s="477"/>
      <c r="N243" s="476"/>
      <c r="O243" s="478">
        <f t="shared" si="56"/>
        <v>0</v>
      </c>
      <c r="P243" s="478">
        <f t="shared" si="45"/>
        <v>0</v>
      </c>
      <c r="Q243" s="475" t="e">
        <f t="shared" si="47"/>
        <v>#DIV/0!</v>
      </c>
      <c r="R243" s="283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20.25" x14ac:dyDescent="0.2">
      <c r="A244" s="420"/>
      <c r="B244" s="421"/>
      <c r="C244" s="421"/>
      <c r="D244" s="421">
        <v>57</v>
      </c>
      <c r="E244" s="421"/>
      <c r="F244" s="421"/>
      <c r="G244" s="471" t="s">
        <v>79</v>
      </c>
      <c r="H244" s="472">
        <f>H246</f>
        <v>5000</v>
      </c>
      <c r="I244" s="472">
        <f>I246</f>
        <v>0</v>
      </c>
      <c r="J244" s="476">
        <f t="shared" si="48"/>
        <v>5000</v>
      </c>
      <c r="K244" s="473">
        <f>ROUND(I244/H244*100,2)</f>
        <v>0</v>
      </c>
      <c r="L244" s="472">
        <f>L246</f>
        <v>5000</v>
      </c>
      <c r="M244" s="453">
        <f>M246</f>
        <v>0</v>
      </c>
      <c r="N244" s="472">
        <f>N246</f>
        <v>0</v>
      </c>
      <c r="O244" s="474">
        <f>O246</f>
        <v>0</v>
      </c>
      <c r="P244" s="474">
        <f t="shared" si="45"/>
        <v>5000</v>
      </c>
      <c r="Q244" s="475">
        <f t="shared" si="47"/>
        <v>0</v>
      </c>
      <c r="R244" s="283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20.25" x14ac:dyDescent="0.2">
      <c r="A245" s="420"/>
      <c r="B245" s="421"/>
      <c r="C245" s="421"/>
      <c r="D245" s="421"/>
      <c r="E245" s="421"/>
      <c r="F245" s="421"/>
      <c r="G245" s="433" t="s">
        <v>100</v>
      </c>
      <c r="H245" s="500"/>
      <c r="I245" s="500"/>
      <c r="J245" s="476">
        <f t="shared" si="48"/>
        <v>0</v>
      </c>
      <c r="K245" s="473"/>
      <c r="L245" s="500"/>
      <c r="M245" s="501"/>
      <c r="N245" s="500"/>
      <c r="O245" s="478"/>
      <c r="P245" s="478">
        <f t="shared" si="45"/>
        <v>0</v>
      </c>
      <c r="Q245" s="475"/>
      <c r="R245" s="283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20.25" x14ac:dyDescent="0.2">
      <c r="A246" s="420"/>
      <c r="B246" s="421"/>
      <c r="C246" s="421"/>
      <c r="D246" s="421"/>
      <c r="E246" s="421" t="s">
        <v>31</v>
      </c>
      <c r="F246" s="421"/>
      <c r="G246" s="433" t="s">
        <v>101</v>
      </c>
      <c r="H246" s="472">
        <f>H248+H247</f>
        <v>5000</v>
      </c>
      <c r="I246" s="472">
        <f>I248+I247</f>
        <v>0</v>
      </c>
      <c r="J246" s="476">
        <f t="shared" si="48"/>
        <v>5000</v>
      </c>
      <c r="K246" s="473">
        <f>ROUND(I246/H246*100,2)</f>
        <v>0</v>
      </c>
      <c r="L246" s="472">
        <f>L248+L247</f>
        <v>5000</v>
      </c>
      <c r="M246" s="453">
        <f>M248+M247</f>
        <v>0</v>
      </c>
      <c r="N246" s="472">
        <f>N248+N247</f>
        <v>0</v>
      </c>
      <c r="O246" s="474">
        <f>O248+O247</f>
        <v>0</v>
      </c>
      <c r="P246" s="474">
        <f t="shared" si="45"/>
        <v>5000</v>
      </c>
      <c r="Q246" s="475">
        <f t="shared" si="47"/>
        <v>0</v>
      </c>
      <c r="R246" s="283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20.25" hidden="1" x14ac:dyDescent="0.2">
      <c r="A247" s="432"/>
      <c r="B247" s="431"/>
      <c r="C247" s="431"/>
      <c r="D247" s="431"/>
      <c r="E247" s="431"/>
      <c r="F247" s="431" t="s">
        <v>33</v>
      </c>
      <c r="G247" s="435" t="s">
        <v>292</v>
      </c>
      <c r="H247" s="476"/>
      <c r="I247" s="476"/>
      <c r="J247" s="476">
        <f t="shared" si="48"/>
        <v>0</v>
      </c>
      <c r="K247" s="473"/>
      <c r="L247" s="476"/>
      <c r="M247" s="477"/>
      <c r="N247" s="476"/>
      <c r="O247" s="478">
        <f t="shared" ref="O247:O248" si="59">M247+N247</f>
        <v>0</v>
      </c>
      <c r="P247" s="478">
        <f t="shared" si="45"/>
        <v>0</v>
      </c>
      <c r="Q247" s="475"/>
      <c r="R247" s="283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20.25" x14ac:dyDescent="0.2">
      <c r="A248" s="432"/>
      <c r="B248" s="431"/>
      <c r="C248" s="431"/>
      <c r="D248" s="431"/>
      <c r="E248" s="431"/>
      <c r="F248" s="431" t="s">
        <v>31</v>
      </c>
      <c r="G248" s="435" t="s">
        <v>103</v>
      </c>
      <c r="H248" s="476">
        <v>5000</v>
      </c>
      <c r="I248" s="476"/>
      <c r="J248" s="476">
        <f t="shared" si="48"/>
        <v>5000</v>
      </c>
      <c r="K248" s="473">
        <f>ROUND(I248/H248*100,2)</f>
        <v>0</v>
      </c>
      <c r="L248" s="476">
        <v>5000</v>
      </c>
      <c r="M248" s="477"/>
      <c r="N248" s="476"/>
      <c r="O248" s="478">
        <f t="shared" si="59"/>
        <v>0</v>
      </c>
      <c r="P248" s="478">
        <f t="shared" si="45"/>
        <v>5000</v>
      </c>
      <c r="Q248" s="475">
        <f t="shared" ref="Q248:Q303" si="60">ROUND(O248/L248*100,2)</f>
        <v>0</v>
      </c>
      <c r="R248" s="283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20.25" x14ac:dyDescent="0.2">
      <c r="A249" s="420"/>
      <c r="B249" s="421"/>
      <c r="C249" s="421"/>
      <c r="D249" s="421" t="s">
        <v>106</v>
      </c>
      <c r="E249" s="421"/>
      <c r="F249" s="421"/>
      <c r="G249" s="471" t="s">
        <v>84</v>
      </c>
      <c r="H249" s="472">
        <f>H250</f>
        <v>0</v>
      </c>
      <c r="I249" s="472">
        <f>I250</f>
        <v>0</v>
      </c>
      <c r="J249" s="476">
        <f t="shared" si="48"/>
        <v>0</v>
      </c>
      <c r="K249" s="473"/>
      <c r="L249" s="472">
        <f>L250</f>
        <v>0</v>
      </c>
      <c r="M249" s="453">
        <f>M250</f>
        <v>0</v>
      </c>
      <c r="N249" s="472">
        <f>N250</f>
        <v>0</v>
      </c>
      <c r="O249" s="474">
        <f>O250</f>
        <v>0</v>
      </c>
      <c r="P249" s="474">
        <f t="shared" si="45"/>
        <v>0</v>
      </c>
      <c r="Q249" s="475"/>
      <c r="R249" s="283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20.25" x14ac:dyDescent="0.2">
      <c r="A250" s="420"/>
      <c r="B250" s="421"/>
      <c r="C250" s="421"/>
      <c r="D250" s="421">
        <v>71</v>
      </c>
      <c r="E250" s="421"/>
      <c r="F250" s="421"/>
      <c r="G250" s="471" t="s">
        <v>159</v>
      </c>
      <c r="H250" s="472">
        <f>H251+H256</f>
        <v>0</v>
      </c>
      <c r="I250" s="472">
        <f>I251+I256</f>
        <v>0</v>
      </c>
      <c r="J250" s="476">
        <f t="shared" si="48"/>
        <v>0</v>
      </c>
      <c r="K250" s="473"/>
      <c r="L250" s="472">
        <f>L251+L256</f>
        <v>0</v>
      </c>
      <c r="M250" s="453">
        <f>M251+M256</f>
        <v>0</v>
      </c>
      <c r="N250" s="472">
        <f>N251+N256</f>
        <v>0</v>
      </c>
      <c r="O250" s="474">
        <f>O251+O256</f>
        <v>0</v>
      </c>
      <c r="P250" s="474">
        <f t="shared" si="45"/>
        <v>0</v>
      </c>
      <c r="Q250" s="475"/>
      <c r="R250" s="283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20.25" x14ac:dyDescent="0.2">
      <c r="A251" s="420"/>
      <c r="B251" s="421"/>
      <c r="C251" s="421"/>
      <c r="D251" s="421"/>
      <c r="E251" s="421" t="s">
        <v>33</v>
      </c>
      <c r="F251" s="421"/>
      <c r="G251" s="433" t="s">
        <v>160</v>
      </c>
      <c r="H251" s="472">
        <f>H252+H253+H254+H255</f>
        <v>0</v>
      </c>
      <c r="I251" s="472">
        <f>I252+I253+I254+I255</f>
        <v>0</v>
      </c>
      <c r="J251" s="476">
        <f t="shared" si="48"/>
        <v>0</v>
      </c>
      <c r="K251" s="473"/>
      <c r="L251" s="472">
        <f>L252+L253+L254+L255</f>
        <v>0</v>
      </c>
      <c r="M251" s="453">
        <f>M252+M253+M254+M255</f>
        <v>0</v>
      </c>
      <c r="N251" s="472">
        <f>N252+N253+N254+N255</f>
        <v>0</v>
      </c>
      <c r="O251" s="474">
        <f>O252+O253+O254+O255</f>
        <v>0</v>
      </c>
      <c r="P251" s="474">
        <f t="shared" si="45"/>
        <v>0</v>
      </c>
      <c r="Q251" s="475"/>
      <c r="R251" s="283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20.25" hidden="1" x14ac:dyDescent="0.2">
      <c r="A252" s="432"/>
      <c r="B252" s="431"/>
      <c r="C252" s="431"/>
      <c r="D252" s="431"/>
      <c r="E252" s="431"/>
      <c r="F252" s="431" t="s">
        <v>33</v>
      </c>
      <c r="G252" s="435" t="s">
        <v>372</v>
      </c>
      <c r="H252" s="476"/>
      <c r="I252" s="476"/>
      <c r="J252" s="476">
        <f t="shared" si="48"/>
        <v>0</v>
      </c>
      <c r="K252" s="473"/>
      <c r="L252" s="476"/>
      <c r="M252" s="477"/>
      <c r="N252" s="476"/>
      <c r="O252" s="478">
        <f t="shared" ref="O252:O257" si="61">M252+N252</f>
        <v>0</v>
      </c>
      <c r="P252" s="478">
        <f t="shared" si="45"/>
        <v>0</v>
      </c>
      <c r="Q252" s="475"/>
      <c r="R252" s="283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20.25" x14ac:dyDescent="0.2">
      <c r="A253" s="432"/>
      <c r="B253" s="431"/>
      <c r="C253" s="431"/>
      <c r="D253" s="431"/>
      <c r="E253" s="431"/>
      <c r="F253" s="431" t="s">
        <v>31</v>
      </c>
      <c r="G253" s="435" t="s">
        <v>161</v>
      </c>
      <c r="H253" s="476"/>
      <c r="I253" s="476"/>
      <c r="J253" s="476">
        <f t="shared" si="48"/>
        <v>0</v>
      </c>
      <c r="K253" s="473"/>
      <c r="L253" s="476"/>
      <c r="M253" s="477"/>
      <c r="N253" s="476"/>
      <c r="O253" s="478">
        <f t="shared" si="61"/>
        <v>0</v>
      </c>
      <c r="P253" s="478">
        <f t="shared" si="45"/>
        <v>0</v>
      </c>
      <c r="Q253" s="475"/>
      <c r="R253" s="283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40.5" x14ac:dyDescent="0.2">
      <c r="A254" s="432"/>
      <c r="B254" s="431"/>
      <c r="C254" s="431"/>
      <c r="D254" s="431"/>
      <c r="E254" s="431"/>
      <c r="F254" s="431" t="s">
        <v>44</v>
      </c>
      <c r="G254" s="435" t="s">
        <v>162</v>
      </c>
      <c r="H254" s="476"/>
      <c r="I254" s="476"/>
      <c r="J254" s="476">
        <f t="shared" si="48"/>
        <v>0</v>
      </c>
      <c r="K254" s="473"/>
      <c r="L254" s="476"/>
      <c r="M254" s="477"/>
      <c r="N254" s="476"/>
      <c r="O254" s="478">
        <f t="shared" si="61"/>
        <v>0</v>
      </c>
      <c r="P254" s="478">
        <f t="shared" si="45"/>
        <v>0</v>
      </c>
      <c r="Q254" s="475"/>
      <c r="R254" s="283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20.25" hidden="1" x14ac:dyDescent="0.2">
      <c r="A255" s="502"/>
      <c r="B255" s="503"/>
      <c r="C255" s="503"/>
      <c r="D255" s="503"/>
      <c r="E255" s="503"/>
      <c r="F255" s="503" t="s">
        <v>91</v>
      </c>
      <c r="G255" s="504" t="s">
        <v>370</v>
      </c>
      <c r="H255" s="476"/>
      <c r="I255" s="476"/>
      <c r="J255" s="476">
        <f t="shared" si="48"/>
        <v>0</v>
      </c>
      <c r="K255" s="473"/>
      <c r="L255" s="476"/>
      <c r="M255" s="477"/>
      <c r="N255" s="476"/>
      <c r="O255" s="478">
        <f t="shared" si="61"/>
        <v>0</v>
      </c>
      <c r="P255" s="478">
        <f t="shared" si="45"/>
        <v>0</v>
      </c>
      <c r="Q255" s="475"/>
      <c r="R255" s="505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20.25" x14ac:dyDescent="0.2">
      <c r="A256" s="502"/>
      <c r="B256" s="503"/>
      <c r="C256" s="503"/>
      <c r="D256" s="503"/>
      <c r="E256" s="503" t="s">
        <v>44</v>
      </c>
      <c r="F256" s="503"/>
      <c r="G256" s="504" t="s">
        <v>371</v>
      </c>
      <c r="H256" s="476"/>
      <c r="I256" s="476"/>
      <c r="J256" s="476">
        <f t="shared" si="48"/>
        <v>0</v>
      </c>
      <c r="K256" s="473"/>
      <c r="L256" s="476"/>
      <c r="M256" s="477"/>
      <c r="N256" s="476"/>
      <c r="O256" s="478">
        <f t="shared" si="61"/>
        <v>0</v>
      </c>
      <c r="P256" s="478">
        <f t="shared" si="45"/>
        <v>0</v>
      </c>
      <c r="Q256" s="475"/>
      <c r="R256" s="505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20.25" x14ac:dyDescent="0.2">
      <c r="A257" s="481"/>
      <c r="B257" s="482"/>
      <c r="C257" s="482"/>
      <c r="D257" s="482">
        <v>85</v>
      </c>
      <c r="E257" s="482"/>
      <c r="F257" s="482"/>
      <c r="G257" s="506" t="s">
        <v>87</v>
      </c>
      <c r="H257" s="485"/>
      <c r="I257" s="485">
        <v>-305</v>
      </c>
      <c r="J257" s="485">
        <f t="shared" si="48"/>
        <v>305</v>
      </c>
      <c r="K257" s="486"/>
      <c r="L257" s="485"/>
      <c r="M257" s="487">
        <v>-305</v>
      </c>
      <c r="N257" s="485">
        <v>0</v>
      </c>
      <c r="O257" s="488">
        <f t="shared" si="61"/>
        <v>-305</v>
      </c>
      <c r="P257" s="488">
        <f t="shared" si="45"/>
        <v>305</v>
      </c>
      <c r="Q257" s="489"/>
      <c r="R257" s="283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20.25" x14ac:dyDescent="0.2">
      <c r="A258" s="432"/>
      <c r="B258" s="431"/>
      <c r="C258" s="431"/>
      <c r="D258" s="431"/>
      <c r="E258" s="431"/>
      <c r="F258" s="431"/>
      <c r="G258" s="435" t="s">
        <v>163</v>
      </c>
      <c r="H258" s="476"/>
      <c r="I258" s="476"/>
      <c r="J258" s="476">
        <f t="shared" si="48"/>
        <v>0</v>
      </c>
      <c r="K258" s="473"/>
      <c r="L258" s="476"/>
      <c r="M258" s="477"/>
      <c r="N258" s="476"/>
      <c r="O258" s="478"/>
      <c r="P258" s="507">
        <f t="shared" si="45"/>
        <v>0</v>
      </c>
      <c r="Q258" s="475"/>
      <c r="R258" s="283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20.25" x14ac:dyDescent="0.2">
      <c r="A259" s="420" t="s">
        <v>144</v>
      </c>
      <c r="B259" s="421" t="s">
        <v>126</v>
      </c>
      <c r="C259" s="421"/>
      <c r="D259" s="421"/>
      <c r="E259" s="421"/>
      <c r="F259" s="421"/>
      <c r="G259" s="471" t="s">
        <v>164</v>
      </c>
      <c r="H259" s="472">
        <f>H260</f>
        <v>0</v>
      </c>
      <c r="I259" s="472">
        <f>I260</f>
        <v>0</v>
      </c>
      <c r="J259" s="476">
        <f t="shared" si="48"/>
        <v>0</v>
      </c>
      <c r="K259" s="473" t="e">
        <f>ROUND(I259/H259*100,2)</f>
        <v>#DIV/0!</v>
      </c>
      <c r="L259" s="472">
        <f>L260</f>
        <v>0</v>
      </c>
      <c r="M259" s="472">
        <f>M260</f>
        <v>0</v>
      </c>
      <c r="N259" s="472">
        <f>N260</f>
        <v>0</v>
      </c>
      <c r="O259" s="472">
        <f>O260</f>
        <v>0</v>
      </c>
      <c r="P259" s="474">
        <f t="shared" si="45"/>
        <v>0</v>
      </c>
      <c r="Q259" s="475" t="e">
        <f t="shared" si="60"/>
        <v>#DIV/0!</v>
      </c>
      <c r="R259" s="283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40.5" x14ac:dyDescent="0.2">
      <c r="A260" s="420"/>
      <c r="B260" s="421"/>
      <c r="C260" s="421" t="s">
        <v>33</v>
      </c>
      <c r="D260" s="421"/>
      <c r="E260" s="421"/>
      <c r="F260" s="421"/>
      <c r="G260" s="471" t="s">
        <v>165</v>
      </c>
      <c r="H260" s="472">
        <f>H237</f>
        <v>0</v>
      </c>
      <c r="I260" s="472">
        <f>I237</f>
        <v>0</v>
      </c>
      <c r="J260" s="476">
        <f t="shared" si="48"/>
        <v>0</v>
      </c>
      <c r="K260" s="473" t="e">
        <f>ROUND(I260/H260*100,2)</f>
        <v>#DIV/0!</v>
      </c>
      <c r="L260" s="472">
        <f>L237</f>
        <v>0</v>
      </c>
      <c r="M260" s="472">
        <f>M237</f>
        <v>0</v>
      </c>
      <c r="N260" s="472">
        <f>N237</f>
        <v>0</v>
      </c>
      <c r="O260" s="472">
        <f>O237</f>
        <v>0</v>
      </c>
      <c r="P260" s="474">
        <f t="shared" ref="P260:P323" si="62">L260-O260</f>
        <v>0</v>
      </c>
      <c r="Q260" s="475" t="e">
        <f t="shared" si="60"/>
        <v>#DIV/0!</v>
      </c>
      <c r="R260" s="283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20.25" x14ac:dyDescent="0.2">
      <c r="A261" s="420"/>
      <c r="B261" s="421" t="s">
        <v>49</v>
      </c>
      <c r="C261" s="421"/>
      <c r="D261" s="421"/>
      <c r="E261" s="421"/>
      <c r="F261" s="421"/>
      <c r="G261" s="471" t="s">
        <v>166</v>
      </c>
      <c r="H261" s="472">
        <f>H177-H260</f>
        <v>54400</v>
      </c>
      <c r="I261" s="472">
        <f>I177-I260</f>
        <v>40507.46</v>
      </c>
      <c r="J261" s="472">
        <f>H261-I261</f>
        <v>13892.54</v>
      </c>
      <c r="K261" s="473">
        <f t="shared" ref="K261:K308" si="63">ROUND(I261/H261*100,2)</f>
        <v>74.459999999999994</v>
      </c>
      <c r="L261" s="472">
        <f>L177-L260</f>
        <v>54400</v>
      </c>
      <c r="M261" s="472">
        <f>M177-M260</f>
        <v>40446.19</v>
      </c>
      <c r="N261" s="472">
        <f>N177-N260</f>
        <v>61.269999999999996</v>
      </c>
      <c r="O261" s="472">
        <f>O177-O260</f>
        <v>40507.46</v>
      </c>
      <c r="P261" s="474">
        <f t="shared" si="62"/>
        <v>13892.54</v>
      </c>
      <c r="Q261" s="475">
        <f t="shared" si="60"/>
        <v>74.459999999999994</v>
      </c>
      <c r="R261" s="283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20.25" x14ac:dyDescent="0.25">
      <c r="A262" s="597" t="s">
        <v>167</v>
      </c>
      <c r="B262" s="598"/>
      <c r="C262" s="598"/>
      <c r="D262" s="598"/>
      <c r="E262" s="598"/>
      <c r="F262" s="598"/>
      <c r="G262" s="490" t="s">
        <v>168</v>
      </c>
      <c r="H262" s="491">
        <f>H263+H365+H373+H377</f>
        <v>23341300</v>
      </c>
      <c r="I262" s="491">
        <f>I263+I365+I373+I377</f>
        <v>22723088.650000002</v>
      </c>
      <c r="J262" s="491">
        <f>J263+J365+J373+J377</f>
        <v>618211.34999999939</v>
      </c>
      <c r="K262" s="492">
        <f t="shared" si="63"/>
        <v>97.35</v>
      </c>
      <c r="L262" s="491">
        <f>L263+L365+L373+L377</f>
        <v>23341300</v>
      </c>
      <c r="M262" s="493">
        <f>M263+M365+M373+M377</f>
        <v>20705589.220000003</v>
      </c>
      <c r="N262" s="491">
        <f>N263+N365+N373+N377</f>
        <v>2017499.43</v>
      </c>
      <c r="O262" s="495">
        <f>O263+O365+O373+O377</f>
        <v>22723088.650000002</v>
      </c>
      <c r="P262" s="495">
        <f t="shared" si="62"/>
        <v>618211.34999999776</v>
      </c>
      <c r="Q262" s="496">
        <f t="shared" si="60"/>
        <v>97.35</v>
      </c>
      <c r="R262" s="2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20.25" x14ac:dyDescent="0.25">
      <c r="A263" s="420"/>
      <c r="B263" s="421"/>
      <c r="C263" s="421"/>
      <c r="D263" s="421" t="s">
        <v>33</v>
      </c>
      <c r="E263" s="421"/>
      <c r="F263" s="421"/>
      <c r="G263" s="471" t="s">
        <v>63</v>
      </c>
      <c r="H263" s="472">
        <f>H264+H296+H329+H332+H337+H362</f>
        <v>23341300</v>
      </c>
      <c r="I263" s="472">
        <f>I264+I296+I329+I332+I337+I362</f>
        <v>22918417.030000001</v>
      </c>
      <c r="J263" s="472">
        <f>J264+J296+J329+J332+J337+J362</f>
        <v>422882.96999999945</v>
      </c>
      <c r="K263" s="473">
        <f t="shared" si="63"/>
        <v>98.19</v>
      </c>
      <c r="L263" s="472">
        <f>L264+L296+L329+L332+L337+L362</f>
        <v>23341300</v>
      </c>
      <c r="M263" s="453">
        <f>M264+M296+M329+M332+M337+M362</f>
        <v>20889128.600000001</v>
      </c>
      <c r="N263" s="472">
        <f>N264+N296+N329+N332+N337+N362</f>
        <v>2029288.43</v>
      </c>
      <c r="O263" s="474">
        <f>O264+O296+O329+O332+O337+O362</f>
        <v>22918417.030000001</v>
      </c>
      <c r="P263" s="474">
        <f t="shared" si="62"/>
        <v>422882.96999999881</v>
      </c>
      <c r="Q263" s="475">
        <f t="shared" si="60"/>
        <v>98.19</v>
      </c>
      <c r="R263" s="283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20.25" x14ac:dyDescent="0.25">
      <c r="A264" s="420"/>
      <c r="B264" s="421"/>
      <c r="C264" s="421"/>
      <c r="D264" s="421" t="s">
        <v>89</v>
      </c>
      <c r="E264" s="421"/>
      <c r="F264" s="421"/>
      <c r="G264" s="471" t="s">
        <v>65</v>
      </c>
      <c r="H264" s="472">
        <f>H265+H282+H289</f>
        <v>4804300</v>
      </c>
      <c r="I264" s="472">
        <f>I265+I282+I289</f>
        <v>4555451</v>
      </c>
      <c r="J264" s="472">
        <f>J265+J282+J289</f>
        <v>248849</v>
      </c>
      <c r="K264" s="473">
        <f t="shared" si="63"/>
        <v>94.82</v>
      </c>
      <c r="L264" s="472">
        <f>L265+L282+L289</f>
        <v>4804300</v>
      </c>
      <c r="M264" s="453">
        <f>M265+M282+M289</f>
        <v>4255353</v>
      </c>
      <c r="N264" s="472">
        <f>N265+N282+N289</f>
        <v>300098</v>
      </c>
      <c r="O264" s="497">
        <f>O265+O282+O289</f>
        <v>4555451</v>
      </c>
      <c r="P264" s="474">
        <f t="shared" si="62"/>
        <v>248849</v>
      </c>
      <c r="Q264" s="475">
        <f t="shared" si="60"/>
        <v>94.82</v>
      </c>
      <c r="R264" s="283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20.25" x14ac:dyDescent="0.25">
      <c r="A265" s="420"/>
      <c r="B265" s="421"/>
      <c r="C265" s="421"/>
      <c r="D265" s="421"/>
      <c r="E265" s="421" t="s">
        <v>33</v>
      </c>
      <c r="F265" s="421"/>
      <c r="G265" s="433" t="s">
        <v>113</v>
      </c>
      <c r="H265" s="472">
        <f>SUM(H266:H281)</f>
        <v>4691300</v>
      </c>
      <c r="I265" s="472">
        <f>SUM(I266:I281)</f>
        <v>4447534</v>
      </c>
      <c r="J265" s="472">
        <f>SUM(J266:J281)</f>
        <v>243766</v>
      </c>
      <c r="K265" s="473">
        <f t="shared" si="63"/>
        <v>94.8</v>
      </c>
      <c r="L265" s="472">
        <f>SUM(L266:L281)</f>
        <v>4691300</v>
      </c>
      <c r="M265" s="453">
        <f>SUM(M266:M281)</f>
        <v>4155215</v>
      </c>
      <c r="N265" s="472">
        <f>SUM(N266:N281)</f>
        <v>292319</v>
      </c>
      <c r="O265" s="474">
        <f>SUM(O266:O281)</f>
        <v>4447534</v>
      </c>
      <c r="P265" s="474">
        <f t="shared" si="62"/>
        <v>243766</v>
      </c>
      <c r="Q265" s="475">
        <f t="shared" si="60"/>
        <v>94.8</v>
      </c>
      <c r="R265" s="283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20.25" x14ac:dyDescent="0.2">
      <c r="A266" s="432"/>
      <c r="B266" s="431"/>
      <c r="C266" s="431"/>
      <c r="D266" s="431"/>
      <c r="E266" s="431"/>
      <c r="F266" s="431" t="s">
        <v>33</v>
      </c>
      <c r="G266" s="435" t="s">
        <v>114</v>
      </c>
      <c r="H266" s="476">
        <v>4218000</v>
      </c>
      <c r="I266" s="476">
        <f>O266</f>
        <v>4001325</v>
      </c>
      <c r="J266" s="476">
        <f t="shared" ref="J266:J295" si="64">H266-I266</f>
        <v>216675</v>
      </c>
      <c r="K266" s="473">
        <f t="shared" si="63"/>
        <v>94.86</v>
      </c>
      <c r="L266" s="476">
        <v>4218000</v>
      </c>
      <c r="M266" s="477">
        <v>3746462</v>
      </c>
      <c r="N266" s="476">
        <v>254863</v>
      </c>
      <c r="O266" s="478">
        <f t="shared" ref="O266:O281" si="65">M266+N266</f>
        <v>4001325</v>
      </c>
      <c r="P266" s="478">
        <f t="shared" si="62"/>
        <v>216675</v>
      </c>
      <c r="Q266" s="475">
        <f t="shared" si="60"/>
        <v>94.86</v>
      </c>
      <c r="R266" s="283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20.25" hidden="1" x14ac:dyDescent="0.2">
      <c r="A267" s="432"/>
      <c r="B267" s="431"/>
      <c r="C267" s="431"/>
      <c r="D267" s="431"/>
      <c r="E267" s="431"/>
      <c r="F267" s="431" t="s">
        <v>44</v>
      </c>
      <c r="G267" s="435" t="s">
        <v>284</v>
      </c>
      <c r="H267" s="476"/>
      <c r="I267" s="476"/>
      <c r="J267" s="476">
        <f t="shared" si="64"/>
        <v>0</v>
      </c>
      <c r="K267" s="473" t="e">
        <f t="shared" si="63"/>
        <v>#DIV/0!</v>
      </c>
      <c r="L267" s="476"/>
      <c r="M267" s="477"/>
      <c r="N267" s="476"/>
      <c r="O267" s="478">
        <f t="shared" si="65"/>
        <v>0</v>
      </c>
      <c r="P267" s="478">
        <f t="shared" si="62"/>
        <v>0</v>
      </c>
      <c r="Q267" s="475" t="e">
        <f t="shared" si="60"/>
        <v>#DIV/0!</v>
      </c>
      <c r="R267" s="283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20.25" hidden="1" x14ac:dyDescent="0.3">
      <c r="A268" s="432"/>
      <c r="B268" s="431"/>
      <c r="C268" s="431"/>
      <c r="D268" s="431"/>
      <c r="E268" s="431"/>
      <c r="F268" s="431" t="s">
        <v>23</v>
      </c>
      <c r="G268" s="508" t="s">
        <v>285</v>
      </c>
      <c r="H268" s="476"/>
      <c r="I268" s="476"/>
      <c r="J268" s="476">
        <f t="shared" si="64"/>
        <v>0</v>
      </c>
      <c r="K268" s="473"/>
      <c r="L268" s="476"/>
      <c r="M268" s="477"/>
      <c r="N268" s="476"/>
      <c r="O268" s="478">
        <f t="shared" si="65"/>
        <v>0</v>
      </c>
      <c r="P268" s="478">
        <f t="shared" si="62"/>
        <v>0</v>
      </c>
      <c r="Q268" s="475"/>
      <c r="R268" s="283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20.25" x14ac:dyDescent="0.2">
      <c r="A269" s="432"/>
      <c r="B269" s="431"/>
      <c r="C269" s="431"/>
      <c r="D269" s="431"/>
      <c r="E269" s="431"/>
      <c r="F269" s="431" t="s">
        <v>116</v>
      </c>
      <c r="G269" s="435" t="s">
        <v>283</v>
      </c>
      <c r="H269" s="476">
        <v>207000</v>
      </c>
      <c r="I269" s="476">
        <f>O269</f>
        <v>205555</v>
      </c>
      <c r="J269" s="476">
        <f t="shared" si="64"/>
        <v>1445</v>
      </c>
      <c r="K269" s="473">
        <f t="shared" si="63"/>
        <v>99.3</v>
      </c>
      <c r="L269" s="476">
        <v>207000</v>
      </c>
      <c r="M269" s="477">
        <v>196315</v>
      </c>
      <c r="N269" s="476">
        <v>9240</v>
      </c>
      <c r="O269" s="478">
        <f t="shared" si="65"/>
        <v>205555</v>
      </c>
      <c r="P269" s="478">
        <f t="shared" si="62"/>
        <v>1445</v>
      </c>
      <c r="Q269" s="475">
        <f t="shared" si="60"/>
        <v>99.3</v>
      </c>
      <c r="R269" s="283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20.25" x14ac:dyDescent="0.3">
      <c r="A270" s="432"/>
      <c r="B270" s="431"/>
      <c r="C270" s="431"/>
      <c r="D270" s="431"/>
      <c r="E270" s="431"/>
      <c r="F270" s="431" t="s">
        <v>34</v>
      </c>
      <c r="G270" s="508" t="s">
        <v>286</v>
      </c>
      <c r="H270" s="476"/>
      <c r="I270" s="476"/>
      <c r="J270" s="476">
        <f t="shared" si="64"/>
        <v>0</v>
      </c>
      <c r="K270" s="473"/>
      <c r="L270" s="476"/>
      <c r="M270" s="477"/>
      <c r="N270" s="476"/>
      <c r="O270" s="478">
        <f t="shared" si="65"/>
        <v>0</v>
      </c>
      <c r="P270" s="478">
        <f t="shared" si="62"/>
        <v>0</v>
      </c>
      <c r="Q270" s="475"/>
      <c r="R270" s="283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20.25" hidden="1" x14ac:dyDescent="0.3">
      <c r="A271" s="432"/>
      <c r="B271" s="431"/>
      <c r="C271" s="431"/>
      <c r="D271" s="431"/>
      <c r="E271" s="431"/>
      <c r="F271" s="431" t="s">
        <v>126</v>
      </c>
      <c r="G271" s="508" t="s">
        <v>287</v>
      </c>
      <c r="H271" s="476"/>
      <c r="I271" s="476"/>
      <c r="J271" s="476">
        <f t="shared" si="64"/>
        <v>0</v>
      </c>
      <c r="K271" s="473"/>
      <c r="L271" s="476"/>
      <c r="M271" s="477"/>
      <c r="N271" s="476"/>
      <c r="O271" s="478">
        <f t="shared" si="65"/>
        <v>0</v>
      </c>
      <c r="P271" s="478">
        <f t="shared" si="62"/>
        <v>0</v>
      </c>
      <c r="Q271" s="475"/>
      <c r="R271" s="283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20.25" hidden="1" x14ac:dyDescent="0.3">
      <c r="A272" s="432"/>
      <c r="B272" s="431"/>
      <c r="C272" s="431"/>
      <c r="D272" s="431"/>
      <c r="E272" s="431"/>
      <c r="F272" s="431" t="s">
        <v>117</v>
      </c>
      <c r="G272" s="508" t="s">
        <v>288</v>
      </c>
      <c r="H272" s="476"/>
      <c r="I272" s="476"/>
      <c r="J272" s="476">
        <f t="shared" si="64"/>
        <v>0</v>
      </c>
      <c r="K272" s="473"/>
      <c r="L272" s="476"/>
      <c r="M272" s="477"/>
      <c r="N272" s="476"/>
      <c r="O272" s="478">
        <f t="shared" si="65"/>
        <v>0</v>
      </c>
      <c r="P272" s="478">
        <f t="shared" si="62"/>
        <v>0</v>
      </c>
      <c r="Q272" s="475"/>
      <c r="R272" s="283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20.25" hidden="1" x14ac:dyDescent="0.3">
      <c r="A273" s="432"/>
      <c r="B273" s="431"/>
      <c r="C273" s="431"/>
      <c r="D273" s="431"/>
      <c r="E273" s="431"/>
      <c r="F273" s="431" t="s">
        <v>39</v>
      </c>
      <c r="G273" s="508" t="s">
        <v>289</v>
      </c>
      <c r="H273" s="476"/>
      <c r="I273" s="476"/>
      <c r="J273" s="476">
        <f t="shared" si="64"/>
        <v>0</v>
      </c>
      <c r="K273" s="473"/>
      <c r="L273" s="476"/>
      <c r="M273" s="477"/>
      <c r="N273" s="476"/>
      <c r="O273" s="478">
        <f t="shared" si="65"/>
        <v>0</v>
      </c>
      <c r="P273" s="478">
        <f t="shared" si="62"/>
        <v>0</v>
      </c>
      <c r="Q273" s="475"/>
      <c r="R273" s="283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20.25" hidden="1" x14ac:dyDescent="0.3">
      <c r="A274" s="432"/>
      <c r="B274" s="431"/>
      <c r="C274" s="431"/>
      <c r="D274" s="431"/>
      <c r="E274" s="431"/>
      <c r="F274" s="431">
        <v>10</v>
      </c>
      <c r="G274" s="508" t="s">
        <v>290</v>
      </c>
      <c r="H274" s="476"/>
      <c r="I274" s="476"/>
      <c r="J274" s="476">
        <f t="shared" si="64"/>
        <v>0</v>
      </c>
      <c r="K274" s="473"/>
      <c r="L274" s="476"/>
      <c r="M274" s="477"/>
      <c r="N274" s="476"/>
      <c r="O274" s="478">
        <f t="shared" si="65"/>
        <v>0</v>
      </c>
      <c r="P274" s="478">
        <f t="shared" si="62"/>
        <v>0</v>
      </c>
      <c r="Q274" s="475"/>
      <c r="R274" s="283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20.25" hidden="1" x14ac:dyDescent="0.3">
      <c r="A275" s="432"/>
      <c r="B275" s="431"/>
      <c r="C275" s="431"/>
      <c r="D275" s="431"/>
      <c r="E275" s="431"/>
      <c r="F275" s="431">
        <v>11</v>
      </c>
      <c r="G275" s="508" t="s">
        <v>291</v>
      </c>
      <c r="H275" s="476"/>
      <c r="I275" s="476"/>
      <c r="J275" s="476">
        <f t="shared" si="64"/>
        <v>0</v>
      </c>
      <c r="K275" s="473"/>
      <c r="L275" s="476"/>
      <c r="M275" s="477"/>
      <c r="N275" s="476"/>
      <c r="O275" s="478">
        <f t="shared" si="65"/>
        <v>0</v>
      </c>
      <c r="P275" s="478">
        <f t="shared" si="62"/>
        <v>0</v>
      </c>
      <c r="Q275" s="475"/>
      <c r="R275" s="283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40.5" x14ac:dyDescent="0.2">
      <c r="A276" s="432"/>
      <c r="B276" s="431"/>
      <c r="C276" s="431"/>
      <c r="D276" s="431"/>
      <c r="E276" s="431"/>
      <c r="F276" s="431">
        <v>12</v>
      </c>
      <c r="G276" s="435" t="s">
        <v>169</v>
      </c>
      <c r="H276" s="476">
        <v>153600</v>
      </c>
      <c r="I276" s="476">
        <f>O276</f>
        <v>129152</v>
      </c>
      <c r="J276" s="476">
        <f t="shared" si="64"/>
        <v>24448</v>
      </c>
      <c r="K276" s="473">
        <f t="shared" si="63"/>
        <v>84.08</v>
      </c>
      <c r="L276" s="476">
        <v>153600</v>
      </c>
      <c r="M276" s="477">
        <v>112512</v>
      </c>
      <c r="N276" s="476">
        <v>16640</v>
      </c>
      <c r="O276" s="478">
        <f t="shared" si="65"/>
        <v>129152</v>
      </c>
      <c r="P276" s="478">
        <f t="shared" si="62"/>
        <v>24448</v>
      </c>
      <c r="Q276" s="475">
        <f t="shared" si="60"/>
        <v>84.08</v>
      </c>
      <c r="R276" s="283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20.25" x14ac:dyDescent="0.2">
      <c r="A277" s="432"/>
      <c r="B277" s="431"/>
      <c r="C277" s="431"/>
      <c r="D277" s="431"/>
      <c r="E277" s="431"/>
      <c r="F277" s="431">
        <v>13</v>
      </c>
      <c r="G277" s="435" t="s">
        <v>170</v>
      </c>
      <c r="H277" s="476">
        <v>1000</v>
      </c>
      <c r="I277" s="476">
        <f>O277</f>
        <v>529</v>
      </c>
      <c r="J277" s="476">
        <f t="shared" si="64"/>
        <v>471</v>
      </c>
      <c r="K277" s="473">
        <f t="shared" si="63"/>
        <v>52.9</v>
      </c>
      <c r="L277" s="476">
        <v>1000</v>
      </c>
      <c r="M277" s="477">
        <v>322</v>
      </c>
      <c r="N277" s="476">
        <v>207</v>
      </c>
      <c r="O277" s="478">
        <f t="shared" si="65"/>
        <v>529</v>
      </c>
      <c r="P277" s="478">
        <f t="shared" si="62"/>
        <v>471</v>
      </c>
      <c r="Q277" s="475">
        <f t="shared" si="60"/>
        <v>52.9</v>
      </c>
      <c r="R277" s="283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20.25" x14ac:dyDescent="0.2">
      <c r="A278" s="432"/>
      <c r="B278" s="431"/>
      <c r="C278" s="431"/>
      <c r="D278" s="431"/>
      <c r="E278" s="431"/>
      <c r="F278" s="431">
        <v>14</v>
      </c>
      <c r="G278" s="435" t="s">
        <v>277</v>
      </c>
      <c r="H278" s="476"/>
      <c r="I278" s="476"/>
      <c r="J278" s="476">
        <f t="shared" si="64"/>
        <v>0</v>
      </c>
      <c r="K278" s="473"/>
      <c r="L278" s="476"/>
      <c r="M278" s="477"/>
      <c r="N278" s="476"/>
      <c r="O278" s="478">
        <f t="shared" si="65"/>
        <v>0</v>
      </c>
      <c r="P278" s="478">
        <f t="shared" si="62"/>
        <v>0</v>
      </c>
      <c r="Q278" s="475"/>
      <c r="R278" s="283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40.5" hidden="1" x14ac:dyDescent="0.2">
      <c r="A279" s="432"/>
      <c r="B279" s="431"/>
      <c r="C279" s="431"/>
      <c r="D279" s="431"/>
      <c r="E279" s="431"/>
      <c r="F279" s="431">
        <v>15</v>
      </c>
      <c r="G279" s="435" t="s">
        <v>416</v>
      </c>
      <c r="H279" s="476"/>
      <c r="I279" s="476"/>
      <c r="J279" s="476">
        <f t="shared" si="64"/>
        <v>0</v>
      </c>
      <c r="K279" s="473"/>
      <c r="L279" s="476"/>
      <c r="M279" s="477"/>
      <c r="N279" s="476"/>
      <c r="O279" s="478">
        <f t="shared" si="65"/>
        <v>0</v>
      </c>
      <c r="P279" s="478">
        <f t="shared" si="62"/>
        <v>0</v>
      </c>
      <c r="Q279" s="475"/>
      <c r="R279" s="283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20.25" x14ac:dyDescent="0.2">
      <c r="A280" s="432"/>
      <c r="B280" s="431"/>
      <c r="C280" s="431"/>
      <c r="D280" s="431"/>
      <c r="E280" s="431"/>
      <c r="F280" s="431">
        <v>17</v>
      </c>
      <c r="G280" s="435" t="s">
        <v>279</v>
      </c>
      <c r="H280" s="476">
        <v>110000</v>
      </c>
      <c r="I280" s="476">
        <f>O280</f>
        <v>109353</v>
      </c>
      <c r="J280" s="476">
        <f t="shared" si="64"/>
        <v>647</v>
      </c>
      <c r="K280" s="473">
        <f t="shared" si="63"/>
        <v>99.41</v>
      </c>
      <c r="L280" s="476">
        <v>110000</v>
      </c>
      <c r="M280" s="477">
        <v>99604</v>
      </c>
      <c r="N280" s="476">
        <v>9749</v>
      </c>
      <c r="O280" s="478">
        <f t="shared" si="65"/>
        <v>109353</v>
      </c>
      <c r="P280" s="478">
        <f t="shared" si="62"/>
        <v>647</v>
      </c>
      <c r="Q280" s="475">
        <f t="shared" si="60"/>
        <v>99.41</v>
      </c>
      <c r="R280" s="283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20.25" x14ac:dyDescent="0.2">
      <c r="A281" s="432"/>
      <c r="B281" s="431"/>
      <c r="C281" s="431"/>
      <c r="D281" s="431"/>
      <c r="E281" s="431"/>
      <c r="F281" s="431" t="s">
        <v>91</v>
      </c>
      <c r="G281" s="435" t="s">
        <v>278</v>
      </c>
      <c r="H281" s="476">
        <v>1700</v>
      </c>
      <c r="I281" s="476">
        <v>1620</v>
      </c>
      <c r="J281" s="476">
        <f t="shared" si="64"/>
        <v>80</v>
      </c>
      <c r="K281" s="473">
        <f t="shared" si="63"/>
        <v>95.29</v>
      </c>
      <c r="L281" s="476">
        <v>1700</v>
      </c>
      <c r="M281" s="477"/>
      <c r="N281" s="476">
        <v>1620</v>
      </c>
      <c r="O281" s="478">
        <f t="shared" si="65"/>
        <v>1620</v>
      </c>
      <c r="P281" s="478">
        <f t="shared" si="62"/>
        <v>80</v>
      </c>
      <c r="Q281" s="475">
        <f t="shared" si="60"/>
        <v>95.29</v>
      </c>
      <c r="R281" s="283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20.25" x14ac:dyDescent="0.2">
      <c r="A282" s="420"/>
      <c r="B282" s="421"/>
      <c r="C282" s="421"/>
      <c r="D282" s="421"/>
      <c r="E282" s="421" t="s">
        <v>31</v>
      </c>
      <c r="F282" s="421"/>
      <c r="G282" s="433" t="s">
        <v>320</v>
      </c>
      <c r="H282" s="472">
        <f>H286+H288+H287</f>
        <v>12000</v>
      </c>
      <c r="I282" s="472">
        <f>I286+I288+I287</f>
        <v>12000</v>
      </c>
      <c r="J282" s="476">
        <f t="shared" si="64"/>
        <v>0</v>
      </c>
      <c r="K282" s="473">
        <f t="shared" si="63"/>
        <v>100</v>
      </c>
      <c r="L282" s="472">
        <f>L286+L288+L287</f>
        <v>12000</v>
      </c>
      <c r="M282" s="453">
        <f>M286+M288+M287</f>
        <v>12000</v>
      </c>
      <c r="N282" s="472">
        <f>N286+N288+N287</f>
        <v>0</v>
      </c>
      <c r="O282" s="474">
        <f t="shared" ref="O282" si="66">O286+O288+O287</f>
        <v>12000</v>
      </c>
      <c r="P282" s="474">
        <f t="shared" si="62"/>
        <v>0</v>
      </c>
      <c r="Q282" s="475"/>
      <c r="R282" s="283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20.25" hidden="1" x14ac:dyDescent="0.2">
      <c r="A283" s="432"/>
      <c r="B283" s="431"/>
      <c r="C283" s="431"/>
      <c r="D283" s="431"/>
      <c r="E283" s="431"/>
      <c r="F283" s="431" t="s">
        <v>33</v>
      </c>
      <c r="G283" s="435" t="s">
        <v>280</v>
      </c>
      <c r="H283" s="476"/>
      <c r="I283" s="476"/>
      <c r="J283" s="476">
        <f t="shared" si="64"/>
        <v>0</v>
      </c>
      <c r="K283" s="473"/>
      <c r="L283" s="476"/>
      <c r="M283" s="477"/>
      <c r="N283" s="476"/>
      <c r="O283" s="478">
        <f t="shared" ref="O283:O288" si="67">M283+N283</f>
        <v>0</v>
      </c>
      <c r="P283" s="478">
        <f t="shared" si="62"/>
        <v>0</v>
      </c>
      <c r="Q283" s="475"/>
      <c r="R283" s="283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20.25" hidden="1" x14ac:dyDescent="0.2">
      <c r="A284" s="432"/>
      <c r="B284" s="431"/>
      <c r="C284" s="431"/>
      <c r="D284" s="431"/>
      <c r="E284" s="431"/>
      <c r="F284" s="431" t="s">
        <v>31</v>
      </c>
      <c r="G284" s="435" t="s">
        <v>281</v>
      </c>
      <c r="H284" s="476"/>
      <c r="I284" s="476"/>
      <c r="J284" s="476">
        <f t="shared" si="64"/>
        <v>0</v>
      </c>
      <c r="K284" s="473"/>
      <c r="L284" s="476"/>
      <c r="M284" s="477"/>
      <c r="N284" s="476"/>
      <c r="O284" s="478">
        <f t="shared" si="67"/>
        <v>0</v>
      </c>
      <c r="P284" s="478">
        <f t="shared" si="62"/>
        <v>0</v>
      </c>
      <c r="Q284" s="475"/>
      <c r="R284" s="283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20.25" hidden="1" x14ac:dyDescent="0.2">
      <c r="A285" s="432"/>
      <c r="B285" s="431"/>
      <c r="C285" s="431"/>
      <c r="D285" s="431"/>
      <c r="E285" s="431"/>
      <c r="F285" s="431" t="s">
        <v>44</v>
      </c>
      <c r="G285" s="435" t="s">
        <v>282</v>
      </c>
      <c r="H285" s="476"/>
      <c r="I285" s="476"/>
      <c r="J285" s="476">
        <f t="shared" si="64"/>
        <v>0</v>
      </c>
      <c r="K285" s="473"/>
      <c r="L285" s="476"/>
      <c r="M285" s="477"/>
      <c r="N285" s="476"/>
      <c r="O285" s="478">
        <f t="shared" si="67"/>
        <v>0</v>
      </c>
      <c r="P285" s="478">
        <f t="shared" si="62"/>
        <v>0</v>
      </c>
      <c r="Q285" s="475"/>
      <c r="R285" s="283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40.5" x14ac:dyDescent="0.2">
      <c r="A286" s="432"/>
      <c r="B286" s="431"/>
      <c r="C286" s="431"/>
      <c r="D286" s="431"/>
      <c r="E286" s="431"/>
      <c r="F286" s="431" t="s">
        <v>23</v>
      </c>
      <c r="G286" s="435" t="s">
        <v>415</v>
      </c>
      <c r="H286" s="476"/>
      <c r="I286" s="476"/>
      <c r="J286" s="476">
        <f t="shared" si="64"/>
        <v>0</v>
      </c>
      <c r="K286" s="473"/>
      <c r="L286" s="476"/>
      <c r="M286" s="477"/>
      <c r="N286" s="476"/>
      <c r="O286" s="478">
        <f t="shared" si="67"/>
        <v>0</v>
      </c>
      <c r="P286" s="478">
        <f t="shared" si="62"/>
        <v>0</v>
      </c>
      <c r="Q286" s="475"/>
      <c r="R286" s="283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20.25" x14ac:dyDescent="0.2">
      <c r="A287" s="432"/>
      <c r="B287" s="431"/>
      <c r="C287" s="431"/>
      <c r="D287" s="431"/>
      <c r="E287" s="431"/>
      <c r="F287" s="431" t="s">
        <v>34</v>
      </c>
      <c r="G287" s="435" t="s">
        <v>119</v>
      </c>
      <c r="H287" s="476">
        <v>12000</v>
      </c>
      <c r="I287" s="476">
        <f>O287</f>
        <v>12000</v>
      </c>
      <c r="J287" s="476">
        <f t="shared" si="64"/>
        <v>0</v>
      </c>
      <c r="K287" s="473">
        <f t="shared" si="63"/>
        <v>100</v>
      </c>
      <c r="L287" s="476">
        <v>12000</v>
      </c>
      <c r="M287" s="477">
        <v>12000</v>
      </c>
      <c r="N287" s="476">
        <v>0</v>
      </c>
      <c r="O287" s="478">
        <f t="shared" si="67"/>
        <v>12000</v>
      </c>
      <c r="P287" s="478">
        <f t="shared" si="62"/>
        <v>0</v>
      </c>
      <c r="Q287" s="475"/>
      <c r="R287" s="283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20.25" hidden="1" x14ac:dyDescent="0.2">
      <c r="A288" s="432"/>
      <c r="B288" s="431"/>
      <c r="C288" s="431"/>
      <c r="D288" s="431"/>
      <c r="E288" s="431"/>
      <c r="F288" s="480">
        <v>30</v>
      </c>
      <c r="G288" s="435" t="s">
        <v>272</v>
      </c>
      <c r="H288" s="476"/>
      <c r="I288" s="476"/>
      <c r="J288" s="476">
        <f t="shared" si="64"/>
        <v>0</v>
      </c>
      <c r="K288" s="473" t="e">
        <f t="shared" si="63"/>
        <v>#DIV/0!</v>
      </c>
      <c r="L288" s="476"/>
      <c r="M288" s="477"/>
      <c r="N288" s="476"/>
      <c r="O288" s="478">
        <f t="shared" si="67"/>
        <v>0</v>
      </c>
      <c r="P288" s="478">
        <f t="shared" si="62"/>
        <v>0</v>
      </c>
      <c r="Q288" s="475" t="e">
        <f t="shared" si="60"/>
        <v>#DIV/0!</v>
      </c>
      <c r="R288" s="283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20.25" x14ac:dyDescent="0.25">
      <c r="A289" s="420"/>
      <c r="B289" s="421"/>
      <c r="C289" s="421"/>
      <c r="D289" s="421"/>
      <c r="E289" s="421" t="s">
        <v>44</v>
      </c>
      <c r="F289" s="421"/>
      <c r="G289" s="433" t="s">
        <v>120</v>
      </c>
      <c r="H289" s="472">
        <f>SUM(H290+H291+H292+H293+H294+H295)</f>
        <v>101000</v>
      </c>
      <c r="I289" s="472">
        <f>SUM(I290+I291+I292+I293+I294+I295)</f>
        <v>95917</v>
      </c>
      <c r="J289" s="476">
        <f t="shared" si="64"/>
        <v>5083</v>
      </c>
      <c r="K289" s="473">
        <f t="shared" si="63"/>
        <v>94.97</v>
      </c>
      <c r="L289" s="472">
        <f>SUM(L290+L291+L292+L293+L294+L295)</f>
        <v>101000</v>
      </c>
      <c r="M289" s="453">
        <f>SUM(M290+M291+M292+M293+M294+M295)</f>
        <v>88138</v>
      </c>
      <c r="N289" s="472">
        <f>SUM(N290+N291+N292+N293+N294+N295)</f>
        <v>7779</v>
      </c>
      <c r="O289" s="474">
        <f>SUM(O290+O291+O292+O293+O294+O295)</f>
        <v>95917</v>
      </c>
      <c r="P289" s="474">
        <f t="shared" si="62"/>
        <v>5083</v>
      </c>
      <c r="Q289" s="475">
        <f t="shared" si="60"/>
        <v>94.97</v>
      </c>
      <c r="R289" s="283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20.25" hidden="1" x14ac:dyDescent="0.2">
      <c r="A290" s="432"/>
      <c r="B290" s="431"/>
      <c r="C290" s="431"/>
      <c r="D290" s="431"/>
      <c r="E290" s="431"/>
      <c r="F290" s="431" t="s">
        <v>33</v>
      </c>
      <c r="G290" s="435" t="s">
        <v>121</v>
      </c>
      <c r="H290" s="476"/>
      <c r="I290" s="476"/>
      <c r="J290" s="476">
        <f t="shared" si="64"/>
        <v>0</v>
      </c>
      <c r="K290" s="473" t="e">
        <f t="shared" si="63"/>
        <v>#DIV/0!</v>
      </c>
      <c r="L290" s="476"/>
      <c r="M290" s="477"/>
      <c r="N290" s="476"/>
      <c r="O290" s="478">
        <f t="shared" ref="O290:O295" si="68">M290+N290</f>
        <v>0</v>
      </c>
      <c r="P290" s="478">
        <f t="shared" si="62"/>
        <v>0</v>
      </c>
      <c r="Q290" s="475" t="e">
        <f t="shared" si="60"/>
        <v>#DIV/0!</v>
      </c>
      <c r="R290" s="283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20.25" hidden="1" x14ac:dyDescent="0.2">
      <c r="A291" s="432"/>
      <c r="B291" s="431"/>
      <c r="C291" s="431"/>
      <c r="D291" s="431"/>
      <c r="E291" s="431"/>
      <c r="F291" s="431" t="s">
        <v>31</v>
      </c>
      <c r="G291" s="435" t="s">
        <v>122</v>
      </c>
      <c r="H291" s="476"/>
      <c r="I291" s="476"/>
      <c r="J291" s="476">
        <f t="shared" si="64"/>
        <v>0</v>
      </c>
      <c r="K291" s="473" t="e">
        <f t="shared" si="63"/>
        <v>#DIV/0!</v>
      </c>
      <c r="L291" s="476"/>
      <c r="M291" s="477"/>
      <c r="N291" s="476"/>
      <c r="O291" s="478">
        <f t="shared" si="68"/>
        <v>0</v>
      </c>
      <c r="P291" s="478">
        <f t="shared" si="62"/>
        <v>0</v>
      </c>
      <c r="Q291" s="475" t="e">
        <f t="shared" si="60"/>
        <v>#DIV/0!</v>
      </c>
      <c r="R291" s="283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20.25" hidden="1" x14ac:dyDescent="0.2">
      <c r="A292" s="432"/>
      <c r="B292" s="431"/>
      <c r="C292" s="431"/>
      <c r="D292" s="431"/>
      <c r="E292" s="431"/>
      <c r="F292" s="431" t="s">
        <v>44</v>
      </c>
      <c r="G292" s="435" t="s">
        <v>123</v>
      </c>
      <c r="H292" s="476"/>
      <c r="I292" s="476"/>
      <c r="J292" s="476">
        <f t="shared" si="64"/>
        <v>0</v>
      </c>
      <c r="K292" s="473" t="e">
        <f t="shared" si="63"/>
        <v>#DIV/0!</v>
      </c>
      <c r="L292" s="476"/>
      <c r="M292" s="477"/>
      <c r="N292" s="476"/>
      <c r="O292" s="478">
        <f t="shared" si="68"/>
        <v>0</v>
      </c>
      <c r="P292" s="478">
        <f t="shared" si="62"/>
        <v>0</v>
      </c>
      <c r="Q292" s="475" t="e">
        <f t="shared" si="60"/>
        <v>#DIV/0!</v>
      </c>
      <c r="R292" s="283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40.5" hidden="1" x14ac:dyDescent="0.2">
      <c r="A293" s="432"/>
      <c r="B293" s="431"/>
      <c r="C293" s="431"/>
      <c r="D293" s="431"/>
      <c r="E293" s="431"/>
      <c r="F293" s="431" t="s">
        <v>23</v>
      </c>
      <c r="G293" s="435" t="s">
        <v>124</v>
      </c>
      <c r="H293" s="476"/>
      <c r="I293" s="476"/>
      <c r="J293" s="476">
        <f t="shared" si="64"/>
        <v>0</v>
      </c>
      <c r="K293" s="473" t="e">
        <f t="shared" si="63"/>
        <v>#DIV/0!</v>
      </c>
      <c r="L293" s="476"/>
      <c r="M293" s="477"/>
      <c r="N293" s="476"/>
      <c r="O293" s="478">
        <f t="shared" si="68"/>
        <v>0</v>
      </c>
      <c r="P293" s="478">
        <f t="shared" si="62"/>
        <v>0</v>
      </c>
      <c r="Q293" s="475" t="e">
        <f t="shared" si="60"/>
        <v>#DIV/0!</v>
      </c>
      <c r="R293" s="283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20.25" hidden="1" x14ac:dyDescent="0.2">
      <c r="A294" s="432"/>
      <c r="B294" s="431"/>
      <c r="C294" s="431"/>
      <c r="D294" s="431"/>
      <c r="E294" s="431"/>
      <c r="F294" s="431" t="s">
        <v>34</v>
      </c>
      <c r="G294" s="435" t="s">
        <v>125</v>
      </c>
      <c r="H294" s="476"/>
      <c r="I294" s="476"/>
      <c r="J294" s="476">
        <f t="shared" si="64"/>
        <v>0</v>
      </c>
      <c r="K294" s="473" t="e">
        <f t="shared" si="63"/>
        <v>#DIV/0!</v>
      </c>
      <c r="L294" s="476"/>
      <c r="M294" s="477"/>
      <c r="N294" s="476"/>
      <c r="O294" s="478">
        <f t="shared" si="68"/>
        <v>0</v>
      </c>
      <c r="P294" s="478">
        <f t="shared" si="62"/>
        <v>0</v>
      </c>
      <c r="Q294" s="475" t="e">
        <f t="shared" si="60"/>
        <v>#DIV/0!</v>
      </c>
      <c r="R294" s="283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20.25" x14ac:dyDescent="0.2">
      <c r="A295" s="432"/>
      <c r="B295" s="431"/>
      <c r="C295" s="431"/>
      <c r="D295" s="431"/>
      <c r="E295" s="431"/>
      <c r="F295" s="431" t="s">
        <v>126</v>
      </c>
      <c r="G295" s="435" t="s">
        <v>127</v>
      </c>
      <c r="H295" s="476">
        <v>101000</v>
      </c>
      <c r="I295" s="476">
        <f>O295</f>
        <v>95917</v>
      </c>
      <c r="J295" s="476">
        <f t="shared" si="64"/>
        <v>5083</v>
      </c>
      <c r="K295" s="473">
        <f t="shared" si="63"/>
        <v>94.97</v>
      </c>
      <c r="L295" s="476">
        <v>101000</v>
      </c>
      <c r="M295" s="477">
        <v>88138</v>
      </c>
      <c r="N295" s="476">
        <v>7779</v>
      </c>
      <c r="O295" s="478">
        <f t="shared" si="68"/>
        <v>95917</v>
      </c>
      <c r="P295" s="478">
        <f t="shared" si="62"/>
        <v>5083</v>
      </c>
      <c r="Q295" s="475">
        <f t="shared" si="60"/>
        <v>94.97</v>
      </c>
      <c r="R295" s="283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20.25" x14ac:dyDescent="0.25">
      <c r="A296" s="420"/>
      <c r="B296" s="421"/>
      <c r="C296" s="421"/>
      <c r="D296" s="421" t="s">
        <v>90</v>
      </c>
      <c r="E296" s="421"/>
      <c r="F296" s="421"/>
      <c r="G296" s="471" t="s">
        <v>67</v>
      </c>
      <c r="H296" s="472">
        <f>H297+H308+H309+H313+H316+H317+H318+H319+H320+H321+H322</f>
        <v>427000</v>
      </c>
      <c r="I296" s="472">
        <f>I297+I308+I309+I313+I316+I317+I318+I319+I320+I321+I322</f>
        <v>411978.47</v>
      </c>
      <c r="J296" s="472">
        <f t="shared" ref="J296" si="69">J297+J308+J309+J313+J316+J317+J318+J319+J320+J321+J322</f>
        <v>15021.529999999997</v>
      </c>
      <c r="K296" s="473">
        <f t="shared" si="63"/>
        <v>96.48</v>
      </c>
      <c r="L296" s="472">
        <f>L297+L308+L309+L313+L316+L317+L318+L319+L320+L321+L322</f>
        <v>427000</v>
      </c>
      <c r="M296" s="453">
        <f>M297+M308+M309+M313+M316+M317+M318+M319+M320+M321+M322</f>
        <v>376835.18</v>
      </c>
      <c r="N296" s="472">
        <f>N297+N308+N309+N313+N316+N317+N318+N319+N320+N321+N322</f>
        <v>35143.29</v>
      </c>
      <c r="O296" s="509">
        <f>O297+O308+O309+O313+O316+O317+O318+O319+O320+O321+O322</f>
        <v>411978.47</v>
      </c>
      <c r="P296" s="474">
        <f t="shared" si="62"/>
        <v>15021.530000000028</v>
      </c>
      <c r="Q296" s="475">
        <f t="shared" si="60"/>
        <v>96.48</v>
      </c>
      <c r="R296" s="283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20.25" x14ac:dyDescent="0.25">
      <c r="A297" s="420"/>
      <c r="B297" s="421"/>
      <c r="C297" s="421"/>
      <c r="D297" s="421"/>
      <c r="E297" s="421" t="s">
        <v>33</v>
      </c>
      <c r="F297" s="421"/>
      <c r="G297" s="433" t="s">
        <v>146</v>
      </c>
      <c r="H297" s="472">
        <f>SUM(H298:H307)</f>
        <v>284000</v>
      </c>
      <c r="I297" s="472">
        <f>SUM(I298:I307)</f>
        <v>280308.51</v>
      </c>
      <c r="J297" s="472">
        <f>SUM(J298:J307)</f>
        <v>3691.4899999999961</v>
      </c>
      <c r="K297" s="473">
        <f t="shared" si="63"/>
        <v>98.7</v>
      </c>
      <c r="L297" s="472">
        <f>SUM(L298:L307)</f>
        <v>284000</v>
      </c>
      <c r="M297" s="453">
        <f>SUM(M298:M307)</f>
        <v>255938.77000000002</v>
      </c>
      <c r="N297" s="472">
        <f>SUM(N298:N307)</f>
        <v>24369.74</v>
      </c>
      <c r="O297" s="474">
        <f>SUM(O298:O307)</f>
        <v>280308.51</v>
      </c>
      <c r="P297" s="474">
        <f t="shared" si="62"/>
        <v>3691.4899999999907</v>
      </c>
      <c r="Q297" s="475">
        <f t="shared" si="60"/>
        <v>98.7</v>
      </c>
      <c r="R297" s="283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20.25" x14ac:dyDescent="0.2">
      <c r="A298" s="432"/>
      <c r="B298" s="431"/>
      <c r="C298" s="431"/>
      <c r="D298" s="431"/>
      <c r="E298" s="431"/>
      <c r="F298" s="431" t="s">
        <v>33</v>
      </c>
      <c r="G298" s="435" t="s">
        <v>171</v>
      </c>
      <c r="H298" s="476">
        <v>2000</v>
      </c>
      <c r="I298" s="476">
        <f>O298</f>
        <v>992.96</v>
      </c>
      <c r="J298" s="476">
        <f t="shared" ref="J298:J331" si="70">H298-I298</f>
        <v>1007.04</v>
      </c>
      <c r="K298" s="473">
        <f t="shared" si="63"/>
        <v>49.65</v>
      </c>
      <c r="L298" s="476">
        <v>2000</v>
      </c>
      <c r="M298" s="477">
        <v>992.96</v>
      </c>
      <c r="N298" s="476">
        <v>0</v>
      </c>
      <c r="O298" s="478">
        <f t="shared" ref="O298:O308" si="71">M298+N298</f>
        <v>992.96</v>
      </c>
      <c r="P298" s="478">
        <f t="shared" si="62"/>
        <v>1007.04</v>
      </c>
      <c r="Q298" s="475">
        <f t="shared" si="60"/>
        <v>49.65</v>
      </c>
      <c r="R298" s="283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20.25" x14ac:dyDescent="0.2">
      <c r="A299" s="432"/>
      <c r="B299" s="431"/>
      <c r="C299" s="431"/>
      <c r="D299" s="431"/>
      <c r="E299" s="431"/>
      <c r="F299" s="431" t="s">
        <v>31</v>
      </c>
      <c r="G299" s="435" t="s">
        <v>172</v>
      </c>
      <c r="H299" s="476">
        <v>1000</v>
      </c>
      <c r="I299" s="476">
        <f>O299</f>
        <v>975.13</v>
      </c>
      <c r="J299" s="476">
        <f t="shared" si="70"/>
        <v>24.870000000000005</v>
      </c>
      <c r="K299" s="473"/>
      <c r="L299" s="476">
        <v>1000</v>
      </c>
      <c r="M299" s="477">
        <v>270.13</v>
      </c>
      <c r="N299" s="476">
        <v>705</v>
      </c>
      <c r="O299" s="478">
        <f t="shared" si="71"/>
        <v>975.13</v>
      </c>
      <c r="P299" s="478">
        <f t="shared" si="62"/>
        <v>24.870000000000005</v>
      </c>
      <c r="Q299" s="475"/>
      <c r="R299" s="283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20.25" x14ac:dyDescent="0.2">
      <c r="A300" s="432"/>
      <c r="B300" s="431"/>
      <c r="C300" s="431"/>
      <c r="D300" s="431"/>
      <c r="E300" s="431"/>
      <c r="F300" s="431" t="s">
        <v>44</v>
      </c>
      <c r="G300" s="435" t="s">
        <v>173</v>
      </c>
      <c r="H300" s="476">
        <v>85000</v>
      </c>
      <c r="I300" s="476">
        <f>O300</f>
        <v>85000</v>
      </c>
      <c r="J300" s="476">
        <f t="shared" si="70"/>
        <v>0</v>
      </c>
      <c r="K300" s="473">
        <f t="shared" si="63"/>
        <v>100</v>
      </c>
      <c r="L300" s="476">
        <v>85000</v>
      </c>
      <c r="M300" s="477">
        <v>77257.240000000005</v>
      </c>
      <c r="N300" s="476">
        <v>7742.76</v>
      </c>
      <c r="O300" s="478">
        <f t="shared" si="71"/>
        <v>85000</v>
      </c>
      <c r="P300" s="478">
        <f t="shared" si="62"/>
        <v>0</v>
      </c>
      <c r="Q300" s="475">
        <f t="shared" si="60"/>
        <v>100</v>
      </c>
      <c r="R300" s="283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20.25" x14ac:dyDescent="0.2">
      <c r="A301" s="432"/>
      <c r="B301" s="431"/>
      <c r="C301" s="431"/>
      <c r="D301" s="431"/>
      <c r="E301" s="431"/>
      <c r="F301" s="431" t="s">
        <v>23</v>
      </c>
      <c r="G301" s="435" t="s">
        <v>148</v>
      </c>
      <c r="H301" s="476">
        <v>33000</v>
      </c>
      <c r="I301" s="476">
        <f>O301</f>
        <v>33000</v>
      </c>
      <c r="J301" s="476">
        <f t="shared" si="70"/>
        <v>0</v>
      </c>
      <c r="K301" s="473">
        <f t="shared" si="63"/>
        <v>100</v>
      </c>
      <c r="L301" s="476">
        <v>33000</v>
      </c>
      <c r="M301" s="477">
        <v>29728.48</v>
      </c>
      <c r="N301" s="476">
        <v>3271.52</v>
      </c>
      <c r="O301" s="478">
        <f t="shared" si="71"/>
        <v>33000</v>
      </c>
      <c r="P301" s="478">
        <f t="shared" si="62"/>
        <v>0</v>
      </c>
      <c r="Q301" s="475">
        <f t="shared" si="60"/>
        <v>100</v>
      </c>
      <c r="R301" s="283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20.25" x14ac:dyDescent="0.2">
      <c r="A302" s="432"/>
      <c r="B302" s="431"/>
      <c r="C302" s="431"/>
      <c r="D302" s="431"/>
      <c r="E302" s="431"/>
      <c r="F302" s="431" t="s">
        <v>116</v>
      </c>
      <c r="G302" s="435" t="s">
        <v>174</v>
      </c>
      <c r="H302" s="476">
        <v>6000</v>
      </c>
      <c r="I302" s="476">
        <f>O302</f>
        <v>5688.3899999999994</v>
      </c>
      <c r="J302" s="476">
        <f t="shared" si="70"/>
        <v>311.61000000000058</v>
      </c>
      <c r="K302" s="473">
        <f t="shared" si="63"/>
        <v>94.81</v>
      </c>
      <c r="L302" s="476">
        <v>6000</v>
      </c>
      <c r="M302" s="477">
        <v>4595.07</v>
      </c>
      <c r="N302" s="476">
        <v>1093.32</v>
      </c>
      <c r="O302" s="478">
        <f t="shared" si="71"/>
        <v>5688.3899999999994</v>
      </c>
      <c r="P302" s="478">
        <f t="shared" si="62"/>
        <v>311.61000000000058</v>
      </c>
      <c r="Q302" s="475">
        <f t="shared" si="60"/>
        <v>94.81</v>
      </c>
      <c r="R302" s="283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20.25" x14ac:dyDescent="0.2">
      <c r="A303" s="432"/>
      <c r="B303" s="431"/>
      <c r="C303" s="431"/>
      <c r="D303" s="431"/>
      <c r="E303" s="431"/>
      <c r="F303" s="431" t="s">
        <v>34</v>
      </c>
      <c r="G303" s="435" t="s">
        <v>175</v>
      </c>
      <c r="H303" s="476"/>
      <c r="I303" s="476"/>
      <c r="J303" s="476">
        <f t="shared" si="70"/>
        <v>0</v>
      </c>
      <c r="K303" s="473" t="e">
        <f t="shared" si="63"/>
        <v>#DIV/0!</v>
      </c>
      <c r="L303" s="476"/>
      <c r="M303" s="477"/>
      <c r="N303" s="476"/>
      <c r="O303" s="478">
        <f t="shared" si="71"/>
        <v>0</v>
      </c>
      <c r="P303" s="478">
        <f t="shared" si="62"/>
        <v>0</v>
      </c>
      <c r="Q303" s="475" t="e">
        <f t="shared" si="60"/>
        <v>#DIV/0!</v>
      </c>
      <c r="R303" s="283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20.25" hidden="1" x14ac:dyDescent="0.2">
      <c r="A304" s="432"/>
      <c r="B304" s="431"/>
      <c r="C304" s="431"/>
      <c r="D304" s="431"/>
      <c r="E304" s="431"/>
      <c r="F304" s="431" t="s">
        <v>126</v>
      </c>
      <c r="G304" s="435" t="s">
        <v>321</v>
      </c>
      <c r="H304" s="476"/>
      <c r="I304" s="476"/>
      <c r="J304" s="476">
        <f t="shared" si="70"/>
        <v>0</v>
      </c>
      <c r="K304" s="473"/>
      <c r="L304" s="476"/>
      <c r="M304" s="477"/>
      <c r="N304" s="476"/>
      <c r="O304" s="478">
        <f t="shared" si="71"/>
        <v>0</v>
      </c>
      <c r="P304" s="478">
        <f t="shared" si="62"/>
        <v>0</v>
      </c>
      <c r="Q304" s="475"/>
      <c r="R304" s="283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20.25" x14ac:dyDescent="0.2">
      <c r="A305" s="432"/>
      <c r="B305" s="431"/>
      <c r="C305" s="431"/>
      <c r="D305" s="431"/>
      <c r="E305" s="431"/>
      <c r="F305" s="431" t="s">
        <v>117</v>
      </c>
      <c r="G305" s="435" t="s">
        <v>176</v>
      </c>
      <c r="H305" s="476">
        <v>14000</v>
      </c>
      <c r="I305" s="476">
        <f>O305</f>
        <v>14000</v>
      </c>
      <c r="J305" s="476">
        <f t="shared" si="70"/>
        <v>0</v>
      </c>
      <c r="K305" s="473">
        <f t="shared" si="63"/>
        <v>100</v>
      </c>
      <c r="L305" s="476">
        <v>14000</v>
      </c>
      <c r="M305" s="477">
        <v>12000</v>
      </c>
      <c r="N305" s="476">
        <v>2000</v>
      </c>
      <c r="O305" s="478">
        <f t="shared" si="71"/>
        <v>14000</v>
      </c>
      <c r="P305" s="478">
        <f t="shared" si="62"/>
        <v>0</v>
      </c>
      <c r="Q305" s="475">
        <f t="shared" ref="Q305:Q368" si="72">ROUND(O305/L305*100,2)</f>
        <v>100</v>
      </c>
      <c r="R305" s="283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20.25" x14ac:dyDescent="0.2">
      <c r="A306" s="432"/>
      <c r="B306" s="431"/>
      <c r="C306" s="431"/>
      <c r="D306" s="431"/>
      <c r="E306" s="431"/>
      <c r="F306" s="431" t="s">
        <v>39</v>
      </c>
      <c r="G306" s="435" t="s">
        <v>149</v>
      </c>
      <c r="H306" s="476">
        <v>128000</v>
      </c>
      <c r="I306" s="476">
        <f>O306</f>
        <v>125841.77</v>
      </c>
      <c r="J306" s="476">
        <f t="shared" si="70"/>
        <v>2158.2299999999959</v>
      </c>
      <c r="K306" s="473">
        <f t="shared" si="63"/>
        <v>98.31</v>
      </c>
      <c r="L306" s="476">
        <v>128000</v>
      </c>
      <c r="M306" s="477">
        <v>117379.32</v>
      </c>
      <c r="N306" s="476">
        <v>8462.4500000000007</v>
      </c>
      <c r="O306" s="478">
        <f t="shared" si="71"/>
        <v>125841.77</v>
      </c>
      <c r="P306" s="478">
        <f t="shared" si="62"/>
        <v>2158.2299999999959</v>
      </c>
      <c r="Q306" s="475">
        <f t="shared" si="72"/>
        <v>98.31</v>
      </c>
      <c r="R306" s="283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40.5" x14ac:dyDescent="0.2">
      <c r="A307" s="432"/>
      <c r="B307" s="431"/>
      <c r="C307" s="431"/>
      <c r="D307" s="431"/>
      <c r="E307" s="431"/>
      <c r="F307" s="431" t="s">
        <v>91</v>
      </c>
      <c r="G307" s="435" t="s">
        <v>150</v>
      </c>
      <c r="H307" s="476">
        <v>15000</v>
      </c>
      <c r="I307" s="476">
        <f>O307</f>
        <v>14810.26</v>
      </c>
      <c r="J307" s="476">
        <f t="shared" si="70"/>
        <v>189.73999999999978</v>
      </c>
      <c r="K307" s="473">
        <f t="shared" si="63"/>
        <v>98.74</v>
      </c>
      <c r="L307" s="476">
        <v>15000</v>
      </c>
      <c r="M307" s="477">
        <v>13715.57</v>
      </c>
      <c r="N307" s="476">
        <v>1094.69</v>
      </c>
      <c r="O307" s="478">
        <f t="shared" si="71"/>
        <v>14810.26</v>
      </c>
      <c r="P307" s="478">
        <f t="shared" si="62"/>
        <v>189.73999999999978</v>
      </c>
      <c r="Q307" s="475">
        <f t="shared" si="72"/>
        <v>98.74</v>
      </c>
      <c r="R307" s="283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20.25" x14ac:dyDescent="0.2">
      <c r="A308" s="432"/>
      <c r="B308" s="431"/>
      <c r="C308" s="431"/>
      <c r="D308" s="431"/>
      <c r="E308" s="431" t="s">
        <v>31</v>
      </c>
      <c r="F308" s="431"/>
      <c r="G308" s="435" t="s">
        <v>151</v>
      </c>
      <c r="H308" s="476"/>
      <c r="I308" s="476"/>
      <c r="J308" s="476">
        <f t="shared" si="70"/>
        <v>0</v>
      </c>
      <c r="K308" s="473" t="e">
        <f t="shared" si="63"/>
        <v>#DIV/0!</v>
      </c>
      <c r="L308" s="476"/>
      <c r="M308" s="477"/>
      <c r="N308" s="476"/>
      <c r="O308" s="478">
        <f t="shared" si="71"/>
        <v>0</v>
      </c>
      <c r="P308" s="478">
        <f t="shared" si="62"/>
        <v>0</v>
      </c>
      <c r="Q308" s="475" t="e">
        <f t="shared" si="72"/>
        <v>#DIV/0!</v>
      </c>
      <c r="R308" s="283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20.25" x14ac:dyDescent="0.25">
      <c r="A309" s="420"/>
      <c r="B309" s="421"/>
      <c r="C309" s="421"/>
      <c r="D309" s="421"/>
      <c r="E309" s="421" t="s">
        <v>116</v>
      </c>
      <c r="F309" s="421"/>
      <c r="G309" s="433" t="s">
        <v>152</v>
      </c>
      <c r="H309" s="472">
        <f>H310+H311+H312</f>
        <v>0</v>
      </c>
      <c r="I309" s="472">
        <f>I310+I311+I312</f>
        <v>0</v>
      </c>
      <c r="J309" s="476">
        <f t="shared" si="70"/>
        <v>0</v>
      </c>
      <c r="K309" s="473"/>
      <c r="L309" s="472">
        <f>L310+L311+L312</f>
        <v>0</v>
      </c>
      <c r="M309" s="453">
        <f>M310+M311+M312</f>
        <v>0</v>
      </c>
      <c r="N309" s="472">
        <f>N310+N311+N312</f>
        <v>0</v>
      </c>
      <c r="O309" s="474">
        <f>O310+O311+O312</f>
        <v>0</v>
      </c>
      <c r="P309" s="474">
        <f t="shared" si="62"/>
        <v>0</v>
      </c>
      <c r="Q309" s="475"/>
      <c r="R309" s="283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20.25" hidden="1" x14ac:dyDescent="0.2">
      <c r="A310" s="432"/>
      <c r="B310" s="431"/>
      <c r="C310" s="431"/>
      <c r="D310" s="431"/>
      <c r="E310" s="431"/>
      <c r="F310" s="431" t="s">
        <v>33</v>
      </c>
      <c r="G310" s="435" t="s">
        <v>275</v>
      </c>
      <c r="H310" s="476"/>
      <c r="I310" s="476"/>
      <c r="J310" s="476">
        <f t="shared" si="70"/>
        <v>0</v>
      </c>
      <c r="K310" s="473"/>
      <c r="L310" s="476"/>
      <c r="M310" s="477"/>
      <c r="N310" s="476"/>
      <c r="O310" s="478">
        <f t="shared" ref="O310:O312" si="73">M310+N310</f>
        <v>0</v>
      </c>
      <c r="P310" s="478">
        <f t="shared" si="62"/>
        <v>0</v>
      </c>
      <c r="Q310" s="475"/>
      <c r="R310" s="283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20.25" hidden="1" x14ac:dyDescent="0.2">
      <c r="A311" s="432"/>
      <c r="B311" s="431"/>
      <c r="C311" s="431"/>
      <c r="D311" s="431"/>
      <c r="E311" s="431"/>
      <c r="F311" s="431" t="s">
        <v>44</v>
      </c>
      <c r="G311" s="435" t="s">
        <v>276</v>
      </c>
      <c r="H311" s="476"/>
      <c r="I311" s="476"/>
      <c r="J311" s="476">
        <f t="shared" si="70"/>
        <v>0</v>
      </c>
      <c r="K311" s="473"/>
      <c r="L311" s="476"/>
      <c r="M311" s="477"/>
      <c r="N311" s="476"/>
      <c r="O311" s="478">
        <f t="shared" si="73"/>
        <v>0</v>
      </c>
      <c r="P311" s="478">
        <f t="shared" si="62"/>
        <v>0</v>
      </c>
      <c r="Q311" s="475"/>
      <c r="R311" s="283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20.25" x14ac:dyDescent="0.2">
      <c r="A312" s="432"/>
      <c r="B312" s="431"/>
      <c r="C312" s="431"/>
      <c r="D312" s="431"/>
      <c r="E312" s="431"/>
      <c r="F312" s="431" t="s">
        <v>91</v>
      </c>
      <c r="G312" s="435" t="s">
        <v>177</v>
      </c>
      <c r="H312" s="476"/>
      <c r="I312" s="476"/>
      <c r="J312" s="476">
        <f t="shared" si="70"/>
        <v>0</v>
      </c>
      <c r="K312" s="473"/>
      <c r="L312" s="476"/>
      <c r="M312" s="477"/>
      <c r="N312" s="476"/>
      <c r="O312" s="478">
        <f t="shared" si="73"/>
        <v>0</v>
      </c>
      <c r="P312" s="478">
        <f t="shared" si="62"/>
        <v>0</v>
      </c>
      <c r="Q312" s="475"/>
      <c r="R312" s="283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20.25" x14ac:dyDescent="0.25">
      <c r="A313" s="420"/>
      <c r="B313" s="421"/>
      <c r="C313" s="421"/>
      <c r="D313" s="421"/>
      <c r="E313" s="421" t="s">
        <v>34</v>
      </c>
      <c r="F313" s="421"/>
      <c r="G313" s="433" t="s">
        <v>178</v>
      </c>
      <c r="H313" s="472">
        <f>H314+H315</f>
        <v>9000</v>
      </c>
      <c r="I313" s="472">
        <f>I314+I315</f>
        <v>8272</v>
      </c>
      <c r="J313" s="476">
        <f t="shared" si="70"/>
        <v>728</v>
      </c>
      <c r="K313" s="473">
        <f t="shared" ref="K313:K376" si="74">ROUND(I313/H313*100,2)</f>
        <v>91.91</v>
      </c>
      <c r="L313" s="472">
        <f>L314+L315</f>
        <v>9000</v>
      </c>
      <c r="M313" s="453">
        <f>M314+M315</f>
        <v>7671.12</v>
      </c>
      <c r="N313" s="472">
        <f>N314+N315</f>
        <v>600.88</v>
      </c>
      <c r="O313" s="474">
        <f>O314+O315</f>
        <v>8272</v>
      </c>
      <c r="P313" s="474">
        <f t="shared" si="62"/>
        <v>728</v>
      </c>
      <c r="Q313" s="475">
        <f t="shared" si="72"/>
        <v>91.91</v>
      </c>
      <c r="R313" s="283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20.25" x14ac:dyDescent="0.2">
      <c r="A314" s="432"/>
      <c r="B314" s="431"/>
      <c r="C314" s="431"/>
      <c r="D314" s="431"/>
      <c r="E314" s="431"/>
      <c r="F314" s="431" t="s">
        <v>33</v>
      </c>
      <c r="G314" s="435" t="s">
        <v>179</v>
      </c>
      <c r="H314" s="476">
        <v>9000</v>
      </c>
      <c r="I314" s="476">
        <f>O314</f>
        <v>8272</v>
      </c>
      <c r="J314" s="476">
        <f t="shared" si="70"/>
        <v>728</v>
      </c>
      <c r="K314" s="473">
        <f t="shared" si="74"/>
        <v>91.91</v>
      </c>
      <c r="L314" s="476">
        <v>9000</v>
      </c>
      <c r="M314" s="477">
        <v>7671.12</v>
      </c>
      <c r="N314" s="476">
        <v>600.88</v>
      </c>
      <c r="O314" s="478">
        <f t="shared" ref="O314:O321" si="75">M314+N314</f>
        <v>8272</v>
      </c>
      <c r="P314" s="478">
        <f t="shared" si="62"/>
        <v>728</v>
      </c>
      <c r="Q314" s="475">
        <f t="shared" si="72"/>
        <v>91.91</v>
      </c>
      <c r="R314" s="283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20.25" x14ac:dyDescent="0.2">
      <c r="A315" s="432"/>
      <c r="B315" s="431"/>
      <c r="C315" s="431"/>
      <c r="D315" s="431"/>
      <c r="E315" s="431"/>
      <c r="F315" s="431" t="s">
        <v>31</v>
      </c>
      <c r="G315" s="435" t="s">
        <v>274</v>
      </c>
      <c r="H315" s="476"/>
      <c r="I315" s="476"/>
      <c r="J315" s="476">
        <f t="shared" si="70"/>
        <v>0</v>
      </c>
      <c r="K315" s="473"/>
      <c r="L315" s="476"/>
      <c r="M315" s="477"/>
      <c r="N315" s="476"/>
      <c r="O315" s="478">
        <f t="shared" si="75"/>
        <v>0</v>
      </c>
      <c r="P315" s="478">
        <f t="shared" si="62"/>
        <v>0</v>
      </c>
      <c r="Q315" s="475"/>
      <c r="R315" s="283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20.25" x14ac:dyDescent="0.2">
      <c r="A316" s="432"/>
      <c r="B316" s="431"/>
      <c r="C316" s="431"/>
      <c r="D316" s="431"/>
      <c r="E316" s="431">
        <v>11</v>
      </c>
      <c r="F316" s="431"/>
      <c r="G316" s="435" t="s">
        <v>180</v>
      </c>
      <c r="H316" s="476"/>
      <c r="I316" s="476"/>
      <c r="J316" s="476">
        <f t="shared" si="70"/>
        <v>0</v>
      </c>
      <c r="K316" s="473" t="e">
        <f t="shared" si="74"/>
        <v>#DIV/0!</v>
      </c>
      <c r="L316" s="476"/>
      <c r="M316" s="477"/>
      <c r="N316" s="476"/>
      <c r="O316" s="478">
        <f t="shared" si="75"/>
        <v>0</v>
      </c>
      <c r="P316" s="478">
        <f t="shared" si="62"/>
        <v>0</v>
      </c>
      <c r="Q316" s="475" t="e">
        <f t="shared" si="72"/>
        <v>#DIV/0!</v>
      </c>
      <c r="R316" s="283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20.25" x14ac:dyDescent="0.2">
      <c r="A317" s="432"/>
      <c r="B317" s="431"/>
      <c r="C317" s="431"/>
      <c r="D317" s="431"/>
      <c r="E317" s="431">
        <v>12</v>
      </c>
      <c r="F317" s="431"/>
      <c r="G317" s="435" t="s">
        <v>273</v>
      </c>
      <c r="H317" s="476"/>
      <c r="I317" s="476"/>
      <c r="J317" s="476">
        <f t="shared" si="70"/>
        <v>0</v>
      </c>
      <c r="K317" s="473"/>
      <c r="L317" s="476"/>
      <c r="M317" s="477"/>
      <c r="N317" s="476"/>
      <c r="O317" s="478">
        <f t="shared" si="75"/>
        <v>0</v>
      </c>
      <c r="P317" s="478">
        <f t="shared" si="62"/>
        <v>0</v>
      </c>
      <c r="Q317" s="475"/>
      <c r="R317" s="283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20.25" x14ac:dyDescent="0.2">
      <c r="A318" s="432"/>
      <c r="B318" s="431"/>
      <c r="C318" s="431"/>
      <c r="D318" s="431"/>
      <c r="E318" s="431">
        <v>13</v>
      </c>
      <c r="F318" s="431"/>
      <c r="G318" s="435" t="s">
        <v>181</v>
      </c>
      <c r="H318" s="476"/>
      <c r="I318" s="476"/>
      <c r="J318" s="476">
        <f t="shared" si="70"/>
        <v>0</v>
      </c>
      <c r="K318" s="473" t="e">
        <f t="shared" si="74"/>
        <v>#DIV/0!</v>
      </c>
      <c r="L318" s="476"/>
      <c r="M318" s="477"/>
      <c r="N318" s="476"/>
      <c r="O318" s="478">
        <f t="shared" si="75"/>
        <v>0</v>
      </c>
      <c r="P318" s="478">
        <f t="shared" si="62"/>
        <v>0</v>
      </c>
      <c r="Q318" s="475" t="e">
        <f t="shared" si="72"/>
        <v>#DIV/0!</v>
      </c>
      <c r="R318" s="283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20.25" x14ac:dyDescent="0.2">
      <c r="A319" s="432"/>
      <c r="B319" s="431"/>
      <c r="C319" s="431"/>
      <c r="D319" s="431"/>
      <c r="E319" s="431">
        <v>14</v>
      </c>
      <c r="F319" s="431"/>
      <c r="G319" s="435" t="s">
        <v>182</v>
      </c>
      <c r="H319" s="476"/>
      <c r="I319" s="476"/>
      <c r="J319" s="476">
        <f t="shared" si="70"/>
        <v>0</v>
      </c>
      <c r="K319" s="473"/>
      <c r="L319" s="476"/>
      <c r="M319" s="477"/>
      <c r="N319" s="476"/>
      <c r="O319" s="478">
        <f t="shared" si="75"/>
        <v>0</v>
      </c>
      <c r="P319" s="478">
        <f t="shared" si="62"/>
        <v>0</v>
      </c>
      <c r="Q319" s="475"/>
      <c r="R319" s="283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20.25" hidden="1" x14ac:dyDescent="0.2">
      <c r="A320" s="432"/>
      <c r="B320" s="431"/>
      <c r="C320" s="431"/>
      <c r="D320" s="431"/>
      <c r="E320" s="431">
        <v>16</v>
      </c>
      <c r="F320" s="431"/>
      <c r="G320" s="435" t="s">
        <v>322</v>
      </c>
      <c r="H320" s="476"/>
      <c r="I320" s="476"/>
      <c r="J320" s="476">
        <f t="shared" si="70"/>
        <v>0</v>
      </c>
      <c r="K320" s="473"/>
      <c r="L320" s="476"/>
      <c r="M320" s="477"/>
      <c r="N320" s="476"/>
      <c r="O320" s="478">
        <f t="shared" si="75"/>
        <v>0</v>
      </c>
      <c r="P320" s="478">
        <f t="shared" si="62"/>
        <v>0</v>
      </c>
      <c r="Q320" s="475"/>
      <c r="R320" s="283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60.75" x14ac:dyDescent="0.2">
      <c r="A321" s="432"/>
      <c r="B321" s="431"/>
      <c r="C321" s="431"/>
      <c r="D321" s="431"/>
      <c r="E321" s="431">
        <v>25</v>
      </c>
      <c r="F321" s="431"/>
      <c r="G321" s="422" t="s">
        <v>369</v>
      </c>
      <c r="H321" s="476"/>
      <c r="I321" s="476"/>
      <c r="J321" s="476">
        <f t="shared" si="70"/>
        <v>0</v>
      </c>
      <c r="K321" s="473"/>
      <c r="L321" s="476"/>
      <c r="M321" s="477"/>
      <c r="N321" s="476"/>
      <c r="O321" s="478">
        <f t="shared" si="75"/>
        <v>0</v>
      </c>
      <c r="P321" s="478">
        <f t="shared" si="62"/>
        <v>0</v>
      </c>
      <c r="Q321" s="475"/>
      <c r="R321" s="283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20.25" x14ac:dyDescent="0.25">
      <c r="A322" s="420"/>
      <c r="B322" s="421"/>
      <c r="C322" s="421"/>
      <c r="D322" s="421"/>
      <c r="E322" s="421" t="s">
        <v>91</v>
      </c>
      <c r="F322" s="421"/>
      <c r="G322" s="471" t="s">
        <v>183</v>
      </c>
      <c r="H322" s="472">
        <f>+H323+H324+H325+H326+H327+H328</f>
        <v>134000</v>
      </c>
      <c r="I322" s="472">
        <f>+I323+I324+I325+I326+I327+I328</f>
        <v>123397.95999999999</v>
      </c>
      <c r="J322" s="472">
        <f>+J323+J324+J325+J326+J327+J328</f>
        <v>10602.04</v>
      </c>
      <c r="K322" s="473">
        <f t="shared" si="74"/>
        <v>92.09</v>
      </c>
      <c r="L322" s="472">
        <f>+L323+L324+L325+L326+L327+L328</f>
        <v>134000</v>
      </c>
      <c r="M322" s="453">
        <f>+M323+M324+M325+M326+M327+M328</f>
        <v>113225.28999999998</v>
      </c>
      <c r="N322" s="472">
        <f>+N323+N324+N325+N326+N327+N328</f>
        <v>10172.67</v>
      </c>
      <c r="O322" s="494">
        <f>+O323+O324+O325+O326+O327+O328</f>
        <v>123397.95999999999</v>
      </c>
      <c r="P322" s="474">
        <f t="shared" si="62"/>
        <v>10602.040000000008</v>
      </c>
      <c r="Q322" s="475">
        <f t="shared" si="72"/>
        <v>92.09</v>
      </c>
      <c r="R322" s="283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20.25" x14ac:dyDescent="0.2">
      <c r="A323" s="432"/>
      <c r="B323" s="431"/>
      <c r="C323" s="431"/>
      <c r="D323" s="431"/>
      <c r="E323" s="431"/>
      <c r="F323" s="431" t="s">
        <v>31</v>
      </c>
      <c r="G323" s="435" t="s">
        <v>323</v>
      </c>
      <c r="H323" s="476"/>
      <c r="I323" s="476"/>
      <c r="J323" s="476">
        <f t="shared" si="70"/>
        <v>0</v>
      </c>
      <c r="K323" s="473"/>
      <c r="L323" s="476"/>
      <c r="M323" s="477"/>
      <c r="N323" s="476"/>
      <c r="O323" s="478">
        <f t="shared" ref="O323:O328" si="76">M323+N323</f>
        <v>0</v>
      </c>
      <c r="P323" s="478">
        <f t="shared" si="62"/>
        <v>0</v>
      </c>
      <c r="Q323" s="475"/>
      <c r="R323" s="283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20.25" x14ac:dyDescent="0.2">
      <c r="A324" s="432"/>
      <c r="B324" s="431"/>
      <c r="C324" s="431"/>
      <c r="D324" s="431"/>
      <c r="E324" s="431"/>
      <c r="F324" s="431" t="s">
        <v>44</v>
      </c>
      <c r="G324" s="422" t="s">
        <v>330</v>
      </c>
      <c r="H324" s="476">
        <v>2000</v>
      </c>
      <c r="I324" s="476"/>
      <c r="J324" s="476">
        <f t="shared" si="70"/>
        <v>2000</v>
      </c>
      <c r="K324" s="473">
        <f t="shared" si="74"/>
        <v>0</v>
      </c>
      <c r="L324" s="476">
        <v>2000</v>
      </c>
      <c r="M324" s="477"/>
      <c r="N324" s="476">
        <v>0</v>
      </c>
      <c r="O324" s="478">
        <f t="shared" si="76"/>
        <v>0</v>
      </c>
      <c r="P324" s="478">
        <f t="shared" ref="P324:P359" si="77">L324-O324</f>
        <v>2000</v>
      </c>
      <c r="Q324" s="475"/>
      <c r="R324" s="283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20.25" x14ac:dyDescent="0.2">
      <c r="A325" s="432"/>
      <c r="B325" s="431"/>
      <c r="C325" s="431"/>
      <c r="D325" s="431"/>
      <c r="E325" s="431"/>
      <c r="F325" s="431" t="s">
        <v>23</v>
      </c>
      <c r="G325" s="435" t="s">
        <v>155</v>
      </c>
      <c r="H325" s="476">
        <v>28000</v>
      </c>
      <c r="I325" s="476">
        <f>O325</f>
        <v>25685.89</v>
      </c>
      <c r="J325" s="476">
        <f t="shared" si="70"/>
        <v>2314.1100000000006</v>
      </c>
      <c r="K325" s="473">
        <f t="shared" si="74"/>
        <v>91.74</v>
      </c>
      <c r="L325" s="476">
        <v>28000</v>
      </c>
      <c r="M325" s="477">
        <v>23461.93</v>
      </c>
      <c r="N325" s="476">
        <v>2223.96</v>
      </c>
      <c r="O325" s="478">
        <f t="shared" si="76"/>
        <v>25685.89</v>
      </c>
      <c r="P325" s="478">
        <f t="shared" si="77"/>
        <v>2314.1100000000006</v>
      </c>
      <c r="Q325" s="475">
        <f t="shared" si="72"/>
        <v>91.74</v>
      </c>
      <c r="R325" s="283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40.5" x14ac:dyDescent="0.2">
      <c r="A326" s="432"/>
      <c r="B326" s="431"/>
      <c r="C326" s="431"/>
      <c r="D326" s="431"/>
      <c r="E326" s="431"/>
      <c r="F326" s="431" t="s">
        <v>34</v>
      </c>
      <c r="G326" s="435" t="s">
        <v>184</v>
      </c>
      <c r="H326" s="476">
        <v>98000</v>
      </c>
      <c r="I326" s="476">
        <f>O326</f>
        <v>95778.64</v>
      </c>
      <c r="J326" s="476">
        <f t="shared" si="70"/>
        <v>2221.3600000000006</v>
      </c>
      <c r="K326" s="473">
        <f t="shared" si="74"/>
        <v>97.73</v>
      </c>
      <c r="L326" s="476">
        <v>98000</v>
      </c>
      <c r="M326" s="477">
        <v>87829.93</v>
      </c>
      <c r="N326" s="476">
        <v>7948.71</v>
      </c>
      <c r="O326" s="478">
        <f t="shared" si="76"/>
        <v>95778.64</v>
      </c>
      <c r="P326" s="478">
        <f t="shared" si="77"/>
        <v>2221.3600000000006</v>
      </c>
      <c r="Q326" s="475">
        <f t="shared" si="72"/>
        <v>97.73</v>
      </c>
      <c r="R326" s="283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20.25" x14ac:dyDescent="0.2">
      <c r="A327" s="432"/>
      <c r="B327" s="431"/>
      <c r="C327" s="431"/>
      <c r="D327" s="431"/>
      <c r="E327" s="431"/>
      <c r="F327" s="431" t="s">
        <v>39</v>
      </c>
      <c r="G327" s="435" t="s">
        <v>324</v>
      </c>
      <c r="H327" s="476"/>
      <c r="I327" s="476"/>
      <c r="J327" s="476">
        <f t="shared" si="70"/>
        <v>0</v>
      </c>
      <c r="K327" s="473"/>
      <c r="L327" s="476"/>
      <c r="M327" s="477"/>
      <c r="N327" s="476"/>
      <c r="O327" s="478">
        <f t="shared" si="76"/>
        <v>0</v>
      </c>
      <c r="P327" s="478">
        <f t="shared" si="77"/>
        <v>0</v>
      </c>
      <c r="Q327" s="475"/>
      <c r="R327" s="283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20.25" x14ac:dyDescent="0.2">
      <c r="A328" s="432"/>
      <c r="B328" s="431"/>
      <c r="C328" s="431"/>
      <c r="D328" s="431"/>
      <c r="E328" s="431"/>
      <c r="F328" s="431" t="s">
        <v>91</v>
      </c>
      <c r="G328" s="435" t="s">
        <v>156</v>
      </c>
      <c r="H328" s="476">
        <v>6000</v>
      </c>
      <c r="I328" s="476">
        <f>O328</f>
        <v>1933.43</v>
      </c>
      <c r="J328" s="476">
        <f t="shared" si="70"/>
        <v>4066.5699999999997</v>
      </c>
      <c r="K328" s="473">
        <f t="shared" si="74"/>
        <v>32.22</v>
      </c>
      <c r="L328" s="476">
        <v>6000</v>
      </c>
      <c r="M328" s="477">
        <v>1933.43</v>
      </c>
      <c r="N328" s="476">
        <v>0</v>
      </c>
      <c r="O328" s="478">
        <f t="shared" si="76"/>
        <v>1933.43</v>
      </c>
      <c r="P328" s="478">
        <f t="shared" si="77"/>
        <v>4066.5699999999997</v>
      </c>
      <c r="Q328" s="475">
        <f t="shared" si="72"/>
        <v>32.22</v>
      </c>
      <c r="R328" s="283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20.25" x14ac:dyDescent="0.2">
      <c r="A329" s="420"/>
      <c r="B329" s="421"/>
      <c r="C329" s="421"/>
      <c r="D329" s="421" t="s">
        <v>91</v>
      </c>
      <c r="E329" s="421"/>
      <c r="F329" s="421"/>
      <c r="G329" s="471" t="s">
        <v>351</v>
      </c>
      <c r="H329" s="472">
        <f>H330</f>
        <v>0</v>
      </c>
      <c r="I329" s="472">
        <f>I330</f>
        <v>0</v>
      </c>
      <c r="J329" s="476">
        <f t="shared" si="70"/>
        <v>0</v>
      </c>
      <c r="K329" s="473"/>
      <c r="L329" s="472">
        <f t="shared" ref="L329:O330" si="78">L330</f>
        <v>0</v>
      </c>
      <c r="M329" s="453">
        <f t="shared" si="78"/>
        <v>0</v>
      </c>
      <c r="N329" s="472">
        <f t="shared" si="78"/>
        <v>0</v>
      </c>
      <c r="O329" s="474">
        <f t="shared" si="78"/>
        <v>0</v>
      </c>
      <c r="P329" s="474">
        <f t="shared" si="77"/>
        <v>0</v>
      </c>
      <c r="Q329" s="475"/>
      <c r="R329" s="283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20.25" x14ac:dyDescent="0.2">
      <c r="A330" s="420"/>
      <c r="B330" s="421"/>
      <c r="C330" s="421"/>
      <c r="D330" s="421"/>
      <c r="E330" s="436" t="s">
        <v>27</v>
      </c>
      <c r="F330" s="421"/>
      <c r="G330" s="433" t="s">
        <v>350</v>
      </c>
      <c r="H330" s="472">
        <f>H331</f>
        <v>0</v>
      </c>
      <c r="I330" s="472">
        <f>I331</f>
        <v>0</v>
      </c>
      <c r="J330" s="476">
        <f t="shared" si="70"/>
        <v>0</v>
      </c>
      <c r="K330" s="473"/>
      <c r="L330" s="472">
        <f t="shared" si="78"/>
        <v>0</v>
      </c>
      <c r="M330" s="453">
        <f t="shared" si="78"/>
        <v>0</v>
      </c>
      <c r="N330" s="472">
        <f t="shared" si="78"/>
        <v>0</v>
      </c>
      <c r="O330" s="474">
        <f t="shared" si="78"/>
        <v>0</v>
      </c>
      <c r="P330" s="474">
        <f t="shared" si="77"/>
        <v>0</v>
      </c>
      <c r="Q330" s="475"/>
      <c r="R330" s="283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20.25" x14ac:dyDescent="0.2">
      <c r="A331" s="432"/>
      <c r="B331" s="431"/>
      <c r="C331" s="431"/>
      <c r="D331" s="431"/>
      <c r="E331" s="431"/>
      <c r="F331" s="431" t="s">
        <v>31</v>
      </c>
      <c r="G331" s="435" t="s">
        <v>349</v>
      </c>
      <c r="H331" s="476"/>
      <c r="I331" s="476"/>
      <c r="J331" s="476">
        <f t="shared" si="70"/>
        <v>0</v>
      </c>
      <c r="K331" s="473"/>
      <c r="L331" s="476"/>
      <c r="M331" s="477"/>
      <c r="N331" s="476"/>
      <c r="O331" s="478">
        <f t="shared" ref="O331" si="79">M331+N331</f>
        <v>0</v>
      </c>
      <c r="P331" s="478">
        <f t="shared" si="77"/>
        <v>0</v>
      </c>
      <c r="Q331" s="475"/>
      <c r="R331" s="283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40.5" x14ac:dyDescent="0.25">
      <c r="A332" s="420"/>
      <c r="B332" s="421"/>
      <c r="C332" s="421"/>
      <c r="D332" s="421">
        <v>51</v>
      </c>
      <c r="E332" s="421"/>
      <c r="F332" s="421"/>
      <c r="G332" s="471" t="s">
        <v>73</v>
      </c>
      <c r="H332" s="472">
        <f>H333</f>
        <v>3668000</v>
      </c>
      <c r="I332" s="472">
        <f>I333</f>
        <v>3589402</v>
      </c>
      <c r="J332" s="472">
        <f>J333</f>
        <v>78598</v>
      </c>
      <c r="K332" s="473">
        <f t="shared" si="74"/>
        <v>97.86</v>
      </c>
      <c r="L332" s="472">
        <f>L333</f>
        <v>3668000</v>
      </c>
      <c r="M332" s="453">
        <f>M333</f>
        <v>3239715</v>
      </c>
      <c r="N332" s="472">
        <f>N333</f>
        <v>349687</v>
      </c>
      <c r="O332" s="509">
        <f>O333</f>
        <v>3589402</v>
      </c>
      <c r="P332" s="474">
        <f t="shared" si="77"/>
        <v>78598</v>
      </c>
      <c r="Q332" s="475">
        <f t="shared" si="72"/>
        <v>97.86</v>
      </c>
      <c r="R332" s="283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20.25" x14ac:dyDescent="0.25">
      <c r="A333" s="420"/>
      <c r="B333" s="421"/>
      <c r="C333" s="421"/>
      <c r="D333" s="421"/>
      <c r="E333" s="421" t="s">
        <v>33</v>
      </c>
      <c r="F333" s="421"/>
      <c r="G333" s="433" t="s">
        <v>93</v>
      </c>
      <c r="H333" s="472">
        <f>H334+H335+H336</f>
        <v>3668000</v>
      </c>
      <c r="I333" s="472">
        <f>I334+I335+I336</f>
        <v>3589402</v>
      </c>
      <c r="J333" s="472">
        <f>J334+J335+J336</f>
        <v>78598</v>
      </c>
      <c r="K333" s="473">
        <f t="shared" si="74"/>
        <v>97.86</v>
      </c>
      <c r="L333" s="472">
        <f>L334+L335+L336</f>
        <v>3668000</v>
      </c>
      <c r="M333" s="453">
        <f>M334+M335+M336</f>
        <v>3239715</v>
      </c>
      <c r="N333" s="472">
        <f>N334+N335+N336</f>
        <v>349687</v>
      </c>
      <c r="O333" s="474">
        <f>O334+O335+O336</f>
        <v>3589402</v>
      </c>
      <c r="P333" s="474">
        <f t="shared" si="77"/>
        <v>78598</v>
      </c>
      <c r="Q333" s="475">
        <f t="shared" si="72"/>
        <v>97.86</v>
      </c>
      <c r="R333" s="283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40.5" x14ac:dyDescent="0.2">
      <c r="A334" s="432"/>
      <c r="B334" s="431"/>
      <c r="C334" s="431"/>
      <c r="D334" s="431"/>
      <c r="E334" s="431"/>
      <c r="F334" s="431">
        <v>17</v>
      </c>
      <c r="G334" s="435" t="s">
        <v>95</v>
      </c>
      <c r="H334" s="476">
        <v>3668000</v>
      </c>
      <c r="I334" s="476">
        <f>O334</f>
        <v>3589402</v>
      </c>
      <c r="J334" s="476">
        <f t="shared" ref="J334:J386" si="80">H334-I334</f>
        <v>78598</v>
      </c>
      <c r="K334" s="473">
        <f t="shared" si="74"/>
        <v>97.86</v>
      </c>
      <c r="L334" s="476">
        <v>3668000</v>
      </c>
      <c r="M334" s="477">
        <v>3239715</v>
      </c>
      <c r="N334" s="476">
        <v>349687</v>
      </c>
      <c r="O334" s="478">
        <f t="shared" ref="O334:O336" si="81">M334+N334</f>
        <v>3589402</v>
      </c>
      <c r="P334" s="478">
        <f t="shared" si="77"/>
        <v>78598</v>
      </c>
      <c r="Q334" s="475">
        <f t="shared" si="72"/>
        <v>97.86</v>
      </c>
      <c r="R334" s="283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60.75" hidden="1" x14ac:dyDescent="0.2">
      <c r="A335" s="432"/>
      <c r="B335" s="431"/>
      <c r="C335" s="431"/>
      <c r="D335" s="431"/>
      <c r="E335" s="431"/>
      <c r="F335" s="431">
        <v>19</v>
      </c>
      <c r="G335" s="435" t="s">
        <v>97</v>
      </c>
      <c r="H335" s="476"/>
      <c r="I335" s="476"/>
      <c r="J335" s="476">
        <f t="shared" si="80"/>
        <v>0</v>
      </c>
      <c r="K335" s="473"/>
      <c r="L335" s="476"/>
      <c r="M335" s="477"/>
      <c r="N335" s="476"/>
      <c r="O335" s="478">
        <f t="shared" si="81"/>
        <v>0</v>
      </c>
      <c r="P335" s="478">
        <f t="shared" si="77"/>
        <v>0</v>
      </c>
      <c r="Q335" s="475"/>
      <c r="R335" s="283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101.25" hidden="1" x14ac:dyDescent="0.2">
      <c r="A336" s="432"/>
      <c r="B336" s="431"/>
      <c r="C336" s="431"/>
      <c r="D336" s="431"/>
      <c r="E336" s="431"/>
      <c r="F336" s="431" t="s">
        <v>90</v>
      </c>
      <c r="G336" s="435" t="s">
        <v>98</v>
      </c>
      <c r="H336" s="476"/>
      <c r="I336" s="476"/>
      <c r="J336" s="476">
        <f t="shared" si="80"/>
        <v>0</v>
      </c>
      <c r="K336" s="473"/>
      <c r="L336" s="476"/>
      <c r="M336" s="477"/>
      <c r="N336" s="476"/>
      <c r="O336" s="478">
        <f t="shared" si="81"/>
        <v>0</v>
      </c>
      <c r="P336" s="478">
        <f t="shared" si="77"/>
        <v>0</v>
      </c>
      <c r="Q336" s="475"/>
      <c r="R336" s="283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20.25" x14ac:dyDescent="0.25">
      <c r="A337" s="420"/>
      <c r="B337" s="421"/>
      <c r="C337" s="421"/>
      <c r="D337" s="421">
        <v>57</v>
      </c>
      <c r="E337" s="421"/>
      <c r="F337" s="421"/>
      <c r="G337" s="471" t="s">
        <v>79</v>
      </c>
      <c r="H337" s="472">
        <f>H338+H357+H360+H361</f>
        <v>14442000</v>
      </c>
      <c r="I337" s="472">
        <f>I338+I357+I360+I361</f>
        <v>14361585.560000001</v>
      </c>
      <c r="J337" s="472">
        <f t="shared" ref="J337" si="82">J338+J357</f>
        <v>80414.439999999478</v>
      </c>
      <c r="K337" s="473">
        <f t="shared" si="74"/>
        <v>99.44</v>
      </c>
      <c r="L337" s="472">
        <f>L338+L357+L360+L361</f>
        <v>14442000</v>
      </c>
      <c r="M337" s="472">
        <f>M338+M357+M360+M361</f>
        <v>13017225.42</v>
      </c>
      <c r="N337" s="472">
        <f>N338+N357+N360+N361</f>
        <v>1344360.14</v>
      </c>
      <c r="O337" s="497">
        <f>O338+O357+O360+O361</f>
        <v>14361585.560000001</v>
      </c>
      <c r="P337" s="474">
        <f t="shared" si="77"/>
        <v>80414.439999999478</v>
      </c>
      <c r="Q337" s="475">
        <f t="shared" si="72"/>
        <v>99.44</v>
      </c>
      <c r="R337" s="283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20.25" x14ac:dyDescent="0.25">
      <c r="A338" s="420"/>
      <c r="B338" s="421"/>
      <c r="C338" s="421"/>
      <c r="D338" s="421"/>
      <c r="E338" s="421" t="s">
        <v>33</v>
      </c>
      <c r="F338" s="421"/>
      <c r="G338" s="433" t="s">
        <v>100</v>
      </c>
      <c r="H338" s="472">
        <f>+H339+H349+H352+H351</f>
        <v>14442000</v>
      </c>
      <c r="I338" s="472">
        <f>+I339+I349+I352+I351</f>
        <v>14361585.560000001</v>
      </c>
      <c r="J338" s="476">
        <f t="shared" si="80"/>
        <v>80414.439999999478</v>
      </c>
      <c r="K338" s="473">
        <f t="shared" si="74"/>
        <v>99.44</v>
      </c>
      <c r="L338" s="472">
        <f>+L339+L349+L352+L351</f>
        <v>14442000</v>
      </c>
      <c r="M338" s="472">
        <f>+M339+M349+M352+M351</f>
        <v>13017225.42</v>
      </c>
      <c r="N338" s="472">
        <f>+N339+N349+N352+N351</f>
        <v>1344360.14</v>
      </c>
      <c r="O338" s="472">
        <f>+O339+O349+O352+O351</f>
        <v>14361585.560000001</v>
      </c>
      <c r="P338" s="474">
        <f>L338-O338</f>
        <v>80414.439999999478</v>
      </c>
      <c r="Q338" s="475">
        <f t="shared" si="72"/>
        <v>99.44</v>
      </c>
      <c r="R338" s="283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20.25" x14ac:dyDescent="0.2">
      <c r="A339" s="432"/>
      <c r="B339" s="431"/>
      <c r="C339" s="431"/>
      <c r="D339" s="431"/>
      <c r="E339" s="431"/>
      <c r="F339" s="431"/>
      <c r="G339" s="435" t="s">
        <v>185</v>
      </c>
      <c r="H339" s="510">
        <f>+H340+H342+H343+H344+H345+H346+H347+H348</f>
        <v>13980000</v>
      </c>
      <c r="I339" s="510">
        <f>+I340+I342+I343+I344+I345+I346+I347+I348</f>
        <v>13935024.560000001</v>
      </c>
      <c r="J339" s="476">
        <f t="shared" si="80"/>
        <v>44975.439999999478</v>
      </c>
      <c r="K339" s="473"/>
      <c r="L339" s="510">
        <f>+L340+L342+L343+L344+L345+L346+L347+L348</f>
        <v>13980000</v>
      </c>
      <c r="M339" s="510">
        <f>+M340+M342+M343+M344+M345+M346+M347+M348</f>
        <v>12653520.42</v>
      </c>
      <c r="N339" s="510">
        <f>+N340+N342+N343+N344+N345+N346+N347+N348</f>
        <v>1281504.1399999999</v>
      </c>
      <c r="O339" s="510">
        <f>+O340+O342+O343+O344+O345+O346+O347+O348</f>
        <v>13935024.560000001</v>
      </c>
      <c r="P339" s="510">
        <f t="shared" si="77"/>
        <v>44975.439999999478</v>
      </c>
      <c r="Q339" s="475"/>
      <c r="R339" s="283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20.25" x14ac:dyDescent="0.2">
      <c r="A340" s="432"/>
      <c r="B340" s="431"/>
      <c r="C340" s="431"/>
      <c r="D340" s="431"/>
      <c r="E340" s="431"/>
      <c r="F340" s="431"/>
      <c r="G340" s="435" t="s">
        <v>449</v>
      </c>
      <c r="H340" s="476">
        <v>13980000</v>
      </c>
      <c r="I340" s="476">
        <f>O340</f>
        <v>13935024.560000001</v>
      </c>
      <c r="J340" s="476">
        <f t="shared" si="80"/>
        <v>44975.439999999478</v>
      </c>
      <c r="K340" s="473"/>
      <c r="L340" s="476">
        <v>13980000</v>
      </c>
      <c r="M340" s="477">
        <v>12653520.42</v>
      </c>
      <c r="N340" s="476">
        <v>1281504.1399999999</v>
      </c>
      <c r="O340" s="478">
        <f t="shared" ref="O340:O356" si="83">M340+N340</f>
        <v>13935024.560000001</v>
      </c>
      <c r="P340" s="478">
        <f t="shared" si="77"/>
        <v>44975.439999999478</v>
      </c>
      <c r="Q340" s="475"/>
      <c r="R340" s="283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20.25" x14ac:dyDescent="0.2">
      <c r="A341" s="432"/>
      <c r="B341" s="431"/>
      <c r="C341" s="431"/>
      <c r="D341" s="431"/>
      <c r="E341" s="431"/>
      <c r="F341" s="431"/>
      <c r="G341" s="511" t="s">
        <v>450</v>
      </c>
      <c r="H341" s="476"/>
      <c r="I341" s="476">
        <v>510152</v>
      </c>
      <c r="J341" s="476"/>
      <c r="K341" s="473"/>
      <c r="L341" s="476"/>
      <c r="M341" s="477">
        <v>375949</v>
      </c>
      <c r="N341" s="476">
        <v>134203</v>
      </c>
      <c r="O341" s="478">
        <f>M341+N341</f>
        <v>510152</v>
      </c>
      <c r="P341" s="478"/>
      <c r="Q341" s="475"/>
      <c r="R341" s="283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20.25" x14ac:dyDescent="0.2">
      <c r="A342" s="432"/>
      <c r="B342" s="431"/>
      <c r="C342" s="431"/>
      <c r="D342" s="431"/>
      <c r="E342" s="431"/>
      <c r="F342" s="431"/>
      <c r="G342" s="435" t="s">
        <v>187</v>
      </c>
      <c r="H342" s="476"/>
      <c r="I342" s="476"/>
      <c r="J342" s="476">
        <f t="shared" si="80"/>
        <v>0</v>
      </c>
      <c r="K342" s="473"/>
      <c r="L342" s="476"/>
      <c r="M342" s="477"/>
      <c r="N342" s="476"/>
      <c r="O342" s="478">
        <f t="shared" si="83"/>
        <v>0</v>
      </c>
      <c r="P342" s="478">
        <f t="shared" si="77"/>
        <v>0</v>
      </c>
      <c r="Q342" s="475"/>
      <c r="R342" s="283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20.25" x14ac:dyDescent="0.2">
      <c r="A343" s="432"/>
      <c r="B343" s="431"/>
      <c r="C343" s="431"/>
      <c r="D343" s="431"/>
      <c r="E343" s="431"/>
      <c r="F343" s="431"/>
      <c r="G343" s="435" t="s">
        <v>325</v>
      </c>
      <c r="H343" s="476"/>
      <c r="I343" s="476"/>
      <c r="J343" s="476">
        <f t="shared" si="80"/>
        <v>0</v>
      </c>
      <c r="K343" s="473"/>
      <c r="L343" s="476"/>
      <c r="M343" s="477"/>
      <c r="N343" s="476"/>
      <c r="O343" s="478">
        <f t="shared" si="83"/>
        <v>0</v>
      </c>
      <c r="P343" s="478">
        <f t="shared" si="77"/>
        <v>0</v>
      </c>
      <c r="Q343" s="475"/>
      <c r="R343" s="283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20.25" x14ac:dyDescent="0.2">
      <c r="A344" s="432"/>
      <c r="B344" s="431"/>
      <c r="C344" s="431"/>
      <c r="D344" s="431"/>
      <c r="E344" s="431"/>
      <c r="F344" s="431"/>
      <c r="G344" s="435" t="s">
        <v>326</v>
      </c>
      <c r="H344" s="476"/>
      <c r="I344" s="476"/>
      <c r="J344" s="476">
        <f t="shared" si="80"/>
        <v>0</v>
      </c>
      <c r="K344" s="473"/>
      <c r="L344" s="476"/>
      <c r="M344" s="477"/>
      <c r="N344" s="476"/>
      <c r="O344" s="478">
        <f t="shared" si="83"/>
        <v>0</v>
      </c>
      <c r="P344" s="478">
        <f t="shared" si="77"/>
        <v>0</v>
      </c>
      <c r="Q344" s="475"/>
      <c r="R344" s="283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20.25" x14ac:dyDescent="0.2">
      <c r="A345" s="432"/>
      <c r="B345" s="431"/>
      <c r="C345" s="431"/>
      <c r="D345" s="431"/>
      <c r="E345" s="431"/>
      <c r="F345" s="431"/>
      <c r="G345" s="435" t="s">
        <v>188</v>
      </c>
      <c r="H345" s="476"/>
      <c r="I345" s="476"/>
      <c r="J345" s="476">
        <f t="shared" si="80"/>
        <v>0</v>
      </c>
      <c r="K345" s="473"/>
      <c r="L345" s="476"/>
      <c r="M345" s="477"/>
      <c r="N345" s="476"/>
      <c r="O345" s="478">
        <f t="shared" si="83"/>
        <v>0</v>
      </c>
      <c r="P345" s="478">
        <f t="shared" si="77"/>
        <v>0</v>
      </c>
      <c r="Q345" s="475"/>
      <c r="R345" s="283"/>
      <c r="S345" s="31"/>
      <c r="T345" s="31"/>
      <c r="U345" s="31"/>
      <c r="V345" s="31"/>
      <c r="W345" s="31"/>
      <c r="X345" s="74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20.25" x14ac:dyDescent="0.2">
      <c r="A346" s="432"/>
      <c r="B346" s="431"/>
      <c r="C346" s="431"/>
      <c r="D346" s="431"/>
      <c r="E346" s="431"/>
      <c r="F346" s="431"/>
      <c r="G346" s="435" t="s">
        <v>327</v>
      </c>
      <c r="H346" s="476"/>
      <c r="I346" s="476"/>
      <c r="J346" s="476">
        <f t="shared" si="80"/>
        <v>0</v>
      </c>
      <c r="K346" s="473"/>
      <c r="L346" s="476"/>
      <c r="M346" s="477"/>
      <c r="N346" s="476"/>
      <c r="O346" s="478">
        <f t="shared" si="83"/>
        <v>0</v>
      </c>
      <c r="P346" s="478">
        <f t="shared" si="77"/>
        <v>0</v>
      </c>
      <c r="Q346" s="475"/>
      <c r="R346" s="283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20.25" x14ac:dyDescent="0.2">
      <c r="A347" s="432"/>
      <c r="B347" s="431"/>
      <c r="C347" s="431"/>
      <c r="D347" s="431"/>
      <c r="E347" s="431"/>
      <c r="F347" s="431"/>
      <c r="G347" s="512" t="s">
        <v>328</v>
      </c>
      <c r="H347" s="476"/>
      <c r="I347" s="476"/>
      <c r="J347" s="476">
        <f t="shared" si="80"/>
        <v>0</v>
      </c>
      <c r="K347" s="473"/>
      <c r="L347" s="476"/>
      <c r="M347" s="477"/>
      <c r="N347" s="476"/>
      <c r="O347" s="478">
        <f t="shared" si="83"/>
        <v>0</v>
      </c>
      <c r="P347" s="478">
        <f t="shared" si="77"/>
        <v>0</v>
      </c>
      <c r="Q347" s="475"/>
      <c r="R347" s="283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20.25" x14ac:dyDescent="0.2">
      <c r="A348" s="432"/>
      <c r="B348" s="431"/>
      <c r="C348" s="431"/>
      <c r="D348" s="431"/>
      <c r="E348" s="431"/>
      <c r="F348" s="431"/>
      <c r="G348" s="512" t="s">
        <v>329</v>
      </c>
      <c r="H348" s="476"/>
      <c r="I348" s="476"/>
      <c r="J348" s="476">
        <f t="shared" si="80"/>
        <v>0</v>
      </c>
      <c r="K348" s="473"/>
      <c r="L348" s="476"/>
      <c r="M348" s="477"/>
      <c r="N348" s="476"/>
      <c r="O348" s="478">
        <f t="shared" si="83"/>
        <v>0</v>
      </c>
      <c r="P348" s="478">
        <f t="shared" si="77"/>
        <v>0</v>
      </c>
      <c r="Q348" s="475"/>
      <c r="R348" s="283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ht="20.25" x14ac:dyDescent="0.2">
      <c r="A349" s="432"/>
      <c r="B349" s="431"/>
      <c r="C349" s="431"/>
      <c r="D349" s="431"/>
      <c r="E349" s="431"/>
      <c r="F349" s="431"/>
      <c r="G349" s="435" t="s">
        <v>451</v>
      </c>
      <c r="H349" s="476">
        <v>342000</v>
      </c>
      <c r="I349" s="476">
        <f>O349</f>
        <v>341116</v>
      </c>
      <c r="J349" s="476">
        <f t="shared" si="80"/>
        <v>884</v>
      </c>
      <c r="K349" s="473"/>
      <c r="L349" s="476">
        <v>342000</v>
      </c>
      <c r="M349" s="477">
        <v>287749</v>
      </c>
      <c r="N349" s="476">
        <v>53367</v>
      </c>
      <c r="O349" s="478">
        <f t="shared" si="83"/>
        <v>341116</v>
      </c>
      <c r="P349" s="478">
        <f t="shared" si="77"/>
        <v>884</v>
      </c>
      <c r="Q349" s="475"/>
      <c r="R349" s="283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215"/>
      <c r="DD349" s="215"/>
      <c r="DE349" s="215"/>
      <c r="DF349" s="215"/>
      <c r="DG349" s="215"/>
      <c r="DH349" s="215"/>
      <c r="DI349" s="215"/>
      <c r="DJ349" s="215"/>
      <c r="DK349" s="215"/>
      <c r="DL349" s="215"/>
      <c r="DM349" s="215"/>
      <c r="DN349" s="215"/>
      <c r="DO349" s="215"/>
      <c r="DP349" s="215"/>
      <c r="DQ349" s="215"/>
      <c r="DR349" s="215"/>
      <c r="DS349" s="215"/>
      <c r="DT349" s="215"/>
      <c r="DU349" s="215"/>
      <c r="DV349" s="215"/>
      <c r="DW349" s="215"/>
      <c r="DX349" s="215"/>
      <c r="DY349" s="215"/>
      <c r="DZ349" s="215"/>
      <c r="EA349" s="215"/>
      <c r="EB349" s="215"/>
      <c r="EC349" s="215"/>
      <c r="ED349" s="215"/>
      <c r="EE349" s="215"/>
      <c r="EF349" s="215"/>
      <c r="EG349" s="215"/>
      <c r="EH349" s="215"/>
      <c r="EI349" s="215"/>
      <c r="EJ349" s="215"/>
      <c r="EK349" s="215"/>
      <c r="EL349" s="215"/>
      <c r="EM349" s="215"/>
      <c r="EN349" s="215"/>
      <c r="EO349" s="215"/>
      <c r="EP349" s="215"/>
      <c r="EQ349" s="215"/>
      <c r="ER349" s="215"/>
      <c r="ES349" s="215"/>
      <c r="ET349" s="215"/>
      <c r="EU349" s="215"/>
      <c r="EV349" s="215"/>
      <c r="EW349" s="215"/>
      <c r="EX349" s="215"/>
    </row>
    <row r="350" spans="1:154" ht="20.25" x14ac:dyDescent="0.2">
      <c r="A350" s="432"/>
      <c r="B350" s="431"/>
      <c r="C350" s="431"/>
      <c r="D350" s="431"/>
      <c r="E350" s="431"/>
      <c r="F350" s="431"/>
      <c r="G350" s="511" t="s">
        <v>452</v>
      </c>
      <c r="H350" s="476"/>
      <c r="I350" s="476">
        <v>20069</v>
      </c>
      <c r="J350" s="476"/>
      <c r="K350" s="473"/>
      <c r="L350" s="476"/>
      <c r="M350" s="477">
        <v>14737</v>
      </c>
      <c r="N350" s="476">
        <v>5332</v>
      </c>
      <c r="O350" s="478">
        <f>M350+N350</f>
        <v>20069</v>
      </c>
      <c r="P350" s="478"/>
      <c r="Q350" s="475"/>
      <c r="R350" s="283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s="77" customFormat="1" ht="20.25" x14ac:dyDescent="0.2">
      <c r="A351" s="513"/>
      <c r="B351" s="514"/>
      <c r="C351" s="514"/>
      <c r="D351" s="514"/>
      <c r="E351" s="514"/>
      <c r="F351" s="514"/>
      <c r="G351" s="435" t="s">
        <v>190</v>
      </c>
      <c r="H351" s="515">
        <v>120000</v>
      </c>
      <c r="I351" s="515">
        <f>O351</f>
        <v>85445</v>
      </c>
      <c r="J351" s="476">
        <f t="shared" si="80"/>
        <v>34555</v>
      </c>
      <c r="K351" s="473"/>
      <c r="L351" s="515">
        <v>120000</v>
      </c>
      <c r="M351" s="516">
        <v>75956</v>
      </c>
      <c r="N351" s="515">
        <v>9489</v>
      </c>
      <c r="O351" s="517">
        <f t="shared" si="83"/>
        <v>85445</v>
      </c>
      <c r="P351" s="517">
        <f t="shared" si="77"/>
        <v>34555</v>
      </c>
      <c r="Q351" s="475"/>
      <c r="R351" s="283"/>
      <c r="S351" s="74"/>
      <c r="T351" s="74"/>
      <c r="U351" s="74"/>
      <c r="V351" s="74"/>
      <c r="W351" s="74"/>
      <c r="X351" s="31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75"/>
      <c r="CL351" s="75"/>
      <c r="CM351" s="75"/>
      <c r="CN351" s="75"/>
      <c r="CO351" s="75"/>
      <c r="CP351" s="75"/>
      <c r="CQ351" s="75"/>
      <c r="CR351" s="75"/>
      <c r="CS351" s="75"/>
      <c r="CT351" s="75"/>
      <c r="CU351" s="75"/>
      <c r="CV351" s="75"/>
      <c r="CW351" s="75"/>
      <c r="CX351" s="75"/>
      <c r="CY351" s="75"/>
      <c r="CZ351" s="75"/>
      <c r="DA351" s="75"/>
      <c r="DB351" s="75"/>
      <c r="DC351" s="76"/>
      <c r="DD351" s="76"/>
      <c r="DE351" s="76"/>
      <c r="DF351" s="76"/>
      <c r="DG351" s="76"/>
      <c r="DH351" s="76"/>
      <c r="DI351" s="76"/>
      <c r="DJ351" s="76"/>
      <c r="DK351" s="76"/>
      <c r="DL351" s="76"/>
      <c r="DM351" s="76"/>
      <c r="DN351" s="76"/>
      <c r="DO351" s="76"/>
      <c r="DP351" s="76"/>
      <c r="DQ351" s="76"/>
      <c r="DR351" s="76"/>
      <c r="DS351" s="76"/>
      <c r="DT351" s="76"/>
      <c r="DU351" s="76"/>
      <c r="DV351" s="76"/>
      <c r="DW351" s="76"/>
      <c r="DX351" s="76"/>
      <c r="DY351" s="76"/>
      <c r="DZ351" s="76"/>
      <c r="EA351" s="76"/>
      <c r="EB351" s="76"/>
      <c r="EC351" s="76"/>
      <c r="ED351" s="76"/>
      <c r="EE351" s="76"/>
      <c r="EF351" s="76"/>
      <c r="EG351" s="76"/>
      <c r="EH351" s="76"/>
      <c r="EI351" s="76"/>
      <c r="EJ351" s="76"/>
      <c r="EK351" s="76"/>
      <c r="EL351" s="76"/>
      <c r="EM351" s="76"/>
      <c r="EN351" s="76"/>
      <c r="EO351" s="76"/>
      <c r="EP351" s="76"/>
      <c r="EQ351" s="76"/>
      <c r="ER351" s="76"/>
      <c r="ES351" s="76"/>
      <c r="ET351" s="76"/>
      <c r="EU351" s="76"/>
      <c r="EV351" s="76"/>
      <c r="EW351" s="76"/>
      <c r="EX351" s="76"/>
    </row>
    <row r="352" spans="1:154" ht="20.25" x14ac:dyDescent="0.2">
      <c r="A352" s="420"/>
      <c r="B352" s="421"/>
      <c r="C352" s="421"/>
      <c r="D352" s="421"/>
      <c r="E352" s="421"/>
      <c r="F352" s="421"/>
      <c r="G352" s="433" t="s">
        <v>191</v>
      </c>
      <c r="H352" s="472">
        <f>+H353+H354+H355+H356</f>
        <v>0</v>
      </c>
      <c r="I352" s="472">
        <f>+I353+I354+I355+I356</f>
        <v>0</v>
      </c>
      <c r="J352" s="476">
        <f t="shared" si="80"/>
        <v>0</v>
      </c>
      <c r="K352" s="473"/>
      <c r="L352" s="472">
        <f>+L353+L354+L355+L356</f>
        <v>0</v>
      </c>
      <c r="M352" s="453">
        <f>+M353+M354+M355+M356</f>
        <v>0</v>
      </c>
      <c r="N352" s="472">
        <f>+N353+N354+N355+N356</f>
        <v>0</v>
      </c>
      <c r="O352" s="472">
        <f>+O353+O354+O355+O356</f>
        <v>0</v>
      </c>
      <c r="P352" s="474">
        <f t="shared" si="77"/>
        <v>0</v>
      </c>
      <c r="Q352" s="475"/>
      <c r="R352" s="283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20.25" x14ac:dyDescent="0.2">
      <c r="A353" s="432"/>
      <c r="B353" s="431"/>
      <c r="C353" s="431"/>
      <c r="D353" s="431"/>
      <c r="E353" s="431"/>
      <c r="F353" s="431"/>
      <c r="G353" s="435" t="s">
        <v>192</v>
      </c>
      <c r="H353" s="476"/>
      <c r="I353" s="476"/>
      <c r="J353" s="476">
        <f t="shared" si="80"/>
        <v>0</v>
      </c>
      <c r="K353" s="473"/>
      <c r="L353" s="476"/>
      <c r="M353" s="477"/>
      <c r="N353" s="476"/>
      <c r="O353" s="478">
        <f t="shared" si="83"/>
        <v>0</v>
      </c>
      <c r="P353" s="478">
        <f t="shared" si="77"/>
        <v>0</v>
      </c>
      <c r="Q353" s="475"/>
      <c r="R353" s="283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20.25" x14ac:dyDescent="0.2">
      <c r="A354" s="432"/>
      <c r="B354" s="431"/>
      <c r="C354" s="431"/>
      <c r="D354" s="431"/>
      <c r="E354" s="431"/>
      <c r="F354" s="431"/>
      <c r="G354" s="435" t="s">
        <v>193</v>
      </c>
      <c r="H354" s="476"/>
      <c r="I354" s="476"/>
      <c r="J354" s="476">
        <f t="shared" si="80"/>
        <v>0</v>
      </c>
      <c r="K354" s="473"/>
      <c r="L354" s="476"/>
      <c r="M354" s="477"/>
      <c r="N354" s="476"/>
      <c r="O354" s="478">
        <f t="shared" si="83"/>
        <v>0</v>
      </c>
      <c r="P354" s="478">
        <f t="shared" si="77"/>
        <v>0</v>
      </c>
      <c r="Q354" s="475"/>
      <c r="R354" s="283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20.25" x14ac:dyDescent="0.2">
      <c r="A355" s="432"/>
      <c r="B355" s="431"/>
      <c r="C355" s="431"/>
      <c r="D355" s="431"/>
      <c r="E355" s="431"/>
      <c r="F355" s="431"/>
      <c r="G355" s="435" t="s">
        <v>194</v>
      </c>
      <c r="H355" s="476"/>
      <c r="I355" s="476"/>
      <c r="J355" s="476">
        <f t="shared" si="80"/>
        <v>0</v>
      </c>
      <c r="K355" s="473"/>
      <c r="L355" s="476"/>
      <c r="M355" s="477"/>
      <c r="N355" s="476"/>
      <c r="O355" s="478">
        <f t="shared" si="83"/>
        <v>0</v>
      </c>
      <c r="P355" s="478">
        <f t="shared" si="77"/>
        <v>0</v>
      </c>
      <c r="Q355" s="475"/>
      <c r="R355" s="283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20.25" x14ac:dyDescent="0.2">
      <c r="A356" s="432"/>
      <c r="B356" s="431"/>
      <c r="C356" s="431"/>
      <c r="D356" s="431"/>
      <c r="E356" s="431"/>
      <c r="F356" s="431"/>
      <c r="G356" s="435" t="s">
        <v>195</v>
      </c>
      <c r="H356" s="476"/>
      <c r="I356" s="476"/>
      <c r="J356" s="476">
        <f t="shared" si="80"/>
        <v>0</v>
      </c>
      <c r="K356" s="473"/>
      <c r="L356" s="476"/>
      <c r="M356" s="477"/>
      <c r="N356" s="476"/>
      <c r="O356" s="478">
        <f t="shared" si="83"/>
        <v>0</v>
      </c>
      <c r="P356" s="478">
        <f t="shared" si="77"/>
        <v>0</v>
      </c>
      <c r="Q356" s="475"/>
      <c r="R356" s="283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20.25" x14ac:dyDescent="0.2">
      <c r="A357" s="420"/>
      <c r="B357" s="421"/>
      <c r="C357" s="421"/>
      <c r="D357" s="421"/>
      <c r="E357" s="421" t="s">
        <v>31</v>
      </c>
      <c r="F357" s="421"/>
      <c r="G357" s="433" t="s">
        <v>101</v>
      </c>
      <c r="H357" s="518">
        <f>H358</f>
        <v>0</v>
      </c>
      <c r="I357" s="518">
        <f>I358</f>
        <v>0</v>
      </c>
      <c r="J357" s="476">
        <f t="shared" si="80"/>
        <v>0</v>
      </c>
      <c r="K357" s="473" t="e">
        <f t="shared" si="74"/>
        <v>#DIV/0!</v>
      </c>
      <c r="L357" s="518">
        <f>L358</f>
        <v>0</v>
      </c>
      <c r="M357" s="453">
        <f>M358</f>
        <v>0</v>
      </c>
      <c r="N357" s="518">
        <f>N358</f>
        <v>0</v>
      </c>
      <c r="O357" s="453">
        <f>O358</f>
        <v>0</v>
      </c>
      <c r="P357" s="453">
        <f t="shared" si="77"/>
        <v>0</v>
      </c>
      <c r="Q357" s="475" t="e">
        <f t="shared" si="72"/>
        <v>#DIV/0!</v>
      </c>
      <c r="R357" s="283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20.25" x14ac:dyDescent="0.2">
      <c r="A358" s="432"/>
      <c r="B358" s="431"/>
      <c r="C358" s="431"/>
      <c r="D358" s="431"/>
      <c r="E358" s="431"/>
      <c r="F358" s="431" t="s">
        <v>33</v>
      </c>
      <c r="G358" s="435" t="s">
        <v>196</v>
      </c>
      <c r="H358" s="476">
        <f>H359</f>
        <v>0</v>
      </c>
      <c r="I358" s="476">
        <f>I359</f>
        <v>0</v>
      </c>
      <c r="J358" s="476">
        <f t="shared" si="80"/>
        <v>0</v>
      </c>
      <c r="K358" s="473" t="e">
        <f t="shared" si="74"/>
        <v>#DIV/0!</v>
      </c>
      <c r="L358" s="476">
        <f>L359</f>
        <v>0</v>
      </c>
      <c r="M358" s="476">
        <f>M359</f>
        <v>0</v>
      </c>
      <c r="N358" s="476">
        <f>N359</f>
        <v>0</v>
      </c>
      <c r="O358" s="476">
        <f t="shared" ref="O358" si="84">O359</f>
        <v>0</v>
      </c>
      <c r="P358" s="476">
        <f t="shared" si="77"/>
        <v>0</v>
      </c>
      <c r="Q358" s="475" t="e">
        <f t="shared" si="72"/>
        <v>#DIV/0!</v>
      </c>
      <c r="R358" s="283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20.25" x14ac:dyDescent="0.2">
      <c r="A359" s="432"/>
      <c r="B359" s="431"/>
      <c r="C359" s="519"/>
      <c r="D359" s="431"/>
      <c r="E359" s="431"/>
      <c r="F359" s="480"/>
      <c r="G359" s="435" t="s">
        <v>197</v>
      </c>
      <c r="H359" s="476"/>
      <c r="I359" s="476"/>
      <c r="J359" s="476">
        <f t="shared" si="80"/>
        <v>0</v>
      </c>
      <c r="K359" s="473" t="e">
        <f t="shared" si="74"/>
        <v>#DIV/0!</v>
      </c>
      <c r="L359" s="476"/>
      <c r="M359" s="477"/>
      <c r="N359" s="476">
        <v>0</v>
      </c>
      <c r="O359" s="478">
        <f t="shared" ref="O359" si="85">M359+N359</f>
        <v>0</v>
      </c>
      <c r="P359" s="478">
        <f t="shared" si="77"/>
        <v>0</v>
      </c>
      <c r="Q359" s="475" t="e">
        <f t="shared" si="72"/>
        <v>#DIV/0!</v>
      </c>
      <c r="R359" s="283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60.75" x14ac:dyDescent="0.2">
      <c r="A360" s="432"/>
      <c r="B360" s="431"/>
      <c r="C360" s="519"/>
      <c r="D360" s="431"/>
      <c r="E360" s="511" t="s">
        <v>104</v>
      </c>
      <c r="F360" s="520"/>
      <c r="G360" s="511" t="s">
        <v>453</v>
      </c>
      <c r="H360" s="476"/>
      <c r="I360" s="476"/>
      <c r="J360" s="476"/>
      <c r="K360" s="473"/>
      <c r="L360" s="476"/>
      <c r="M360" s="510"/>
      <c r="N360" s="476"/>
      <c r="O360" s="478"/>
      <c r="P360" s="478"/>
      <c r="Q360" s="475"/>
      <c r="R360" s="283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60.75" x14ac:dyDescent="0.2">
      <c r="A361" s="432"/>
      <c r="B361" s="431"/>
      <c r="C361" s="519"/>
      <c r="D361" s="431"/>
      <c r="E361" s="511" t="s">
        <v>105</v>
      </c>
      <c r="F361" s="520"/>
      <c r="G361" s="511" t="s">
        <v>454</v>
      </c>
      <c r="H361" s="476"/>
      <c r="I361" s="476"/>
      <c r="J361" s="476"/>
      <c r="K361" s="473"/>
      <c r="L361" s="476"/>
      <c r="M361" s="510"/>
      <c r="N361" s="476"/>
      <c r="O361" s="478"/>
      <c r="P361" s="478"/>
      <c r="Q361" s="475"/>
      <c r="R361" s="283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20.25" x14ac:dyDescent="0.2">
      <c r="A362" s="432"/>
      <c r="B362" s="431"/>
      <c r="C362" s="431"/>
      <c r="D362" s="421">
        <v>59</v>
      </c>
      <c r="E362" s="431"/>
      <c r="F362" s="431"/>
      <c r="G362" s="471" t="s">
        <v>81</v>
      </c>
      <c r="H362" s="476">
        <f>+H363+H364</f>
        <v>0</v>
      </c>
      <c r="I362" s="476">
        <f>+I363+I364</f>
        <v>0</v>
      </c>
      <c r="J362" s="476">
        <f t="shared" si="80"/>
        <v>0</v>
      </c>
      <c r="K362" s="473" t="e">
        <f t="shared" si="74"/>
        <v>#DIV/0!</v>
      </c>
      <c r="L362" s="476">
        <f>+L363+L364</f>
        <v>0</v>
      </c>
      <c r="M362" s="476">
        <f>+M363+M364</f>
        <v>0</v>
      </c>
      <c r="N362" s="476">
        <f>+N363+N364</f>
        <v>0</v>
      </c>
      <c r="O362" s="478">
        <f>+O363+O364</f>
        <v>0</v>
      </c>
      <c r="P362" s="478">
        <f t="shared" ref="P362:P433" si="86">L362-O362</f>
        <v>0</v>
      </c>
      <c r="Q362" s="475" t="e">
        <f t="shared" si="72"/>
        <v>#DIV/0!</v>
      </c>
      <c r="R362" s="283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20.25" x14ac:dyDescent="0.2">
      <c r="A363" s="432"/>
      <c r="B363" s="431"/>
      <c r="C363" s="431"/>
      <c r="D363" s="431"/>
      <c r="E363" s="431">
        <v>17</v>
      </c>
      <c r="F363" s="431"/>
      <c r="G363" s="435" t="s">
        <v>198</v>
      </c>
      <c r="H363" s="476"/>
      <c r="I363" s="476"/>
      <c r="J363" s="476">
        <f t="shared" si="80"/>
        <v>0</v>
      </c>
      <c r="K363" s="473" t="e">
        <f t="shared" si="74"/>
        <v>#DIV/0!</v>
      </c>
      <c r="L363" s="476"/>
      <c r="M363" s="477"/>
      <c r="N363" s="476"/>
      <c r="O363" s="478">
        <f t="shared" ref="O363:O364" si="87">M363+N363</f>
        <v>0</v>
      </c>
      <c r="P363" s="478">
        <f t="shared" si="86"/>
        <v>0</v>
      </c>
      <c r="Q363" s="475" t="e">
        <f t="shared" si="72"/>
        <v>#DIV/0!</v>
      </c>
      <c r="R363" s="283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40.5" x14ac:dyDescent="0.2">
      <c r="A364" s="432"/>
      <c r="B364" s="431"/>
      <c r="C364" s="431"/>
      <c r="D364" s="431"/>
      <c r="E364" s="521">
        <v>40</v>
      </c>
      <c r="F364" s="521"/>
      <c r="G364" s="522" t="s">
        <v>266</v>
      </c>
      <c r="H364" s="476"/>
      <c r="I364" s="476"/>
      <c r="J364" s="476">
        <f t="shared" si="80"/>
        <v>0</v>
      </c>
      <c r="K364" s="473" t="e">
        <f t="shared" si="74"/>
        <v>#DIV/0!</v>
      </c>
      <c r="L364" s="476"/>
      <c r="M364" s="477"/>
      <c r="N364" s="476"/>
      <c r="O364" s="478">
        <f t="shared" si="87"/>
        <v>0</v>
      </c>
      <c r="P364" s="478">
        <f t="shared" si="86"/>
        <v>0</v>
      </c>
      <c r="Q364" s="475" t="e">
        <f t="shared" si="72"/>
        <v>#DIV/0!</v>
      </c>
      <c r="R364" s="283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20.25" x14ac:dyDescent="0.2">
      <c r="A365" s="420"/>
      <c r="B365" s="421"/>
      <c r="C365" s="421"/>
      <c r="D365" s="421" t="s">
        <v>106</v>
      </c>
      <c r="E365" s="421"/>
      <c r="F365" s="421"/>
      <c r="G365" s="471" t="s">
        <v>84</v>
      </c>
      <c r="H365" s="472">
        <f>H366</f>
        <v>0</v>
      </c>
      <c r="I365" s="472">
        <f>I366</f>
        <v>0</v>
      </c>
      <c r="J365" s="476">
        <f t="shared" si="80"/>
        <v>0</v>
      </c>
      <c r="K365" s="473" t="e">
        <f t="shared" si="74"/>
        <v>#DIV/0!</v>
      </c>
      <c r="L365" s="472">
        <f>L366</f>
        <v>0</v>
      </c>
      <c r="M365" s="453">
        <f>M366</f>
        <v>0</v>
      </c>
      <c r="N365" s="472">
        <f>N366</f>
        <v>0</v>
      </c>
      <c r="O365" s="474">
        <f>O366</f>
        <v>0</v>
      </c>
      <c r="P365" s="474">
        <f t="shared" si="86"/>
        <v>0</v>
      </c>
      <c r="Q365" s="475" t="e">
        <f t="shared" si="72"/>
        <v>#DIV/0!</v>
      </c>
      <c r="R365" s="283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20.25" x14ac:dyDescent="0.2">
      <c r="A366" s="420"/>
      <c r="B366" s="421"/>
      <c r="C366" s="421"/>
      <c r="D366" s="421">
        <v>71</v>
      </c>
      <c r="E366" s="421"/>
      <c r="F366" s="421"/>
      <c r="G366" s="471" t="s">
        <v>348</v>
      </c>
      <c r="H366" s="472">
        <f>H367+H372</f>
        <v>0</v>
      </c>
      <c r="I366" s="472">
        <f>I367+I372</f>
        <v>0</v>
      </c>
      <c r="J366" s="476">
        <f t="shared" si="80"/>
        <v>0</v>
      </c>
      <c r="K366" s="473" t="e">
        <f t="shared" si="74"/>
        <v>#DIV/0!</v>
      </c>
      <c r="L366" s="472">
        <f>L367+L372</f>
        <v>0</v>
      </c>
      <c r="M366" s="453">
        <f>M367+M372</f>
        <v>0</v>
      </c>
      <c r="N366" s="472">
        <f>N367+N372</f>
        <v>0</v>
      </c>
      <c r="O366" s="474">
        <f>O367+O372</f>
        <v>0</v>
      </c>
      <c r="P366" s="474">
        <f t="shared" si="86"/>
        <v>0</v>
      </c>
      <c r="Q366" s="475" t="e">
        <f t="shared" si="72"/>
        <v>#DIV/0!</v>
      </c>
      <c r="R366" s="283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20.25" x14ac:dyDescent="0.2">
      <c r="A367" s="420"/>
      <c r="B367" s="421"/>
      <c r="C367" s="421"/>
      <c r="D367" s="421"/>
      <c r="E367" s="421" t="s">
        <v>33</v>
      </c>
      <c r="F367" s="421"/>
      <c r="G367" s="433" t="s">
        <v>368</v>
      </c>
      <c r="H367" s="472">
        <f>H368+H369+H370+H371</f>
        <v>0</v>
      </c>
      <c r="I367" s="472">
        <f>I368+I369+I370+I371</f>
        <v>0</v>
      </c>
      <c r="J367" s="476">
        <f t="shared" si="80"/>
        <v>0</v>
      </c>
      <c r="K367" s="473" t="e">
        <f t="shared" si="74"/>
        <v>#DIV/0!</v>
      </c>
      <c r="L367" s="472">
        <f>L368+L369+L370+L371</f>
        <v>0</v>
      </c>
      <c r="M367" s="453">
        <f>M368+M369+M370+M371</f>
        <v>0</v>
      </c>
      <c r="N367" s="472">
        <f>N368+N369+N370+N371</f>
        <v>0</v>
      </c>
      <c r="O367" s="474">
        <f>O368+O369+O370+O371</f>
        <v>0</v>
      </c>
      <c r="P367" s="474">
        <f t="shared" si="86"/>
        <v>0</v>
      </c>
      <c r="Q367" s="475" t="e">
        <f t="shared" si="72"/>
        <v>#DIV/0!</v>
      </c>
      <c r="R367" s="283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20.25" hidden="1" x14ac:dyDescent="0.2">
      <c r="A368" s="432"/>
      <c r="B368" s="431"/>
      <c r="C368" s="431"/>
      <c r="D368" s="431"/>
      <c r="E368" s="431"/>
      <c r="F368" s="431" t="s">
        <v>33</v>
      </c>
      <c r="G368" s="435" t="s">
        <v>331</v>
      </c>
      <c r="H368" s="476"/>
      <c r="I368" s="476"/>
      <c r="J368" s="476">
        <f t="shared" si="80"/>
        <v>0</v>
      </c>
      <c r="K368" s="473" t="e">
        <f t="shared" si="74"/>
        <v>#DIV/0!</v>
      </c>
      <c r="L368" s="476"/>
      <c r="M368" s="477"/>
      <c r="N368" s="476"/>
      <c r="O368" s="478">
        <f t="shared" ref="O368:O372" si="88">M368+N368</f>
        <v>0</v>
      </c>
      <c r="P368" s="478">
        <f t="shared" si="86"/>
        <v>0</v>
      </c>
      <c r="Q368" s="475" t="e">
        <f t="shared" si="72"/>
        <v>#DIV/0!</v>
      </c>
      <c r="R368" s="283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20.25" x14ac:dyDescent="0.2">
      <c r="A369" s="432"/>
      <c r="B369" s="431"/>
      <c r="C369" s="431"/>
      <c r="D369" s="431"/>
      <c r="E369" s="431"/>
      <c r="F369" s="431" t="s">
        <v>31</v>
      </c>
      <c r="G369" s="435" t="s">
        <v>332</v>
      </c>
      <c r="H369" s="476"/>
      <c r="I369" s="476"/>
      <c r="J369" s="476">
        <f t="shared" si="80"/>
        <v>0</v>
      </c>
      <c r="K369" s="473" t="e">
        <f t="shared" si="74"/>
        <v>#DIV/0!</v>
      </c>
      <c r="L369" s="476"/>
      <c r="M369" s="477"/>
      <c r="N369" s="476"/>
      <c r="O369" s="478">
        <f t="shared" si="88"/>
        <v>0</v>
      </c>
      <c r="P369" s="478">
        <f t="shared" si="86"/>
        <v>0</v>
      </c>
      <c r="Q369" s="475" t="e">
        <f t="shared" ref="Q369:Q420" si="89">ROUND(O369/L369*100,2)</f>
        <v>#DIV/0!</v>
      </c>
      <c r="R369" s="283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40.5" x14ac:dyDescent="0.2">
      <c r="A370" s="432"/>
      <c r="B370" s="431"/>
      <c r="C370" s="431"/>
      <c r="D370" s="431"/>
      <c r="E370" s="431"/>
      <c r="F370" s="431" t="s">
        <v>44</v>
      </c>
      <c r="G370" s="435" t="s">
        <v>333</v>
      </c>
      <c r="H370" s="476"/>
      <c r="I370" s="476"/>
      <c r="J370" s="476">
        <f t="shared" si="80"/>
        <v>0</v>
      </c>
      <c r="K370" s="473" t="e">
        <f t="shared" si="74"/>
        <v>#DIV/0!</v>
      </c>
      <c r="L370" s="476"/>
      <c r="M370" s="477"/>
      <c r="N370" s="476"/>
      <c r="O370" s="478">
        <f t="shared" si="88"/>
        <v>0</v>
      </c>
      <c r="P370" s="478">
        <f t="shared" si="86"/>
        <v>0</v>
      </c>
      <c r="Q370" s="475" t="e">
        <f t="shared" si="89"/>
        <v>#DIV/0!</v>
      </c>
      <c r="R370" s="283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20.25" x14ac:dyDescent="0.2">
      <c r="A371" s="432"/>
      <c r="B371" s="431"/>
      <c r="C371" s="431"/>
      <c r="D371" s="431"/>
      <c r="E371" s="431"/>
      <c r="F371" s="431" t="s">
        <v>91</v>
      </c>
      <c r="G371" s="435" t="s">
        <v>334</v>
      </c>
      <c r="H371" s="476"/>
      <c r="I371" s="476"/>
      <c r="J371" s="476">
        <f t="shared" si="80"/>
        <v>0</v>
      </c>
      <c r="K371" s="473" t="e">
        <f t="shared" si="74"/>
        <v>#DIV/0!</v>
      </c>
      <c r="L371" s="476"/>
      <c r="M371" s="477"/>
      <c r="N371" s="476"/>
      <c r="O371" s="478">
        <f t="shared" si="88"/>
        <v>0</v>
      </c>
      <c r="P371" s="478">
        <f t="shared" si="86"/>
        <v>0</v>
      </c>
      <c r="Q371" s="475" t="e">
        <f t="shared" si="89"/>
        <v>#DIV/0!</v>
      </c>
      <c r="R371" s="283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20.25" x14ac:dyDescent="0.2">
      <c r="A372" s="432"/>
      <c r="B372" s="431"/>
      <c r="C372" s="431"/>
      <c r="D372" s="431"/>
      <c r="E372" s="431" t="s">
        <v>44</v>
      </c>
      <c r="F372" s="431"/>
      <c r="G372" s="435" t="s">
        <v>335</v>
      </c>
      <c r="H372" s="476"/>
      <c r="I372" s="476"/>
      <c r="J372" s="476">
        <f t="shared" si="80"/>
        <v>0</v>
      </c>
      <c r="K372" s="473" t="e">
        <f t="shared" si="74"/>
        <v>#DIV/0!</v>
      </c>
      <c r="L372" s="476"/>
      <c r="M372" s="477"/>
      <c r="N372" s="476"/>
      <c r="O372" s="478">
        <f t="shared" si="88"/>
        <v>0</v>
      </c>
      <c r="P372" s="478">
        <f t="shared" si="86"/>
        <v>0</v>
      </c>
      <c r="Q372" s="475" t="e">
        <f t="shared" si="89"/>
        <v>#DIV/0!</v>
      </c>
      <c r="R372" s="283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20.25" x14ac:dyDescent="0.2">
      <c r="A373" s="420"/>
      <c r="B373" s="421"/>
      <c r="C373" s="421"/>
      <c r="D373" s="421">
        <v>79</v>
      </c>
      <c r="E373" s="421"/>
      <c r="F373" s="421"/>
      <c r="G373" s="471" t="s">
        <v>347</v>
      </c>
      <c r="H373" s="472">
        <f t="shared" ref="H373:I375" si="90">H374</f>
        <v>0</v>
      </c>
      <c r="I373" s="472">
        <f t="shared" si="90"/>
        <v>0</v>
      </c>
      <c r="J373" s="476">
        <f t="shared" si="80"/>
        <v>0</v>
      </c>
      <c r="K373" s="473" t="e">
        <f t="shared" si="74"/>
        <v>#DIV/0!</v>
      </c>
      <c r="L373" s="472">
        <f t="shared" ref="L373:O375" si="91">L374</f>
        <v>0</v>
      </c>
      <c r="M373" s="453">
        <f t="shared" si="91"/>
        <v>0</v>
      </c>
      <c r="N373" s="472">
        <f t="shared" si="91"/>
        <v>0</v>
      </c>
      <c r="O373" s="474">
        <f t="shared" si="91"/>
        <v>0</v>
      </c>
      <c r="P373" s="474">
        <f t="shared" si="86"/>
        <v>0</v>
      </c>
      <c r="Q373" s="475" t="e">
        <f t="shared" si="89"/>
        <v>#DIV/0!</v>
      </c>
      <c r="R373" s="283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20.25" hidden="1" x14ac:dyDescent="0.2">
      <c r="A374" s="420"/>
      <c r="B374" s="421"/>
      <c r="C374" s="421"/>
      <c r="D374" s="421">
        <v>81</v>
      </c>
      <c r="E374" s="421"/>
      <c r="F374" s="421"/>
      <c r="G374" s="471" t="s">
        <v>346</v>
      </c>
      <c r="H374" s="472">
        <f t="shared" si="90"/>
        <v>0</v>
      </c>
      <c r="I374" s="472">
        <f t="shared" si="90"/>
        <v>0</v>
      </c>
      <c r="J374" s="476">
        <f t="shared" si="80"/>
        <v>0</v>
      </c>
      <c r="K374" s="473" t="e">
        <f t="shared" si="74"/>
        <v>#DIV/0!</v>
      </c>
      <c r="L374" s="472">
        <f t="shared" si="91"/>
        <v>0</v>
      </c>
      <c r="M374" s="453">
        <f t="shared" si="91"/>
        <v>0</v>
      </c>
      <c r="N374" s="472">
        <f t="shared" si="91"/>
        <v>0</v>
      </c>
      <c r="O374" s="474">
        <f t="shared" si="91"/>
        <v>0</v>
      </c>
      <c r="P374" s="474">
        <f t="shared" si="86"/>
        <v>0</v>
      </c>
      <c r="Q374" s="475" t="e">
        <f t="shared" si="89"/>
        <v>#DIV/0!</v>
      </c>
      <c r="R374" s="283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20.25" hidden="1" x14ac:dyDescent="0.2">
      <c r="A375" s="420"/>
      <c r="B375" s="421"/>
      <c r="C375" s="421"/>
      <c r="D375" s="421"/>
      <c r="E375" s="421" t="s">
        <v>33</v>
      </c>
      <c r="F375" s="421"/>
      <c r="G375" s="433" t="s">
        <v>345</v>
      </c>
      <c r="H375" s="472">
        <f t="shared" si="90"/>
        <v>0</v>
      </c>
      <c r="I375" s="472">
        <f t="shared" si="90"/>
        <v>0</v>
      </c>
      <c r="J375" s="476">
        <f t="shared" si="80"/>
        <v>0</v>
      </c>
      <c r="K375" s="473" t="e">
        <f t="shared" si="74"/>
        <v>#DIV/0!</v>
      </c>
      <c r="L375" s="472">
        <f t="shared" si="91"/>
        <v>0</v>
      </c>
      <c r="M375" s="453">
        <f t="shared" si="91"/>
        <v>0</v>
      </c>
      <c r="N375" s="472">
        <f t="shared" si="91"/>
        <v>0</v>
      </c>
      <c r="O375" s="474">
        <f t="shared" si="91"/>
        <v>0</v>
      </c>
      <c r="P375" s="474">
        <f t="shared" si="86"/>
        <v>0</v>
      </c>
      <c r="Q375" s="475" t="e">
        <f t="shared" si="89"/>
        <v>#DIV/0!</v>
      </c>
      <c r="R375" s="283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40.5" hidden="1" x14ac:dyDescent="0.2">
      <c r="A376" s="432"/>
      <c r="B376" s="431"/>
      <c r="C376" s="431"/>
      <c r="D376" s="431"/>
      <c r="E376" s="431"/>
      <c r="F376" s="431" t="s">
        <v>33</v>
      </c>
      <c r="G376" s="435" t="s">
        <v>344</v>
      </c>
      <c r="H376" s="476"/>
      <c r="I376" s="476"/>
      <c r="J376" s="476">
        <f t="shared" si="80"/>
        <v>0</v>
      </c>
      <c r="K376" s="473" t="e">
        <f t="shared" si="74"/>
        <v>#DIV/0!</v>
      </c>
      <c r="L376" s="476"/>
      <c r="M376" s="477"/>
      <c r="N376" s="476"/>
      <c r="O376" s="478">
        <f t="shared" ref="O376:O377" si="92">M376+N376</f>
        <v>0</v>
      </c>
      <c r="P376" s="478">
        <f t="shared" si="86"/>
        <v>0</v>
      </c>
      <c r="Q376" s="475" t="e">
        <f t="shared" si="89"/>
        <v>#DIV/0!</v>
      </c>
      <c r="R376" s="283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20.25" x14ac:dyDescent="0.2">
      <c r="A377" s="481"/>
      <c r="B377" s="482"/>
      <c r="C377" s="482"/>
      <c r="D377" s="482">
        <v>85</v>
      </c>
      <c r="E377" s="482"/>
      <c r="F377" s="482"/>
      <c r="G377" s="484" t="s">
        <v>87</v>
      </c>
      <c r="H377" s="485"/>
      <c r="I377" s="485">
        <f>O377</f>
        <v>-195328.38</v>
      </c>
      <c r="J377" s="485">
        <f t="shared" si="80"/>
        <v>195328.38</v>
      </c>
      <c r="K377" s="486"/>
      <c r="L377" s="485"/>
      <c r="M377" s="487">
        <v>-183539.38</v>
      </c>
      <c r="N377" s="485">
        <v>-11789</v>
      </c>
      <c r="O377" s="488">
        <f t="shared" si="92"/>
        <v>-195328.38</v>
      </c>
      <c r="P377" s="488">
        <f t="shared" si="86"/>
        <v>195328.38</v>
      </c>
      <c r="Q377" s="489"/>
      <c r="R377" s="283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20.25" x14ac:dyDescent="0.2">
      <c r="A378" s="432"/>
      <c r="B378" s="431"/>
      <c r="C378" s="431"/>
      <c r="D378" s="431"/>
      <c r="E378" s="431"/>
      <c r="F378" s="431"/>
      <c r="G378" s="435" t="s">
        <v>199</v>
      </c>
      <c r="H378" s="476"/>
      <c r="I378" s="476"/>
      <c r="J378" s="476">
        <f t="shared" si="80"/>
        <v>0</v>
      </c>
      <c r="K378" s="473"/>
      <c r="L378" s="476"/>
      <c r="M378" s="477"/>
      <c r="N378" s="476"/>
      <c r="O378" s="507"/>
      <c r="P378" s="507">
        <f t="shared" si="86"/>
        <v>0</v>
      </c>
      <c r="Q378" s="475"/>
      <c r="R378" s="283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20.25" x14ac:dyDescent="0.2">
      <c r="A379" s="420" t="s">
        <v>167</v>
      </c>
      <c r="B379" s="421" t="s">
        <v>126</v>
      </c>
      <c r="C379" s="421"/>
      <c r="D379" s="421"/>
      <c r="E379" s="421"/>
      <c r="F379" s="421"/>
      <c r="G379" s="471" t="s">
        <v>200</v>
      </c>
      <c r="H379" s="472">
        <f>H333+H338</f>
        <v>18110000</v>
      </c>
      <c r="I379" s="472">
        <f>I333+I338</f>
        <v>17950987.560000002</v>
      </c>
      <c r="J379" s="476">
        <f>J333+J338</f>
        <v>159012.43999999948</v>
      </c>
      <c r="K379" s="473">
        <f t="shared" ref="K379:K385" si="93">ROUND(I379/H379*100,2)</f>
        <v>99.12</v>
      </c>
      <c r="L379" s="472">
        <f>L333+L338</f>
        <v>18110000</v>
      </c>
      <c r="M379" s="472">
        <f>M333+M338</f>
        <v>16256940.42</v>
      </c>
      <c r="N379" s="472">
        <f>N333+N338</f>
        <v>1694047.14</v>
      </c>
      <c r="O379" s="472">
        <f>O333+O338</f>
        <v>17950987.560000002</v>
      </c>
      <c r="P379" s="474">
        <f t="shared" si="86"/>
        <v>159012.43999999762</v>
      </c>
      <c r="Q379" s="475">
        <f t="shared" ref="Q379:Q385" si="94">ROUND(O379/N379*100,2)</f>
        <v>1059.6500000000001</v>
      </c>
      <c r="R379" s="283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20.25" x14ac:dyDescent="0.2">
      <c r="A380" s="420"/>
      <c r="B380" s="421">
        <v>15</v>
      </c>
      <c r="C380" s="421"/>
      <c r="D380" s="421"/>
      <c r="E380" s="421"/>
      <c r="F380" s="421"/>
      <c r="G380" s="471" t="s">
        <v>201</v>
      </c>
      <c r="H380" s="472">
        <f>H381</f>
        <v>0</v>
      </c>
      <c r="I380" s="472">
        <f>I381</f>
        <v>0</v>
      </c>
      <c r="J380" s="476">
        <f t="shared" si="80"/>
        <v>0</v>
      </c>
      <c r="K380" s="473" t="e">
        <f t="shared" si="93"/>
        <v>#DIV/0!</v>
      </c>
      <c r="L380" s="472">
        <f>L381</f>
        <v>0</v>
      </c>
      <c r="M380" s="472">
        <f>M381</f>
        <v>0</v>
      </c>
      <c r="N380" s="472">
        <f>N381</f>
        <v>0</v>
      </c>
      <c r="O380" s="472">
        <f>O381</f>
        <v>0</v>
      </c>
      <c r="P380" s="474">
        <f t="shared" si="86"/>
        <v>0</v>
      </c>
      <c r="Q380" s="475" t="e">
        <f t="shared" si="94"/>
        <v>#DIV/0!</v>
      </c>
      <c r="R380" s="283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40.5" x14ac:dyDescent="0.2">
      <c r="A381" s="420"/>
      <c r="B381" s="421"/>
      <c r="C381" s="421" t="s">
        <v>49</v>
      </c>
      <c r="D381" s="421"/>
      <c r="E381" s="421"/>
      <c r="F381" s="421"/>
      <c r="G381" s="471" t="s">
        <v>202</v>
      </c>
      <c r="H381" s="472">
        <f>H358</f>
        <v>0</v>
      </c>
      <c r="I381" s="472">
        <f>I358</f>
        <v>0</v>
      </c>
      <c r="J381" s="476">
        <f t="shared" si="80"/>
        <v>0</v>
      </c>
      <c r="K381" s="473" t="e">
        <f t="shared" si="93"/>
        <v>#DIV/0!</v>
      </c>
      <c r="L381" s="472">
        <f>L358</f>
        <v>0</v>
      </c>
      <c r="M381" s="472">
        <f>M358</f>
        <v>0</v>
      </c>
      <c r="N381" s="472">
        <f>N358</f>
        <v>0</v>
      </c>
      <c r="O381" s="472">
        <f>O358</f>
        <v>0</v>
      </c>
      <c r="P381" s="474">
        <f t="shared" si="86"/>
        <v>0</v>
      </c>
      <c r="Q381" s="475" t="e">
        <f t="shared" si="94"/>
        <v>#DIV/0!</v>
      </c>
      <c r="R381" s="283"/>
      <c r="S381" s="31"/>
      <c r="T381" s="31"/>
      <c r="U381" s="31"/>
      <c r="V381" s="31"/>
      <c r="W381" s="31"/>
      <c r="X381" s="83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40.5" x14ac:dyDescent="0.2">
      <c r="A382" s="420"/>
      <c r="B382" s="421" t="s">
        <v>49</v>
      </c>
      <c r="C382" s="421"/>
      <c r="D382" s="421"/>
      <c r="E382" s="421"/>
      <c r="F382" s="421"/>
      <c r="G382" s="471" t="s">
        <v>203</v>
      </c>
      <c r="H382" s="472">
        <f>H383+H384</f>
        <v>5231300</v>
      </c>
      <c r="I382" s="472">
        <f>I383+I384</f>
        <v>4772101.09</v>
      </c>
      <c r="J382" s="476">
        <f t="shared" si="80"/>
        <v>459198.91000000015</v>
      </c>
      <c r="K382" s="473">
        <f t="shared" si="93"/>
        <v>91.22</v>
      </c>
      <c r="L382" s="472">
        <f>L383+L384</f>
        <v>5231300</v>
      </c>
      <c r="M382" s="472">
        <f>M383+M384</f>
        <v>4448648.8000000026</v>
      </c>
      <c r="N382" s="472">
        <f>N383+N384</f>
        <v>323452.29000000004</v>
      </c>
      <c r="O382" s="472">
        <f>O383+O384</f>
        <v>4772101.09</v>
      </c>
      <c r="P382" s="474">
        <f t="shared" si="86"/>
        <v>459198.91000000015</v>
      </c>
      <c r="Q382" s="475">
        <f t="shared" si="94"/>
        <v>1475.36</v>
      </c>
      <c r="R382" s="283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ht="20.25" x14ac:dyDescent="0.2">
      <c r="A383" s="420"/>
      <c r="B383" s="421"/>
      <c r="C383" s="421" t="s">
        <v>31</v>
      </c>
      <c r="D383" s="421"/>
      <c r="E383" s="421"/>
      <c r="F383" s="421"/>
      <c r="G383" s="471" t="s">
        <v>132</v>
      </c>
      <c r="H383" s="472">
        <f>+H326</f>
        <v>98000</v>
      </c>
      <c r="I383" s="472">
        <f>+I326</f>
        <v>95778.64</v>
      </c>
      <c r="J383" s="476">
        <f t="shared" si="80"/>
        <v>2221.3600000000006</v>
      </c>
      <c r="K383" s="473">
        <f t="shared" si="93"/>
        <v>97.73</v>
      </c>
      <c r="L383" s="472">
        <f>+L326</f>
        <v>98000</v>
      </c>
      <c r="M383" s="472">
        <f>+M326</f>
        <v>87829.93</v>
      </c>
      <c r="N383" s="472">
        <f>+N326</f>
        <v>7948.71</v>
      </c>
      <c r="O383" s="472">
        <f>+O326</f>
        <v>95778.64</v>
      </c>
      <c r="P383" s="474">
        <f t="shared" si="86"/>
        <v>2221.3600000000006</v>
      </c>
      <c r="Q383" s="475">
        <f t="shared" si="94"/>
        <v>1204.96</v>
      </c>
      <c r="R383" s="283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215"/>
      <c r="DD383" s="215"/>
      <c r="DE383" s="215"/>
      <c r="DF383" s="215"/>
      <c r="DG383" s="215"/>
      <c r="DH383" s="215"/>
      <c r="DI383" s="215"/>
      <c r="DJ383" s="215"/>
      <c r="DK383" s="215"/>
      <c r="DL383" s="215"/>
      <c r="DM383" s="215"/>
      <c r="DN383" s="215"/>
      <c r="DO383" s="215"/>
      <c r="DP383" s="215"/>
      <c r="DQ383" s="215"/>
      <c r="DR383" s="215"/>
      <c r="DS383" s="215"/>
      <c r="DT383" s="215"/>
      <c r="DU383" s="215"/>
      <c r="DV383" s="215"/>
      <c r="DW383" s="215"/>
      <c r="DX383" s="215"/>
      <c r="DY383" s="215"/>
      <c r="DZ383" s="215"/>
      <c r="EA383" s="215"/>
      <c r="EB383" s="215"/>
      <c r="EC383" s="215"/>
      <c r="ED383" s="215"/>
      <c r="EE383" s="215"/>
      <c r="EF383" s="215"/>
      <c r="EG383" s="215"/>
      <c r="EH383" s="215"/>
      <c r="EI383" s="215"/>
      <c r="EJ383" s="215"/>
      <c r="EK383" s="215"/>
      <c r="EL383" s="215"/>
      <c r="EM383" s="215"/>
      <c r="EN383" s="215"/>
      <c r="EO383" s="215"/>
      <c r="EP383" s="215"/>
      <c r="EQ383" s="215"/>
      <c r="ER383" s="215"/>
      <c r="ES383" s="215"/>
      <c r="ET383" s="215"/>
      <c r="EU383" s="215"/>
      <c r="EV383" s="215"/>
      <c r="EW383" s="215"/>
      <c r="EX383" s="215"/>
    </row>
    <row r="384" spans="1:154" ht="20.25" x14ac:dyDescent="0.2">
      <c r="A384" s="420"/>
      <c r="B384" s="421"/>
      <c r="C384" s="421" t="s">
        <v>44</v>
      </c>
      <c r="D384" s="421"/>
      <c r="E384" s="421"/>
      <c r="F384" s="421"/>
      <c r="G384" s="471" t="s">
        <v>204</v>
      </c>
      <c r="H384" s="472">
        <f>H262-H379-H380-H383</f>
        <v>5133300</v>
      </c>
      <c r="I384" s="472">
        <f>I262-I379-I380-I383</f>
        <v>4676322.45</v>
      </c>
      <c r="J384" s="476">
        <f t="shared" si="80"/>
        <v>456977.54999999981</v>
      </c>
      <c r="K384" s="473">
        <f t="shared" si="93"/>
        <v>91.1</v>
      </c>
      <c r="L384" s="472">
        <f>L262-L379-L380-L383</f>
        <v>5133300</v>
      </c>
      <c r="M384" s="472">
        <f>M262-M379-M380-M383</f>
        <v>4360818.8700000029</v>
      </c>
      <c r="N384" s="472">
        <f>N262-N379-N380-N383</f>
        <v>315503.58</v>
      </c>
      <c r="O384" s="472">
        <f>O262-O379-O380-O383</f>
        <v>4676322.45</v>
      </c>
      <c r="P384" s="474">
        <f t="shared" si="86"/>
        <v>456977.54999999981</v>
      </c>
      <c r="Q384" s="475">
        <f t="shared" si="94"/>
        <v>1482.18</v>
      </c>
      <c r="R384" s="283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20.25" x14ac:dyDescent="0.2">
      <c r="A385" s="420" t="s">
        <v>205</v>
      </c>
      <c r="B385" s="421" t="s">
        <v>104</v>
      </c>
      <c r="C385" s="421"/>
      <c r="D385" s="421"/>
      <c r="E385" s="421"/>
      <c r="F385" s="421"/>
      <c r="G385" s="471" t="s">
        <v>206</v>
      </c>
      <c r="H385" s="472">
        <f>H387</f>
        <v>13931000</v>
      </c>
      <c r="I385" s="472">
        <f>I387</f>
        <v>13556271.27</v>
      </c>
      <c r="J385" s="476">
        <f t="shared" si="80"/>
        <v>374728.73000000045</v>
      </c>
      <c r="K385" s="473">
        <f t="shared" si="93"/>
        <v>97.31</v>
      </c>
      <c r="L385" s="472">
        <f>L387</f>
        <v>13931000</v>
      </c>
      <c r="M385" s="472">
        <f>M387</f>
        <v>12896780.1</v>
      </c>
      <c r="N385" s="472">
        <f>N387</f>
        <v>659491.16999999993</v>
      </c>
      <c r="O385" s="472">
        <f>O387</f>
        <v>13556271.27</v>
      </c>
      <c r="P385" s="474">
        <f t="shared" si="86"/>
        <v>374728.73000000045</v>
      </c>
      <c r="Q385" s="475">
        <f t="shared" si="94"/>
        <v>2055.5700000000002</v>
      </c>
      <c r="R385" s="283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81" x14ac:dyDescent="0.2">
      <c r="A386" s="420"/>
      <c r="B386" s="421"/>
      <c r="C386" s="421"/>
      <c r="D386" s="421" t="s">
        <v>82</v>
      </c>
      <c r="E386" s="421"/>
      <c r="F386" s="421"/>
      <c r="G386" s="471" t="s">
        <v>207</v>
      </c>
      <c r="H386" s="472">
        <f>H448</f>
        <v>0</v>
      </c>
      <c r="I386" s="472">
        <f>I448</f>
        <v>0</v>
      </c>
      <c r="J386" s="476">
        <f t="shared" si="80"/>
        <v>0</v>
      </c>
      <c r="K386" s="518"/>
      <c r="L386" s="472">
        <f>L448</f>
        <v>0</v>
      </c>
      <c r="M386" s="498">
        <f>M448</f>
        <v>0</v>
      </c>
      <c r="N386" s="472">
        <f>N448</f>
        <v>0</v>
      </c>
      <c r="O386" s="474">
        <f>O448</f>
        <v>0</v>
      </c>
      <c r="P386" s="474">
        <f t="shared" si="86"/>
        <v>0</v>
      </c>
      <c r="Q386" s="475"/>
      <c r="R386" s="283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s="45" customFormat="1" ht="40.5" x14ac:dyDescent="0.25">
      <c r="A387" s="597" t="s">
        <v>208</v>
      </c>
      <c r="B387" s="598"/>
      <c r="C387" s="598"/>
      <c r="D387" s="598"/>
      <c r="E387" s="598"/>
      <c r="F387" s="598"/>
      <c r="G387" s="490" t="s">
        <v>209</v>
      </c>
      <c r="H387" s="491">
        <f>+H388+H451</f>
        <v>13931000</v>
      </c>
      <c r="I387" s="491">
        <f>+I388+I451</f>
        <v>13556271.27</v>
      </c>
      <c r="J387" s="491">
        <f>+J388</f>
        <v>349056.51999999903</v>
      </c>
      <c r="K387" s="523">
        <f t="shared" ref="K387:K420" si="95">ROUND(I387/H387*100,2)</f>
        <v>97.31</v>
      </c>
      <c r="L387" s="491">
        <f>+L388+L451</f>
        <v>13931000</v>
      </c>
      <c r="M387" s="493">
        <f>+M388+M451</f>
        <v>12896780.1</v>
      </c>
      <c r="N387" s="491">
        <f>+N388+N451</f>
        <v>659491.16999999993</v>
      </c>
      <c r="O387" s="495">
        <f>+O388+O451</f>
        <v>13556271.27</v>
      </c>
      <c r="P387" s="495">
        <f t="shared" si="86"/>
        <v>374728.73000000045</v>
      </c>
      <c r="Q387" s="496">
        <f t="shared" si="89"/>
        <v>97.31</v>
      </c>
      <c r="R387" s="283"/>
      <c r="S387" s="83"/>
      <c r="T387" s="83"/>
      <c r="U387" s="83"/>
      <c r="V387" s="83"/>
      <c r="W387" s="83"/>
      <c r="X387" s="31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4"/>
      <c r="EJ387" s="44"/>
      <c r="EK387" s="44"/>
      <c r="EL387" s="44"/>
      <c r="EM387" s="44"/>
      <c r="EN387" s="44"/>
      <c r="EO387" s="44"/>
      <c r="EP387" s="44"/>
      <c r="EQ387" s="44"/>
      <c r="ER387" s="44"/>
      <c r="ES387" s="44"/>
      <c r="ET387" s="44"/>
      <c r="EU387" s="44"/>
      <c r="EV387" s="44"/>
      <c r="EW387" s="44"/>
      <c r="EX387" s="44"/>
    </row>
    <row r="388" spans="1:154" ht="20.25" x14ac:dyDescent="0.2">
      <c r="A388" s="420"/>
      <c r="B388" s="421"/>
      <c r="C388" s="421"/>
      <c r="D388" s="421" t="s">
        <v>33</v>
      </c>
      <c r="E388" s="421"/>
      <c r="F388" s="421"/>
      <c r="G388" s="471" t="s">
        <v>63</v>
      </c>
      <c r="H388" s="472">
        <f>H389+H392+H395+H398+H404+H418</f>
        <v>13931000</v>
      </c>
      <c r="I388" s="472">
        <f>I389+I392+I395+I398+I404+I418</f>
        <v>13581943.48</v>
      </c>
      <c r="J388" s="472">
        <f>J389+J392+J395+J398+J404+J418</f>
        <v>349056.51999999903</v>
      </c>
      <c r="K388" s="518">
        <f t="shared" si="95"/>
        <v>97.49</v>
      </c>
      <c r="L388" s="472">
        <f>L389+L392+L395+L398+L404+L418</f>
        <v>13931000</v>
      </c>
      <c r="M388" s="453">
        <f>M389+M392+M395+M398+M404+M418</f>
        <v>12922368.27</v>
      </c>
      <c r="N388" s="472">
        <f>N389+N392+N395+N398+N404+N418</f>
        <v>659575.21</v>
      </c>
      <c r="O388" s="474">
        <f>O389+O392+O395+O398+O404+O418</f>
        <v>13581943.48</v>
      </c>
      <c r="P388" s="474">
        <f t="shared" si="86"/>
        <v>349056.51999999955</v>
      </c>
      <c r="Q388" s="475">
        <f t="shared" si="89"/>
        <v>97.49</v>
      </c>
      <c r="R388" s="283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20.25" x14ac:dyDescent="0.2">
      <c r="A389" s="420"/>
      <c r="B389" s="421"/>
      <c r="C389" s="421"/>
      <c r="D389" s="421" t="s">
        <v>90</v>
      </c>
      <c r="E389" s="421"/>
      <c r="F389" s="421"/>
      <c r="G389" s="471" t="s">
        <v>67</v>
      </c>
      <c r="H389" s="472">
        <f>H390</f>
        <v>7000</v>
      </c>
      <c r="I389" s="472">
        <f>I390</f>
        <v>6859.69</v>
      </c>
      <c r="J389" s="472">
        <f t="shared" ref="J389:J390" si="96">J390</f>
        <v>140.3100000000004</v>
      </c>
      <c r="K389" s="518">
        <f t="shared" si="95"/>
        <v>98</v>
      </c>
      <c r="L389" s="472">
        <f t="shared" ref="L389:O390" si="97">L390</f>
        <v>7000</v>
      </c>
      <c r="M389" s="453">
        <f t="shared" si="97"/>
        <v>6859.69</v>
      </c>
      <c r="N389" s="472">
        <f t="shared" si="97"/>
        <v>0</v>
      </c>
      <c r="O389" s="509">
        <f t="shared" si="97"/>
        <v>6859.69</v>
      </c>
      <c r="P389" s="474">
        <f t="shared" si="86"/>
        <v>140.3100000000004</v>
      </c>
      <c r="Q389" s="475">
        <f t="shared" si="89"/>
        <v>98</v>
      </c>
      <c r="R389" s="283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20.25" x14ac:dyDescent="0.2">
      <c r="A390" s="420"/>
      <c r="B390" s="421"/>
      <c r="C390" s="421"/>
      <c r="D390" s="421"/>
      <c r="E390" s="421" t="s">
        <v>91</v>
      </c>
      <c r="F390" s="421"/>
      <c r="G390" s="433" t="s">
        <v>183</v>
      </c>
      <c r="H390" s="472">
        <f>H391</f>
        <v>7000</v>
      </c>
      <c r="I390" s="472">
        <f>I391</f>
        <v>6859.69</v>
      </c>
      <c r="J390" s="472">
        <f t="shared" si="96"/>
        <v>140.3100000000004</v>
      </c>
      <c r="K390" s="518">
        <f t="shared" si="95"/>
        <v>98</v>
      </c>
      <c r="L390" s="472">
        <f t="shared" si="97"/>
        <v>7000</v>
      </c>
      <c r="M390" s="453">
        <f t="shared" si="97"/>
        <v>6859.69</v>
      </c>
      <c r="N390" s="472">
        <f t="shared" si="97"/>
        <v>0</v>
      </c>
      <c r="O390" s="474">
        <f t="shared" si="97"/>
        <v>6859.69</v>
      </c>
      <c r="P390" s="474">
        <f t="shared" si="86"/>
        <v>140.3100000000004</v>
      </c>
      <c r="Q390" s="475">
        <f t="shared" si="89"/>
        <v>98</v>
      </c>
      <c r="R390" s="283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20.25" x14ac:dyDescent="0.2">
      <c r="A391" s="432"/>
      <c r="B391" s="431"/>
      <c r="C391" s="431"/>
      <c r="D391" s="431"/>
      <c r="E391" s="431"/>
      <c r="F391" s="431" t="s">
        <v>91</v>
      </c>
      <c r="G391" s="435" t="s">
        <v>156</v>
      </c>
      <c r="H391" s="476">
        <v>7000</v>
      </c>
      <c r="I391" s="476">
        <f>O391</f>
        <v>6859.69</v>
      </c>
      <c r="J391" s="476">
        <f t="shared" ref="J391:J446" si="98">H391-I391</f>
        <v>140.3100000000004</v>
      </c>
      <c r="K391" s="518">
        <f t="shared" si="95"/>
        <v>98</v>
      </c>
      <c r="L391" s="476">
        <v>7000</v>
      </c>
      <c r="M391" s="477">
        <v>6859.69</v>
      </c>
      <c r="N391" s="476">
        <v>0</v>
      </c>
      <c r="O391" s="478">
        <f t="shared" ref="O391" si="99">M391+N391</f>
        <v>6859.69</v>
      </c>
      <c r="P391" s="478">
        <f t="shared" si="86"/>
        <v>140.3100000000004</v>
      </c>
      <c r="Q391" s="475">
        <f t="shared" si="89"/>
        <v>98</v>
      </c>
      <c r="R391" s="283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20.25" hidden="1" x14ac:dyDescent="0.2">
      <c r="A392" s="420"/>
      <c r="B392" s="421"/>
      <c r="C392" s="421"/>
      <c r="D392" s="421" t="s">
        <v>92</v>
      </c>
      <c r="E392" s="421"/>
      <c r="F392" s="421"/>
      <c r="G392" s="471" t="s">
        <v>71</v>
      </c>
      <c r="H392" s="472">
        <f>H393+H394</f>
        <v>0</v>
      </c>
      <c r="I392" s="472">
        <f>I393+I394</f>
        <v>0</v>
      </c>
      <c r="J392" s="476">
        <f t="shared" si="98"/>
        <v>0</v>
      </c>
      <c r="K392" s="518" t="e">
        <f t="shared" si="95"/>
        <v>#DIV/0!</v>
      </c>
      <c r="L392" s="472">
        <f>L393+L394</f>
        <v>0</v>
      </c>
      <c r="M392" s="453">
        <f>M393+M394</f>
        <v>0</v>
      </c>
      <c r="N392" s="472">
        <f>N393+N394</f>
        <v>0</v>
      </c>
      <c r="O392" s="474">
        <f>O393+O394</f>
        <v>0</v>
      </c>
      <c r="P392" s="474">
        <f t="shared" si="86"/>
        <v>0</v>
      </c>
      <c r="Q392" s="475" t="e">
        <f t="shared" si="89"/>
        <v>#DIV/0!</v>
      </c>
      <c r="R392" s="283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20.25" hidden="1" x14ac:dyDescent="0.2">
      <c r="A393" s="432"/>
      <c r="B393" s="431"/>
      <c r="C393" s="431"/>
      <c r="D393" s="431"/>
      <c r="E393" s="431" t="s">
        <v>39</v>
      </c>
      <c r="F393" s="431"/>
      <c r="G393" s="435" t="s">
        <v>343</v>
      </c>
      <c r="H393" s="476"/>
      <c r="I393" s="476"/>
      <c r="J393" s="476">
        <f t="shared" si="98"/>
        <v>0</v>
      </c>
      <c r="K393" s="518" t="e">
        <f t="shared" si="95"/>
        <v>#DIV/0!</v>
      </c>
      <c r="L393" s="476"/>
      <c r="M393" s="477"/>
      <c r="N393" s="476"/>
      <c r="O393" s="478">
        <f t="shared" ref="O393:O394" si="100">M393+N393</f>
        <v>0</v>
      </c>
      <c r="P393" s="478">
        <f t="shared" si="86"/>
        <v>0</v>
      </c>
      <c r="Q393" s="475" t="e">
        <f t="shared" si="89"/>
        <v>#DIV/0!</v>
      </c>
      <c r="R393" s="283"/>
      <c r="S393" s="5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40.5" hidden="1" x14ac:dyDescent="0.2">
      <c r="A394" s="432"/>
      <c r="B394" s="431"/>
      <c r="C394" s="431"/>
      <c r="D394" s="431"/>
      <c r="E394" s="431">
        <v>10</v>
      </c>
      <c r="F394" s="431"/>
      <c r="G394" s="435" t="s">
        <v>342</v>
      </c>
      <c r="H394" s="476"/>
      <c r="I394" s="476"/>
      <c r="J394" s="476">
        <f t="shared" si="98"/>
        <v>0</v>
      </c>
      <c r="K394" s="518" t="e">
        <f t="shared" si="95"/>
        <v>#DIV/0!</v>
      </c>
      <c r="L394" s="476"/>
      <c r="M394" s="477"/>
      <c r="N394" s="476"/>
      <c r="O394" s="478">
        <f t="shared" si="100"/>
        <v>0</v>
      </c>
      <c r="P394" s="478">
        <f t="shared" si="86"/>
        <v>0</v>
      </c>
      <c r="Q394" s="475" t="e">
        <f t="shared" si="89"/>
        <v>#DIV/0!</v>
      </c>
      <c r="R394" s="283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40.5" hidden="1" x14ac:dyDescent="0.2">
      <c r="A395" s="420"/>
      <c r="B395" s="421"/>
      <c r="C395" s="421"/>
      <c r="D395" s="421">
        <v>51</v>
      </c>
      <c r="E395" s="421"/>
      <c r="F395" s="421"/>
      <c r="G395" s="471" t="s">
        <v>73</v>
      </c>
      <c r="H395" s="472">
        <f>H396</f>
        <v>0</v>
      </c>
      <c r="I395" s="472">
        <f>I396</f>
        <v>0</v>
      </c>
      <c r="J395" s="476">
        <f t="shared" si="98"/>
        <v>0</v>
      </c>
      <c r="K395" s="518" t="e">
        <f t="shared" si="95"/>
        <v>#DIV/0!</v>
      </c>
      <c r="L395" s="472">
        <f t="shared" ref="L395:O396" si="101">L396</f>
        <v>0</v>
      </c>
      <c r="M395" s="453">
        <f t="shared" si="101"/>
        <v>0</v>
      </c>
      <c r="N395" s="472">
        <f t="shared" si="101"/>
        <v>0</v>
      </c>
      <c r="O395" s="474">
        <f t="shared" si="101"/>
        <v>0</v>
      </c>
      <c r="P395" s="474">
        <f t="shared" si="86"/>
        <v>0</v>
      </c>
      <c r="Q395" s="475" t="e">
        <f t="shared" si="89"/>
        <v>#DIV/0!</v>
      </c>
      <c r="R395" s="283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20.25" hidden="1" x14ac:dyDescent="0.2">
      <c r="A396" s="420"/>
      <c r="B396" s="421"/>
      <c r="C396" s="421"/>
      <c r="D396" s="421"/>
      <c r="E396" s="421" t="s">
        <v>33</v>
      </c>
      <c r="F396" s="421"/>
      <c r="G396" s="433" t="s">
        <v>93</v>
      </c>
      <c r="H396" s="472">
        <f>H397</f>
        <v>0</v>
      </c>
      <c r="I396" s="472">
        <f>I397</f>
        <v>0</v>
      </c>
      <c r="J396" s="476">
        <f t="shared" si="98"/>
        <v>0</v>
      </c>
      <c r="K396" s="518" t="e">
        <f t="shared" si="95"/>
        <v>#DIV/0!</v>
      </c>
      <c r="L396" s="472">
        <f t="shared" si="101"/>
        <v>0</v>
      </c>
      <c r="M396" s="453">
        <f t="shared" si="101"/>
        <v>0</v>
      </c>
      <c r="N396" s="472">
        <f t="shared" si="101"/>
        <v>0</v>
      </c>
      <c r="O396" s="474">
        <f t="shared" si="101"/>
        <v>0</v>
      </c>
      <c r="P396" s="474">
        <f t="shared" si="86"/>
        <v>0</v>
      </c>
      <c r="Q396" s="475" t="e">
        <f t="shared" si="89"/>
        <v>#DIV/0!</v>
      </c>
      <c r="R396" s="283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81" hidden="1" x14ac:dyDescent="0.2">
      <c r="A397" s="432"/>
      <c r="B397" s="431"/>
      <c r="C397" s="431"/>
      <c r="D397" s="431"/>
      <c r="E397" s="431"/>
      <c r="F397" s="431">
        <v>18</v>
      </c>
      <c r="G397" s="435" t="s">
        <v>96</v>
      </c>
      <c r="H397" s="476"/>
      <c r="I397" s="476"/>
      <c r="J397" s="476">
        <f t="shared" si="98"/>
        <v>0</v>
      </c>
      <c r="K397" s="518" t="e">
        <f t="shared" si="95"/>
        <v>#DIV/0!</v>
      </c>
      <c r="L397" s="476"/>
      <c r="M397" s="477"/>
      <c r="N397" s="476"/>
      <c r="O397" s="478">
        <f t="shared" ref="O397" si="102">M397+N397</f>
        <v>0</v>
      </c>
      <c r="P397" s="478">
        <f t="shared" si="86"/>
        <v>0</v>
      </c>
      <c r="Q397" s="475" t="e">
        <f t="shared" si="89"/>
        <v>#DIV/0!</v>
      </c>
      <c r="R397" s="283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20.25" x14ac:dyDescent="0.2">
      <c r="A398" s="420"/>
      <c r="B398" s="421"/>
      <c r="C398" s="421"/>
      <c r="D398" s="421">
        <v>55</v>
      </c>
      <c r="E398" s="421"/>
      <c r="F398" s="421"/>
      <c r="G398" s="471" t="s">
        <v>341</v>
      </c>
      <c r="H398" s="472">
        <f>H399+H402</f>
        <v>0</v>
      </c>
      <c r="I398" s="472">
        <f>I399+I402</f>
        <v>0</v>
      </c>
      <c r="J398" s="476">
        <f t="shared" si="98"/>
        <v>0</v>
      </c>
      <c r="K398" s="518" t="e">
        <f t="shared" si="95"/>
        <v>#DIV/0!</v>
      </c>
      <c r="L398" s="472">
        <f>L399+L402</f>
        <v>0</v>
      </c>
      <c r="M398" s="453">
        <f>M399+M402</f>
        <v>0</v>
      </c>
      <c r="N398" s="472">
        <f>N399+N402</f>
        <v>0</v>
      </c>
      <c r="O398" s="474">
        <f>O399+O402</f>
        <v>0</v>
      </c>
      <c r="P398" s="474">
        <f t="shared" si="86"/>
        <v>0</v>
      </c>
      <c r="Q398" s="475" t="e">
        <f t="shared" si="89"/>
        <v>#DIV/0!</v>
      </c>
      <c r="R398" s="283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20.25" x14ac:dyDescent="0.2">
      <c r="A399" s="420"/>
      <c r="B399" s="421"/>
      <c r="C399" s="421"/>
      <c r="D399" s="421"/>
      <c r="E399" s="421" t="s">
        <v>33</v>
      </c>
      <c r="F399" s="421"/>
      <c r="G399" s="471" t="s">
        <v>340</v>
      </c>
      <c r="H399" s="472">
        <f>H400+H401</f>
        <v>0</v>
      </c>
      <c r="I399" s="472">
        <f>I400+I401</f>
        <v>0</v>
      </c>
      <c r="J399" s="476">
        <f t="shared" si="98"/>
        <v>0</v>
      </c>
      <c r="K399" s="518" t="e">
        <f t="shared" si="95"/>
        <v>#DIV/0!</v>
      </c>
      <c r="L399" s="472">
        <f>L400+L401</f>
        <v>0</v>
      </c>
      <c r="M399" s="453">
        <f>M400+M401</f>
        <v>0</v>
      </c>
      <c r="N399" s="472">
        <f>N400+N401</f>
        <v>0</v>
      </c>
      <c r="O399" s="474">
        <f>O400+O401</f>
        <v>0</v>
      </c>
      <c r="P399" s="474">
        <f t="shared" si="86"/>
        <v>0</v>
      </c>
      <c r="Q399" s="475" t="e">
        <f t="shared" si="89"/>
        <v>#DIV/0!</v>
      </c>
      <c r="R399" s="283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40.5" hidden="1" x14ac:dyDescent="0.2">
      <c r="A400" s="432"/>
      <c r="B400" s="431"/>
      <c r="C400" s="431"/>
      <c r="D400" s="431"/>
      <c r="E400" s="431"/>
      <c r="F400" s="431" t="s">
        <v>117</v>
      </c>
      <c r="G400" s="435" t="s">
        <v>339</v>
      </c>
      <c r="H400" s="476"/>
      <c r="I400" s="476"/>
      <c r="J400" s="476">
        <f t="shared" si="98"/>
        <v>0</v>
      </c>
      <c r="K400" s="518" t="e">
        <f t="shared" si="95"/>
        <v>#DIV/0!</v>
      </c>
      <c r="L400" s="476"/>
      <c r="M400" s="477"/>
      <c r="N400" s="476"/>
      <c r="O400" s="478">
        <f t="shared" ref="O400:O401" si="103">M400+N400</f>
        <v>0</v>
      </c>
      <c r="P400" s="478">
        <f t="shared" si="86"/>
        <v>0</v>
      </c>
      <c r="Q400" s="475" t="e">
        <f t="shared" si="89"/>
        <v>#DIV/0!</v>
      </c>
      <c r="R400" s="283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20.25" x14ac:dyDescent="0.2">
      <c r="A401" s="432"/>
      <c r="B401" s="431"/>
      <c r="C401" s="431"/>
      <c r="D401" s="431"/>
      <c r="E401" s="431"/>
      <c r="F401" s="431">
        <v>18</v>
      </c>
      <c r="G401" s="435" t="s">
        <v>210</v>
      </c>
      <c r="H401" s="476"/>
      <c r="I401" s="476"/>
      <c r="J401" s="476">
        <f t="shared" si="98"/>
        <v>0</v>
      </c>
      <c r="K401" s="518" t="e">
        <f t="shared" si="95"/>
        <v>#DIV/0!</v>
      </c>
      <c r="L401" s="476"/>
      <c r="M401" s="477"/>
      <c r="N401" s="476"/>
      <c r="O401" s="478">
        <f t="shared" si="103"/>
        <v>0</v>
      </c>
      <c r="P401" s="478">
        <f t="shared" si="86"/>
        <v>0</v>
      </c>
      <c r="Q401" s="475" t="e">
        <f t="shared" si="89"/>
        <v>#DIV/0!</v>
      </c>
      <c r="R401" s="283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40.5" x14ac:dyDescent="0.2">
      <c r="A402" s="420"/>
      <c r="B402" s="421"/>
      <c r="C402" s="421"/>
      <c r="D402" s="421"/>
      <c r="E402" s="421" t="s">
        <v>31</v>
      </c>
      <c r="F402" s="421"/>
      <c r="G402" s="433" t="s">
        <v>338</v>
      </c>
      <c r="H402" s="472">
        <f>H403</f>
        <v>0</v>
      </c>
      <c r="I402" s="472">
        <f>I403</f>
        <v>0</v>
      </c>
      <c r="J402" s="476">
        <f t="shared" si="98"/>
        <v>0</v>
      </c>
      <c r="K402" s="518" t="e">
        <f t="shared" si="95"/>
        <v>#DIV/0!</v>
      </c>
      <c r="L402" s="472">
        <f>L403</f>
        <v>0</v>
      </c>
      <c r="M402" s="453">
        <f>M403</f>
        <v>0</v>
      </c>
      <c r="N402" s="472">
        <f>N403</f>
        <v>0</v>
      </c>
      <c r="O402" s="474">
        <f>O403</f>
        <v>0</v>
      </c>
      <c r="P402" s="474">
        <f t="shared" si="86"/>
        <v>0</v>
      </c>
      <c r="Q402" s="475" t="e">
        <f t="shared" si="89"/>
        <v>#DIV/0!</v>
      </c>
      <c r="R402" s="283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40.5" x14ac:dyDescent="0.2">
      <c r="A403" s="432"/>
      <c r="B403" s="431"/>
      <c r="C403" s="431"/>
      <c r="D403" s="431"/>
      <c r="E403" s="431"/>
      <c r="F403" s="431" t="s">
        <v>33</v>
      </c>
      <c r="G403" s="435" t="s">
        <v>337</v>
      </c>
      <c r="H403" s="476"/>
      <c r="I403" s="476"/>
      <c r="J403" s="476">
        <f t="shared" si="98"/>
        <v>0</v>
      </c>
      <c r="K403" s="518" t="e">
        <f t="shared" si="95"/>
        <v>#DIV/0!</v>
      </c>
      <c r="L403" s="476"/>
      <c r="M403" s="477"/>
      <c r="N403" s="476"/>
      <c r="O403" s="478">
        <f t="shared" ref="O403" si="104">M403+N403</f>
        <v>0</v>
      </c>
      <c r="P403" s="478">
        <f t="shared" si="86"/>
        <v>0</v>
      </c>
      <c r="Q403" s="475" t="e">
        <f t="shared" si="89"/>
        <v>#DIV/0!</v>
      </c>
      <c r="R403" s="283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60.75" x14ac:dyDescent="0.2">
      <c r="A404" s="420"/>
      <c r="B404" s="421"/>
      <c r="C404" s="421"/>
      <c r="D404" s="421">
        <v>56</v>
      </c>
      <c r="E404" s="421"/>
      <c r="F404" s="421"/>
      <c r="G404" s="433" t="s">
        <v>336</v>
      </c>
      <c r="H404" s="472">
        <f>+H405+H408+H411+H414</f>
        <v>6171000</v>
      </c>
      <c r="I404" s="472">
        <f>+I405+I408+I411+I414</f>
        <v>5844861.6200000001</v>
      </c>
      <c r="J404" s="476">
        <f t="shared" si="98"/>
        <v>326138.37999999989</v>
      </c>
      <c r="K404" s="518">
        <f t="shared" si="95"/>
        <v>94.71</v>
      </c>
      <c r="L404" s="472">
        <f>+L405+L408+L411+L414</f>
        <v>6171000</v>
      </c>
      <c r="M404" s="453">
        <f>+M405+M408+M411+M414</f>
        <v>5237634.1399999997</v>
      </c>
      <c r="N404" s="472">
        <f>+N405+N408+N411+N414</f>
        <v>607227.48</v>
      </c>
      <c r="O404" s="474">
        <f t="shared" ref="O404" si="105">+O405+O408+O411+O414</f>
        <v>5844861.6200000001</v>
      </c>
      <c r="P404" s="478">
        <f t="shared" si="86"/>
        <v>326138.37999999989</v>
      </c>
      <c r="Q404" s="475">
        <f t="shared" si="89"/>
        <v>94.71</v>
      </c>
      <c r="R404" s="283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20.25" hidden="1" x14ac:dyDescent="0.2">
      <c r="A405" s="420"/>
      <c r="B405" s="421"/>
      <c r="C405" s="421"/>
      <c r="D405" s="521"/>
      <c r="E405" s="524" t="s">
        <v>253</v>
      </c>
      <c r="F405" s="521"/>
      <c r="G405" s="522" t="s">
        <v>411</v>
      </c>
      <c r="H405" s="472">
        <f>H406+H407</f>
        <v>0</v>
      </c>
      <c r="I405" s="472">
        <f>I406+I407</f>
        <v>0</v>
      </c>
      <c r="J405" s="476">
        <f t="shared" si="98"/>
        <v>0</v>
      </c>
      <c r="K405" s="518" t="e">
        <f t="shared" si="95"/>
        <v>#DIV/0!</v>
      </c>
      <c r="L405" s="472">
        <f>L406+L407</f>
        <v>0</v>
      </c>
      <c r="M405" s="453">
        <f>M406+M407</f>
        <v>0</v>
      </c>
      <c r="N405" s="472">
        <f>N406+N407</f>
        <v>0</v>
      </c>
      <c r="O405" s="474">
        <f>O406+O407</f>
        <v>0</v>
      </c>
      <c r="P405" s="474">
        <f>P406+P407</f>
        <v>0</v>
      </c>
      <c r="Q405" s="475" t="e">
        <f t="shared" si="89"/>
        <v>#DIV/0!</v>
      </c>
      <c r="R405" s="283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20.25" hidden="1" x14ac:dyDescent="0.2">
      <c r="A406" s="420"/>
      <c r="B406" s="421"/>
      <c r="C406" s="421"/>
      <c r="D406" s="521"/>
      <c r="E406" s="525"/>
      <c r="F406" s="521" t="s">
        <v>55</v>
      </c>
      <c r="G406" s="522" t="s">
        <v>157</v>
      </c>
      <c r="H406" s="472"/>
      <c r="I406" s="472"/>
      <c r="J406" s="476">
        <f t="shared" si="98"/>
        <v>0</v>
      </c>
      <c r="K406" s="518" t="e">
        <f t="shared" si="95"/>
        <v>#DIV/0!</v>
      </c>
      <c r="L406" s="472"/>
      <c r="M406" s="453"/>
      <c r="N406" s="472"/>
      <c r="O406" s="474">
        <f t="shared" ref="O406:O407" si="106">M406+N406</f>
        <v>0</v>
      </c>
      <c r="P406" s="474"/>
      <c r="Q406" s="475" t="e">
        <f t="shared" si="89"/>
        <v>#DIV/0!</v>
      </c>
      <c r="R406" s="283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20.25" hidden="1" x14ac:dyDescent="0.2">
      <c r="A407" s="420"/>
      <c r="B407" s="421"/>
      <c r="C407" s="421"/>
      <c r="D407" s="521"/>
      <c r="E407" s="525"/>
      <c r="F407" s="521" t="s">
        <v>56</v>
      </c>
      <c r="G407" s="522" t="s">
        <v>158</v>
      </c>
      <c r="H407" s="472"/>
      <c r="I407" s="472"/>
      <c r="J407" s="476">
        <f t="shared" si="98"/>
        <v>0</v>
      </c>
      <c r="K407" s="518" t="e">
        <f t="shared" si="95"/>
        <v>#DIV/0!</v>
      </c>
      <c r="L407" s="472"/>
      <c r="M407" s="453"/>
      <c r="N407" s="472"/>
      <c r="O407" s="474">
        <f t="shared" si="106"/>
        <v>0</v>
      </c>
      <c r="P407" s="474"/>
      <c r="Q407" s="475" t="e">
        <f t="shared" si="89"/>
        <v>#DIV/0!</v>
      </c>
      <c r="R407" s="283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60.75" x14ac:dyDescent="0.2">
      <c r="A408" s="432"/>
      <c r="B408" s="431"/>
      <c r="C408" s="431"/>
      <c r="D408" s="521"/>
      <c r="E408" s="526">
        <v>48</v>
      </c>
      <c r="F408" s="526"/>
      <c r="G408" s="527" t="s">
        <v>267</v>
      </c>
      <c r="H408" s="476">
        <f>H409+H410</f>
        <v>0</v>
      </c>
      <c r="I408" s="476">
        <f>I409+I410</f>
        <v>0</v>
      </c>
      <c r="J408" s="476">
        <f t="shared" si="98"/>
        <v>0</v>
      </c>
      <c r="K408" s="518" t="e">
        <f t="shared" si="95"/>
        <v>#DIV/0!</v>
      </c>
      <c r="L408" s="476">
        <f>L409+L410</f>
        <v>0</v>
      </c>
      <c r="M408" s="477">
        <f>M409+M410</f>
        <v>0</v>
      </c>
      <c r="N408" s="476">
        <f>N409+N410</f>
        <v>0</v>
      </c>
      <c r="O408" s="478">
        <f>O409+O410</f>
        <v>0</v>
      </c>
      <c r="P408" s="478">
        <f>P409+P410</f>
        <v>0</v>
      </c>
      <c r="Q408" s="475" t="e">
        <f t="shared" si="89"/>
        <v>#DIV/0!</v>
      </c>
      <c r="R408" s="283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20.25" x14ac:dyDescent="0.2">
      <c r="A409" s="432"/>
      <c r="B409" s="431"/>
      <c r="C409" s="431"/>
      <c r="D409" s="521"/>
      <c r="E409" s="526"/>
      <c r="F409" s="521" t="s">
        <v>55</v>
      </c>
      <c r="G409" s="528" t="s">
        <v>157</v>
      </c>
      <c r="H409" s="476"/>
      <c r="I409" s="476"/>
      <c r="J409" s="476">
        <f t="shared" si="98"/>
        <v>0</v>
      </c>
      <c r="K409" s="518" t="e">
        <f t="shared" si="95"/>
        <v>#DIV/0!</v>
      </c>
      <c r="L409" s="476"/>
      <c r="M409" s="477"/>
      <c r="N409" s="476"/>
      <c r="O409" s="478">
        <f t="shared" ref="O409:O410" si="107">M409+N409</f>
        <v>0</v>
      </c>
      <c r="P409" s="478"/>
      <c r="Q409" s="475" t="e">
        <f t="shared" si="89"/>
        <v>#DIV/0!</v>
      </c>
      <c r="R409" s="283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20.25" x14ac:dyDescent="0.2">
      <c r="A410" s="432"/>
      <c r="B410" s="431"/>
      <c r="C410" s="431"/>
      <c r="D410" s="521"/>
      <c r="E410" s="526"/>
      <c r="F410" s="521" t="s">
        <v>56</v>
      </c>
      <c r="G410" s="528" t="s">
        <v>158</v>
      </c>
      <c r="H410" s="476"/>
      <c r="I410" s="476"/>
      <c r="J410" s="476">
        <f t="shared" si="98"/>
        <v>0</v>
      </c>
      <c r="K410" s="518" t="e">
        <f t="shared" si="95"/>
        <v>#DIV/0!</v>
      </c>
      <c r="L410" s="476"/>
      <c r="M410" s="477"/>
      <c r="N410" s="476"/>
      <c r="O410" s="478">
        <f t="shared" si="107"/>
        <v>0</v>
      </c>
      <c r="P410" s="478"/>
      <c r="Q410" s="475" t="e">
        <f t="shared" si="89"/>
        <v>#DIV/0!</v>
      </c>
      <c r="R410" s="283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60.75" x14ac:dyDescent="0.2">
      <c r="A411" s="432"/>
      <c r="B411" s="431"/>
      <c r="C411" s="431"/>
      <c r="D411" s="521"/>
      <c r="E411" s="526">
        <v>49</v>
      </c>
      <c r="F411" s="526"/>
      <c r="G411" s="527" t="s">
        <v>268</v>
      </c>
      <c r="H411" s="476">
        <f>H412+H413</f>
        <v>6171000</v>
      </c>
      <c r="I411" s="476">
        <f>I412+I413</f>
        <v>5844861.6200000001</v>
      </c>
      <c r="J411" s="476">
        <f t="shared" si="98"/>
        <v>326138.37999999989</v>
      </c>
      <c r="K411" s="518">
        <f t="shared" si="95"/>
        <v>94.71</v>
      </c>
      <c r="L411" s="476">
        <f>L412+L413</f>
        <v>6171000</v>
      </c>
      <c r="M411" s="477">
        <f>M412+M413</f>
        <v>5237634.1399999997</v>
      </c>
      <c r="N411" s="476">
        <f>N412+N413</f>
        <v>607227.48</v>
      </c>
      <c r="O411" s="529">
        <f>O412+O413</f>
        <v>5844861.6200000001</v>
      </c>
      <c r="P411" s="478">
        <f>P412+P413</f>
        <v>326138.37999999989</v>
      </c>
      <c r="Q411" s="475">
        <f>ROUND(O411/L411*100,2)</f>
        <v>94.71</v>
      </c>
      <c r="R411" s="283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20.25" x14ac:dyDescent="0.2">
      <c r="A412" s="432"/>
      <c r="B412" s="431"/>
      <c r="C412" s="431"/>
      <c r="D412" s="521"/>
      <c r="E412" s="526"/>
      <c r="F412" s="521" t="s">
        <v>55</v>
      </c>
      <c r="G412" s="528" t="s">
        <v>157</v>
      </c>
      <c r="H412" s="476">
        <v>1360000</v>
      </c>
      <c r="I412" s="476">
        <f>O412</f>
        <v>1291883.2000000002</v>
      </c>
      <c r="J412" s="476">
        <f t="shared" si="98"/>
        <v>68116.799999999814</v>
      </c>
      <c r="K412" s="518">
        <f>ROUND(I412/H412*100,2)</f>
        <v>94.99</v>
      </c>
      <c r="L412" s="476">
        <v>1360000</v>
      </c>
      <c r="M412" s="477">
        <v>1165875.8400000001</v>
      </c>
      <c r="N412" s="476">
        <v>126007.36</v>
      </c>
      <c r="O412" s="478">
        <f t="shared" ref="O412:O417" si="108">M412+N412</f>
        <v>1291883.2000000002</v>
      </c>
      <c r="P412" s="478">
        <f t="shared" ref="P412:P413" si="109">L412-O412</f>
        <v>68116.799999999814</v>
      </c>
      <c r="Q412" s="475">
        <f t="shared" ref="Q412:Q413" si="110">ROUND(O412/L412*100,2)</f>
        <v>94.99</v>
      </c>
      <c r="R412" s="283"/>
      <c r="S412" s="31"/>
      <c r="T412" s="31"/>
      <c r="U412" s="31"/>
      <c r="V412" s="31"/>
      <c r="W412" s="31"/>
      <c r="X412" s="283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20.25" x14ac:dyDescent="0.2">
      <c r="A413" s="432"/>
      <c r="B413" s="431"/>
      <c r="C413" s="431"/>
      <c r="D413" s="521"/>
      <c r="E413" s="526"/>
      <c r="F413" s="521" t="s">
        <v>56</v>
      </c>
      <c r="G413" s="528" t="s">
        <v>158</v>
      </c>
      <c r="H413" s="476">
        <v>4811000</v>
      </c>
      <c r="I413" s="476">
        <f>O413</f>
        <v>4552978.42</v>
      </c>
      <c r="J413" s="476">
        <f t="shared" si="98"/>
        <v>258021.58000000007</v>
      </c>
      <c r="K413" s="518">
        <f>ROUND(I413/H413*100,2)</f>
        <v>94.64</v>
      </c>
      <c r="L413" s="476">
        <v>4811000</v>
      </c>
      <c r="M413" s="477">
        <v>4071758.3</v>
      </c>
      <c r="N413" s="476">
        <v>481220.12</v>
      </c>
      <c r="O413" s="478">
        <f t="shared" si="108"/>
        <v>4552978.42</v>
      </c>
      <c r="P413" s="478">
        <f t="shared" si="109"/>
        <v>258021.58000000007</v>
      </c>
      <c r="Q413" s="475">
        <f t="shared" si="110"/>
        <v>94.64</v>
      </c>
      <c r="R413" s="283"/>
      <c r="S413" s="31"/>
      <c r="T413" s="31"/>
      <c r="U413" s="31"/>
      <c r="V413" s="31"/>
      <c r="W413" s="31"/>
      <c r="X413" s="283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40.5" x14ac:dyDescent="0.2">
      <c r="A414" s="432"/>
      <c r="B414" s="431"/>
      <c r="C414" s="431"/>
      <c r="D414" s="521"/>
      <c r="E414" s="526">
        <v>51</v>
      </c>
      <c r="F414" s="521"/>
      <c r="G414" s="528" t="s">
        <v>410</v>
      </c>
      <c r="H414" s="476">
        <f>H415+H416</f>
        <v>0</v>
      </c>
      <c r="I414" s="476">
        <f>I415+I416</f>
        <v>0</v>
      </c>
      <c r="J414" s="476">
        <f t="shared" si="98"/>
        <v>0</v>
      </c>
      <c r="K414" s="518" t="e">
        <f t="shared" si="95"/>
        <v>#DIV/0!</v>
      </c>
      <c r="L414" s="476">
        <f>L415+L416</f>
        <v>0</v>
      </c>
      <c r="M414" s="477">
        <f>M415+M416</f>
        <v>0</v>
      </c>
      <c r="N414" s="476">
        <f>N415+N416+N417</f>
        <v>0</v>
      </c>
      <c r="O414" s="478">
        <f t="shared" si="108"/>
        <v>0</v>
      </c>
      <c r="P414" s="478"/>
      <c r="Q414" s="475" t="e">
        <f t="shared" si="89"/>
        <v>#DIV/0!</v>
      </c>
      <c r="R414" s="283"/>
      <c r="S414" s="31"/>
      <c r="T414" s="31"/>
      <c r="U414" s="31"/>
      <c r="V414" s="31"/>
      <c r="W414" s="31"/>
      <c r="X414" s="283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20.25" x14ac:dyDescent="0.2">
      <c r="A415" s="432"/>
      <c r="B415" s="431"/>
      <c r="C415" s="431"/>
      <c r="D415" s="521"/>
      <c r="E415" s="526"/>
      <c r="F415" s="521" t="s">
        <v>407</v>
      </c>
      <c r="G415" s="528" t="s">
        <v>157</v>
      </c>
      <c r="H415" s="476"/>
      <c r="I415" s="476"/>
      <c r="J415" s="476">
        <f t="shared" si="98"/>
        <v>0</v>
      </c>
      <c r="K415" s="518" t="e">
        <f t="shared" si="95"/>
        <v>#DIV/0!</v>
      </c>
      <c r="L415" s="476"/>
      <c r="M415" s="477"/>
      <c r="N415" s="476"/>
      <c r="O415" s="478">
        <f t="shared" si="108"/>
        <v>0</v>
      </c>
      <c r="P415" s="478"/>
      <c r="Q415" s="475" t="e">
        <f t="shared" si="89"/>
        <v>#DIV/0!</v>
      </c>
      <c r="R415" s="283"/>
      <c r="S415" s="31"/>
      <c r="T415" s="31"/>
      <c r="U415" s="31"/>
      <c r="V415" s="31"/>
      <c r="W415" s="31"/>
      <c r="X415" s="283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20.25" x14ac:dyDescent="0.2">
      <c r="A416" s="432"/>
      <c r="B416" s="431"/>
      <c r="C416" s="431"/>
      <c r="D416" s="521"/>
      <c r="E416" s="526"/>
      <c r="F416" s="521" t="s">
        <v>408</v>
      </c>
      <c r="G416" s="528" t="s">
        <v>158</v>
      </c>
      <c r="H416" s="476"/>
      <c r="I416" s="476"/>
      <c r="J416" s="476">
        <f t="shared" si="98"/>
        <v>0</v>
      </c>
      <c r="K416" s="518" t="e">
        <f t="shared" si="95"/>
        <v>#DIV/0!</v>
      </c>
      <c r="L416" s="476"/>
      <c r="M416" s="477"/>
      <c r="N416" s="476"/>
      <c r="O416" s="478">
        <f t="shared" si="108"/>
        <v>0</v>
      </c>
      <c r="P416" s="478"/>
      <c r="Q416" s="475" t="e">
        <f t="shared" si="89"/>
        <v>#DIV/0!</v>
      </c>
      <c r="R416" s="283"/>
      <c r="S416" s="31"/>
      <c r="T416" s="31"/>
      <c r="U416" s="31"/>
      <c r="V416" s="31"/>
      <c r="W416" s="31"/>
      <c r="X416" s="283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20.25" x14ac:dyDescent="0.2">
      <c r="A417" s="432"/>
      <c r="B417" s="431"/>
      <c r="C417" s="431"/>
      <c r="D417" s="521"/>
      <c r="E417" s="526"/>
      <c r="F417" s="521" t="s">
        <v>409</v>
      </c>
      <c r="G417" s="528" t="s">
        <v>234</v>
      </c>
      <c r="H417" s="476"/>
      <c r="I417" s="476"/>
      <c r="J417" s="476">
        <f t="shared" si="98"/>
        <v>0</v>
      </c>
      <c r="K417" s="518" t="e">
        <f t="shared" si="95"/>
        <v>#DIV/0!</v>
      </c>
      <c r="L417" s="476"/>
      <c r="M417" s="477"/>
      <c r="N417" s="476"/>
      <c r="O417" s="478">
        <f t="shared" si="108"/>
        <v>0</v>
      </c>
      <c r="P417" s="478"/>
      <c r="Q417" s="475" t="e">
        <f t="shared" si="89"/>
        <v>#DIV/0!</v>
      </c>
      <c r="R417" s="283"/>
      <c r="S417" s="31"/>
      <c r="T417" s="31"/>
      <c r="U417" s="31"/>
      <c r="V417" s="31"/>
      <c r="W417" s="31"/>
      <c r="X417" s="283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20.25" x14ac:dyDescent="0.2">
      <c r="A418" s="420"/>
      <c r="B418" s="421"/>
      <c r="C418" s="421"/>
      <c r="D418" s="421">
        <v>57</v>
      </c>
      <c r="E418" s="421"/>
      <c r="F418" s="421"/>
      <c r="G418" s="433" t="s">
        <v>79</v>
      </c>
      <c r="H418" s="472">
        <f>H419+H447</f>
        <v>7753000</v>
      </c>
      <c r="I418" s="472">
        <f>I419+I447</f>
        <v>7730222.1700000009</v>
      </c>
      <c r="J418" s="472">
        <f t="shared" si="98"/>
        <v>22777.829999999143</v>
      </c>
      <c r="K418" s="518">
        <f t="shared" si="95"/>
        <v>99.71</v>
      </c>
      <c r="L418" s="472">
        <f>L419+L447</f>
        <v>7753000</v>
      </c>
      <c r="M418" s="453">
        <f>M419+M447</f>
        <v>7677874.4400000004</v>
      </c>
      <c r="N418" s="453">
        <f>N419+N447</f>
        <v>52347.729999999996</v>
      </c>
      <c r="O418" s="509">
        <f>O419+O447</f>
        <v>7730222.1700000009</v>
      </c>
      <c r="P418" s="474">
        <f t="shared" si="86"/>
        <v>22777.829999999143</v>
      </c>
      <c r="Q418" s="475">
        <f t="shared" si="89"/>
        <v>99.71</v>
      </c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20.25" x14ac:dyDescent="0.2">
      <c r="A419" s="420"/>
      <c r="B419" s="421"/>
      <c r="C419" s="421"/>
      <c r="D419" s="421"/>
      <c r="E419" s="421" t="s">
        <v>31</v>
      </c>
      <c r="F419" s="421"/>
      <c r="G419" s="433" t="s">
        <v>211</v>
      </c>
      <c r="H419" s="472">
        <f>+H420+H446</f>
        <v>7753000</v>
      </c>
      <c r="I419" s="472">
        <f>+I420+I446</f>
        <v>7730222.1700000009</v>
      </c>
      <c r="J419" s="476">
        <f t="shared" si="98"/>
        <v>22777.829999999143</v>
      </c>
      <c r="K419" s="518">
        <f t="shared" si="95"/>
        <v>99.71</v>
      </c>
      <c r="L419" s="472">
        <f>+L420+L446</f>
        <v>7753000</v>
      </c>
      <c r="M419" s="453">
        <f>+M420+M446</f>
        <v>7677874.4400000004</v>
      </c>
      <c r="N419" s="472">
        <f>+N420+N446</f>
        <v>52347.729999999996</v>
      </c>
      <c r="O419" s="472">
        <f>+O420+O446</f>
        <v>7730222.1700000009</v>
      </c>
      <c r="P419" s="474">
        <f t="shared" si="86"/>
        <v>22777.829999999143</v>
      </c>
      <c r="Q419" s="475">
        <f t="shared" si="89"/>
        <v>99.71</v>
      </c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20.25" x14ac:dyDescent="0.2">
      <c r="A420" s="420"/>
      <c r="B420" s="421"/>
      <c r="C420" s="421"/>
      <c r="D420" s="421"/>
      <c r="E420" s="421"/>
      <c r="F420" s="421" t="s">
        <v>33</v>
      </c>
      <c r="G420" s="433" t="s">
        <v>102</v>
      </c>
      <c r="H420" s="472">
        <f>H431+H433+H441+H442+H443+H436</f>
        <v>7753000</v>
      </c>
      <c r="I420" s="472">
        <f>O420</f>
        <v>7730222.1700000009</v>
      </c>
      <c r="J420" s="476">
        <f t="shared" si="98"/>
        <v>22777.829999999143</v>
      </c>
      <c r="K420" s="518">
        <f t="shared" si="95"/>
        <v>99.71</v>
      </c>
      <c r="L420" s="472">
        <f>L431+L433+L441+L442+L443+L436</f>
        <v>7753000</v>
      </c>
      <c r="M420" s="530">
        <f>+M421+M431+M433+M439+M440+M441+M442+M443+M444+M445+M436</f>
        <v>7677874.4400000004</v>
      </c>
      <c r="N420" s="472">
        <f>+N421+N431+N433+N439+N440+N441+N442+N443+N444+N445+N436</f>
        <v>52347.729999999996</v>
      </c>
      <c r="O420" s="472">
        <f>+O421+O431+O433+O439+O440+O441+O442+O443+O444+O445+O436</f>
        <v>7730222.1700000009</v>
      </c>
      <c r="P420" s="530">
        <f t="shared" si="86"/>
        <v>22777.829999999143</v>
      </c>
      <c r="Q420" s="475">
        <f t="shared" si="89"/>
        <v>99.71</v>
      </c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40.5" x14ac:dyDescent="0.2">
      <c r="A421" s="420"/>
      <c r="B421" s="421"/>
      <c r="C421" s="421"/>
      <c r="D421" s="421"/>
      <c r="E421" s="421"/>
      <c r="F421" s="421"/>
      <c r="G421" s="433" t="s">
        <v>212</v>
      </c>
      <c r="H421" s="472">
        <f>+H422+H423</f>
        <v>0</v>
      </c>
      <c r="I421" s="472">
        <f>+I422+I423</f>
        <v>0</v>
      </c>
      <c r="J421" s="476">
        <f t="shared" si="98"/>
        <v>0</v>
      </c>
      <c r="K421" s="518"/>
      <c r="L421" s="472">
        <f>+L422+L423</f>
        <v>0</v>
      </c>
      <c r="M421" s="453">
        <f>+M422+M423</f>
        <v>0</v>
      </c>
      <c r="N421" s="472">
        <f>+N422+N423</f>
        <v>0</v>
      </c>
      <c r="O421" s="472">
        <f>+O422+O423</f>
        <v>0</v>
      </c>
      <c r="P421" s="474">
        <f t="shared" si="86"/>
        <v>0</v>
      </c>
      <c r="Q421" s="47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20.25" x14ac:dyDescent="0.2">
      <c r="A422" s="432"/>
      <c r="B422" s="431"/>
      <c r="C422" s="431"/>
      <c r="D422" s="431"/>
      <c r="E422" s="431"/>
      <c r="F422" s="431"/>
      <c r="G422" s="435" t="s">
        <v>213</v>
      </c>
      <c r="H422" s="476"/>
      <c r="I422" s="476"/>
      <c r="J422" s="476">
        <f t="shared" si="98"/>
        <v>0</v>
      </c>
      <c r="K422" s="518"/>
      <c r="L422" s="476"/>
      <c r="M422" s="477"/>
      <c r="N422" s="476"/>
      <c r="O422" s="478">
        <f t="shared" ref="O422:O430" si="111">M422+N422</f>
        <v>0</v>
      </c>
      <c r="P422" s="478">
        <f t="shared" si="86"/>
        <v>0</v>
      </c>
      <c r="Q422" s="47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20.25" x14ac:dyDescent="0.2">
      <c r="A423" s="432"/>
      <c r="B423" s="431"/>
      <c r="C423" s="431"/>
      <c r="D423" s="431"/>
      <c r="E423" s="431"/>
      <c r="F423" s="431"/>
      <c r="G423" s="435" t="s">
        <v>214</v>
      </c>
      <c r="H423" s="476"/>
      <c r="I423" s="476"/>
      <c r="J423" s="476">
        <f t="shared" si="98"/>
        <v>0</v>
      </c>
      <c r="K423" s="518"/>
      <c r="L423" s="476"/>
      <c r="M423" s="510">
        <f>M424+M425+M426+M427</f>
        <v>0</v>
      </c>
      <c r="N423" s="510">
        <f>N424+N425+N426+N427</f>
        <v>0</v>
      </c>
      <c r="O423" s="510">
        <f>M423+N423</f>
        <v>0</v>
      </c>
      <c r="P423" s="510">
        <f t="shared" si="86"/>
        <v>0</v>
      </c>
      <c r="Q423" s="47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20.25" x14ac:dyDescent="0.2">
      <c r="A424" s="432"/>
      <c r="B424" s="431"/>
      <c r="C424" s="431"/>
      <c r="D424" s="431"/>
      <c r="E424" s="431"/>
      <c r="F424" s="431"/>
      <c r="G424" s="435" t="s">
        <v>215</v>
      </c>
      <c r="H424" s="476"/>
      <c r="I424" s="476"/>
      <c r="J424" s="476">
        <f t="shared" si="98"/>
        <v>0</v>
      </c>
      <c r="K424" s="518"/>
      <c r="L424" s="476"/>
      <c r="M424" s="477"/>
      <c r="N424" s="476"/>
      <c r="O424" s="510">
        <f t="shared" si="111"/>
        <v>0</v>
      </c>
      <c r="P424" s="478">
        <f t="shared" si="86"/>
        <v>0</v>
      </c>
      <c r="Q424" s="47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20.25" x14ac:dyDescent="0.2">
      <c r="A425" s="432"/>
      <c r="B425" s="431"/>
      <c r="C425" s="431"/>
      <c r="D425" s="431"/>
      <c r="E425" s="431"/>
      <c r="F425" s="431"/>
      <c r="G425" s="435" t="s">
        <v>216</v>
      </c>
      <c r="H425" s="476"/>
      <c r="I425" s="476"/>
      <c r="J425" s="476">
        <f t="shared" si="98"/>
        <v>0</v>
      </c>
      <c r="K425" s="518"/>
      <c r="L425" s="476"/>
      <c r="M425" s="477"/>
      <c r="N425" s="476">
        <v>0</v>
      </c>
      <c r="O425" s="510">
        <f t="shared" si="111"/>
        <v>0</v>
      </c>
      <c r="P425" s="478">
        <f t="shared" si="86"/>
        <v>0</v>
      </c>
      <c r="Q425" s="47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20.25" x14ac:dyDescent="0.2">
      <c r="A426" s="432"/>
      <c r="B426" s="431"/>
      <c r="C426" s="431"/>
      <c r="D426" s="431"/>
      <c r="E426" s="431"/>
      <c r="F426" s="431"/>
      <c r="G426" s="435" t="s">
        <v>217</v>
      </c>
      <c r="H426" s="476"/>
      <c r="I426" s="476"/>
      <c r="J426" s="476">
        <f t="shared" si="98"/>
        <v>0</v>
      </c>
      <c r="K426" s="518"/>
      <c r="L426" s="476"/>
      <c r="M426" s="477">
        <v>0</v>
      </c>
      <c r="N426" s="476"/>
      <c r="O426" s="510">
        <f t="shared" si="111"/>
        <v>0</v>
      </c>
      <c r="P426" s="478">
        <f t="shared" si="86"/>
        <v>0</v>
      </c>
      <c r="Q426" s="47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20.25" x14ac:dyDescent="0.2">
      <c r="A427" s="432"/>
      <c r="B427" s="431"/>
      <c r="C427" s="431"/>
      <c r="D427" s="431"/>
      <c r="E427" s="431"/>
      <c r="F427" s="431"/>
      <c r="G427" s="435" t="s">
        <v>218</v>
      </c>
      <c r="H427" s="476">
        <f>+H428+H429+H430</f>
        <v>0</v>
      </c>
      <c r="I427" s="476">
        <f>+I428+I429+I430</f>
        <v>0</v>
      </c>
      <c r="J427" s="476">
        <f t="shared" si="98"/>
        <v>0</v>
      </c>
      <c r="K427" s="518"/>
      <c r="L427" s="476">
        <f>+L428+L429+L430</f>
        <v>0</v>
      </c>
      <c r="M427" s="510">
        <f>+M428+M429+M430</f>
        <v>0</v>
      </c>
      <c r="N427" s="476">
        <f>+N428+N429+N430</f>
        <v>0</v>
      </c>
      <c r="O427" s="510">
        <f t="shared" si="111"/>
        <v>0</v>
      </c>
      <c r="P427" s="510">
        <f t="shared" si="86"/>
        <v>0</v>
      </c>
      <c r="Q427" s="47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20.25" x14ac:dyDescent="0.2">
      <c r="A428" s="432"/>
      <c r="B428" s="431"/>
      <c r="C428" s="431"/>
      <c r="D428" s="431"/>
      <c r="E428" s="431"/>
      <c r="F428" s="431"/>
      <c r="G428" s="435" t="s">
        <v>219</v>
      </c>
      <c r="H428" s="476"/>
      <c r="I428" s="476"/>
      <c r="J428" s="476">
        <f t="shared" si="98"/>
        <v>0</v>
      </c>
      <c r="K428" s="518"/>
      <c r="L428" s="476"/>
      <c r="M428" s="477"/>
      <c r="N428" s="476"/>
      <c r="O428" s="510">
        <f t="shared" si="111"/>
        <v>0</v>
      </c>
      <c r="P428" s="478">
        <f t="shared" si="86"/>
        <v>0</v>
      </c>
      <c r="Q428" s="47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20.25" x14ac:dyDescent="0.2">
      <c r="A429" s="432"/>
      <c r="B429" s="431"/>
      <c r="C429" s="431"/>
      <c r="D429" s="431"/>
      <c r="E429" s="431"/>
      <c r="F429" s="431"/>
      <c r="G429" s="435" t="s">
        <v>220</v>
      </c>
      <c r="H429" s="476"/>
      <c r="I429" s="476"/>
      <c r="J429" s="476">
        <f t="shared" si="98"/>
        <v>0</v>
      </c>
      <c r="K429" s="518"/>
      <c r="L429" s="476"/>
      <c r="M429" s="477"/>
      <c r="N429" s="476"/>
      <c r="O429" s="510">
        <f t="shared" si="111"/>
        <v>0</v>
      </c>
      <c r="P429" s="478">
        <f t="shared" si="86"/>
        <v>0</v>
      </c>
      <c r="Q429" s="47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20.25" x14ac:dyDescent="0.2">
      <c r="A430" s="432"/>
      <c r="B430" s="431"/>
      <c r="C430" s="431"/>
      <c r="D430" s="431"/>
      <c r="E430" s="431"/>
      <c r="F430" s="431"/>
      <c r="G430" s="435" t="s">
        <v>221</v>
      </c>
      <c r="H430" s="476"/>
      <c r="I430" s="476"/>
      <c r="J430" s="476">
        <f t="shared" si="98"/>
        <v>0</v>
      </c>
      <c r="K430" s="518"/>
      <c r="L430" s="476"/>
      <c r="M430" s="477"/>
      <c r="N430" s="476"/>
      <c r="O430" s="510">
        <f t="shared" si="111"/>
        <v>0</v>
      </c>
      <c r="P430" s="478">
        <f t="shared" si="86"/>
        <v>0</v>
      </c>
      <c r="Q430" s="47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54.75" customHeight="1" x14ac:dyDescent="0.2">
      <c r="A431" s="420"/>
      <c r="B431" s="421"/>
      <c r="C431" s="421"/>
      <c r="D431" s="421"/>
      <c r="E431" s="421"/>
      <c r="F431" s="421"/>
      <c r="G431" s="433" t="s">
        <v>222</v>
      </c>
      <c r="H431" s="472">
        <f>H432</f>
        <v>39000</v>
      </c>
      <c r="I431" s="472">
        <f>I432</f>
        <v>21066.07</v>
      </c>
      <c r="J431" s="476">
        <f t="shared" si="98"/>
        <v>17933.93</v>
      </c>
      <c r="K431" s="518"/>
      <c r="L431" s="472">
        <f>L432</f>
        <v>39000</v>
      </c>
      <c r="M431" s="453">
        <f>M432</f>
        <v>21066.07</v>
      </c>
      <c r="N431" s="472">
        <f>N432</f>
        <v>0</v>
      </c>
      <c r="O431" s="472">
        <f>O432</f>
        <v>21066.07</v>
      </c>
      <c r="P431" s="531">
        <f t="shared" si="86"/>
        <v>17933.93</v>
      </c>
      <c r="Q431" s="47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20.25" x14ac:dyDescent="0.2">
      <c r="A432" s="432"/>
      <c r="B432" s="431"/>
      <c r="C432" s="431"/>
      <c r="D432" s="431"/>
      <c r="E432" s="431"/>
      <c r="F432" s="431"/>
      <c r="G432" s="435" t="s">
        <v>223</v>
      </c>
      <c r="H432" s="476">
        <v>39000</v>
      </c>
      <c r="I432" s="476">
        <f>O432</f>
        <v>21066.07</v>
      </c>
      <c r="J432" s="476">
        <f t="shared" si="98"/>
        <v>17933.93</v>
      </c>
      <c r="K432" s="518"/>
      <c r="L432" s="476">
        <v>39000</v>
      </c>
      <c r="M432" s="477">
        <v>21066.07</v>
      </c>
      <c r="N432" s="476"/>
      <c r="O432" s="478">
        <f t="shared" ref="O432" si="112">M432+N432</f>
        <v>21066.07</v>
      </c>
      <c r="P432" s="478">
        <f t="shared" si="86"/>
        <v>17933.93</v>
      </c>
      <c r="Q432" s="47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60.75" x14ac:dyDescent="0.2">
      <c r="A433" s="420"/>
      <c r="B433" s="421"/>
      <c r="C433" s="421"/>
      <c r="D433" s="421"/>
      <c r="E433" s="421"/>
      <c r="F433" s="421"/>
      <c r="G433" s="433" t="s">
        <v>224</v>
      </c>
      <c r="H433" s="472">
        <f>H434+H435</f>
        <v>7269000</v>
      </c>
      <c r="I433" s="472">
        <f>I434+I435</f>
        <v>7268355.1000000006</v>
      </c>
      <c r="J433" s="476">
        <f t="shared" si="98"/>
        <v>644.89999999944121</v>
      </c>
      <c r="K433" s="518"/>
      <c r="L433" s="472">
        <f>L434+L435</f>
        <v>7269000</v>
      </c>
      <c r="M433" s="453">
        <f>M434+M435</f>
        <v>7261899.3700000001</v>
      </c>
      <c r="N433" s="472">
        <f>N434+N435</f>
        <v>6455.73</v>
      </c>
      <c r="O433" s="472">
        <f>O434+O435</f>
        <v>7268355.1000000006</v>
      </c>
      <c r="P433" s="531">
        <f t="shared" si="86"/>
        <v>644.89999999944121</v>
      </c>
      <c r="Q433" s="475"/>
      <c r="R433" s="283"/>
      <c r="S433" s="283"/>
      <c r="T433" s="283"/>
      <c r="U433" s="283"/>
      <c r="V433" s="283"/>
      <c r="W433" s="283"/>
      <c r="X433" s="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ht="20.25" x14ac:dyDescent="0.2">
      <c r="A434" s="432"/>
      <c r="B434" s="431"/>
      <c r="C434" s="431"/>
      <c r="D434" s="431"/>
      <c r="E434" s="431"/>
      <c r="F434" s="431"/>
      <c r="G434" s="435" t="s">
        <v>225</v>
      </c>
      <c r="H434" s="476">
        <v>7269000</v>
      </c>
      <c r="I434" s="476">
        <f>O434</f>
        <v>7268355.1000000006</v>
      </c>
      <c r="J434" s="476">
        <f t="shared" si="98"/>
        <v>644.89999999944121</v>
      </c>
      <c r="K434" s="518"/>
      <c r="L434" s="476">
        <v>7269000</v>
      </c>
      <c r="M434" s="477">
        <v>7261899.3700000001</v>
      </c>
      <c r="N434" s="476">
        <v>6455.73</v>
      </c>
      <c r="O434" s="478">
        <f t="shared" ref="O434" si="113">M434+N434</f>
        <v>7268355.1000000006</v>
      </c>
      <c r="P434" s="478">
        <f t="shared" ref="P434:P451" si="114">L434-O434</f>
        <v>644.89999999944121</v>
      </c>
      <c r="Q434" s="475"/>
      <c r="R434" s="283"/>
      <c r="S434" s="283"/>
      <c r="T434" s="283"/>
      <c r="U434" s="283"/>
      <c r="V434" s="283"/>
      <c r="W434" s="283"/>
      <c r="X434" s="83"/>
      <c r="Y434" s="283"/>
      <c r="Z434" s="283"/>
      <c r="AA434" s="283"/>
      <c r="AB434" s="283"/>
      <c r="AC434" s="283"/>
      <c r="AD434" s="283"/>
      <c r="AE434" s="283"/>
      <c r="AF434" s="283"/>
      <c r="AG434" s="283"/>
      <c r="AH434" s="283"/>
      <c r="AI434" s="283"/>
      <c r="AJ434" s="283"/>
      <c r="AK434" s="283"/>
      <c r="AL434" s="283"/>
      <c r="AM434" s="283"/>
      <c r="AN434" s="283"/>
      <c r="AO434" s="283"/>
      <c r="AP434" s="283"/>
      <c r="AQ434" s="283"/>
      <c r="AR434" s="283"/>
      <c r="AS434" s="215"/>
      <c r="AT434" s="215"/>
      <c r="AU434" s="215"/>
      <c r="AV434" s="215"/>
      <c r="AW434" s="215"/>
      <c r="AX434" s="215"/>
      <c r="AY434" s="215"/>
      <c r="AZ434" s="215"/>
      <c r="BA434" s="215"/>
      <c r="BB434" s="215"/>
      <c r="BC434" s="215"/>
      <c r="BD434" s="215"/>
      <c r="BE434" s="215"/>
      <c r="BF434" s="215"/>
      <c r="BG434" s="215"/>
      <c r="BH434" s="215"/>
      <c r="BI434" s="215"/>
      <c r="BJ434" s="215"/>
      <c r="BK434" s="215"/>
      <c r="BL434" s="215"/>
      <c r="BM434" s="215"/>
      <c r="BN434" s="215"/>
      <c r="BO434" s="215"/>
      <c r="BP434" s="215"/>
      <c r="BQ434" s="215"/>
      <c r="BR434" s="215"/>
      <c r="BS434" s="215"/>
      <c r="BT434" s="215"/>
      <c r="BU434" s="215"/>
      <c r="BV434" s="215"/>
      <c r="BW434" s="215"/>
      <c r="BX434" s="215"/>
      <c r="BY434" s="215"/>
      <c r="BZ434" s="215"/>
      <c r="CA434" s="215"/>
      <c r="CB434" s="215"/>
      <c r="CC434" s="215"/>
      <c r="CD434" s="215"/>
      <c r="CE434" s="215"/>
      <c r="CF434" s="215"/>
      <c r="CG434" s="215"/>
      <c r="CH434" s="215"/>
      <c r="CI434" s="215"/>
      <c r="CJ434" s="215"/>
      <c r="CK434" s="215"/>
      <c r="CL434" s="215"/>
      <c r="CM434" s="215"/>
      <c r="CN434" s="215"/>
      <c r="CO434" s="215"/>
      <c r="CP434" s="215"/>
      <c r="CQ434" s="215"/>
      <c r="CR434" s="215"/>
      <c r="CS434" s="215"/>
      <c r="CT434" s="215"/>
      <c r="CU434" s="215"/>
      <c r="CV434" s="215"/>
      <c r="CW434" s="215"/>
      <c r="CX434" s="215"/>
      <c r="CY434" s="215"/>
      <c r="CZ434" s="215"/>
      <c r="DA434" s="215"/>
      <c r="DB434" s="215"/>
      <c r="DC434" s="215"/>
      <c r="DD434" s="215"/>
      <c r="DE434" s="215"/>
      <c r="DF434" s="215"/>
      <c r="DG434" s="215"/>
      <c r="DH434" s="215"/>
      <c r="DI434" s="215"/>
      <c r="DJ434" s="215"/>
      <c r="DK434" s="215"/>
      <c r="DL434" s="215"/>
      <c r="DM434" s="215"/>
      <c r="DN434" s="215"/>
      <c r="DO434" s="215"/>
      <c r="DP434" s="215"/>
      <c r="DQ434" s="215"/>
      <c r="DR434" s="215"/>
      <c r="DS434" s="215"/>
      <c r="DT434" s="215"/>
      <c r="DU434" s="215"/>
      <c r="DV434" s="215"/>
      <c r="DW434" s="215"/>
      <c r="DX434" s="215"/>
      <c r="DY434" s="215"/>
      <c r="DZ434" s="215"/>
      <c r="EA434" s="215"/>
      <c r="EB434" s="215"/>
      <c r="EC434" s="215"/>
      <c r="ED434" s="215"/>
      <c r="EE434" s="215"/>
      <c r="EF434" s="215"/>
      <c r="EG434" s="215"/>
      <c r="EH434" s="215"/>
      <c r="EI434" s="215"/>
      <c r="EJ434" s="215"/>
      <c r="EK434" s="215"/>
      <c r="EL434" s="215"/>
      <c r="EM434" s="215"/>
      <c r="EN434" s="215"/>
      <c r="EO434" s="215"/>
      <c r="EP434" s="215"/>
      <c r="EQ434" s="215"/>
      <c r="ER434" s="215"/>
      <c r="ES434" s="215"/>
      <c r="ET434" s="215"/>
      <c r="EU434" s="215"/>
      <c r="EV434" s="215"/>
      <c r="EW434" s="215"/>
      <c r="EX434" s="215"/>
    </row>
    <row r="435" spans="1:154" ht="63" customHeight="1" x14ac:dyDescent="0.2">
      <c r="A435" s="432"/>
      <c r="B435" s="431"/>
      <c r="C435" s="431"/>
      <c r="D435" s="431"/>
      <c r="E435" s="431"/>
      <c r="F435" s="431"/>
      <c r="G435" s="511" t="s">
        <v>455</v>
      </c>
      <c r="H435" s="476"/>
      <c r="I435" s="476"/>
      <c r="J435" s="476"/>
      <c r="K435" s="518"/>
      <c r="L435" s="476"/>
      <c r="M435" s="510"/>
      <c r="N435" s="476"/>
      <c r="O435" s="532"/>
      <c r="P435" s="478"/>
      <c r="Q435" s="475"/>
      <c r="R435" s="283"/>
      <c r="S435" s="283"/>
      <c r="T435" s="283"/>
      <c r="U435" s="283"/>
      <c r="V435" s="283"/>
      <c r="W435" s="283"/>
      <c r="X435" s="83"/>
      <c r="Y435" s="283"/>
      <c r="Z435" s="283"/>
      <c r="AA435" s="283"/>
      <c r="AB435" s="283"/>
      <c r="AC435" s="283"/>
      <c r="AD435" s="283"/>
      <c r="AE435" s="283"/>
      <c r="AF435" s="283"/>
      <c r="AG435" s="283"/>
      <c r="AH435" s="283"/>
      <c r="AI435" s="283"/>
      <c r="AJ435" s="283"/>
      <c r="AK435" s="283"/>
      <c r="AL435" s="283"/>
      <c r="AM435" s="283"/>
      <c r="AN435" s="283"/>
      <c r="AO435" s="283"/>
      <c r="AP435" s="283"/>
      <c r="AQ435" s="283"/>
      <c r="AR435" s="283"/>
      <c r="AS435" s="215"/>
      <c r="AT435" s="215"/>
      <c r="AU435" s="215"/>
      <c r="AV435" s="215"/>
      <c r="AW435" s="215"/>
      <c r="AX435" s="215"/>
      <c r="AY435" s="215"/>
      <c r="AZ435" s="215"/>
      <c r="BA435" s="215"/>
      <c r="BB435" s="215"/>
      <c r="BC435" s="215"/>
      <c r="BD435" s="215"/>
      <c r="BE435" s="215"/>
      <c r="BF435" s="215"/>
      <c r="BG435" s="215"/>
      <c r="BH435" s="215"/>
      <c r="BI435" s="215"/>
      <c r="BJ435" s="215"/>
      <c r="BK435" s="215"/>
      <c r="BL435" s="215"/>
      <c r="BM435" s="215"/>
      <c r="BN435" s="215"/>
      <c r="BO435" s="215"/>
      <c r="BP435" s="215"/>
      <c r="BQ435" s="215"/>
      <c r="BR435" s="215"/>
      <c r="BS435" s="215"/>
      <c r="BT435" s="215"/>
      <c r="BU435" s="215"/>
      <c r="BV435" s="215"/>
      <c r="BW435" s="215"/>
      <c r="BX435" s="215"/>
      <c r="BY435" s="215"/>
      <c r="BZ435" s="215"/>
      <c r="CA435" s="215"/>
      <c r="CB435" s="215"/>
      <c r="CC435" s="215"/>
      <c r="CD435" s="215"/>
      <c r="CE435" s="215"/>
      <c r="CF435" s="215"/>
      <c r="CG435" s="215"/>
      <c r="CH435" s="215"/>
      <c r="CI435" s="215"/>
      <c r="CJ435" s="215"/>
      <c r="CK435" s="215"/>
      <c r="CL435" s="215"/>
      <c r="CM435" s="215"/>
      <c r="CN435" s="215"/>
      <c r="CO435" s="215"/>
      <c r="CP435" s="215"/>
      <c r="CQ435" s="215"/>
      <c r="CR435" s="215"/>
      <c r="CS435" s="215"/>
      <c r="CT435" s="215"/>
      <c r="CU435" s="215"/>
      <c r="CV435" s="215"/>
      <c r="CW435" s="215"/>
      <c r="CX435" s="215"/>
      <c r="CY435" s="215"/>
      <c r="CZ435" s="215"/>
      <c r="DA435" s="215"/>
      <c r="DB435" s="215"/>
      <c r="DC435" s="215"/>
      <c r="DD435" s="215"/>
      <c r="DE435" s="215"/>
      <c r="DF435" s="215"/>
      <c r="DG435" s="215"/>
      <c r="DH435" s="215"/>
      <c r="DI435" s="215"/>
      <c r="DJ435" s="215"/>
      <c r="DK435" s="215"/>
      <c r="DL435" s="215"/>
      <c r="DM435" s="215"/>
      <c r="DN435" s="215"/>
      <c r="DO435" s="215"/>
      <c r="DP435" s="215"/>
      <c r="DQ435" s="215"/>
      <c r="DR435" s="215"/>
      <c r="DS435" s="215"/>
      <c r="DT435" s="215"/>
      <c r="DU435" s="215"/>
      <c r="DV435" s="215"/>
      <c r="DW435" s="215"/>
      <c r="DX435" s="215"/>
      <c r="DY435" s="215"/>
      <c r="DZ435" s="215"/>
      <c r="EA435" s="215"/>
      <c r="EB435" s="215"/>
      <c r="EC435" s="215"/>
      <c r="ED435" s="215"/>
      <c r="EE435" s="215"/>
      <c r="EF435" s="215"/>
      <c r="EG435" s="215"/>
      <c r="EH435" s="215"/>
      <c r="EI435" s="215"/>
      <c r="EJ435" s="215"/>
      <c r="EK435" s="215"/>
      <c r="EL435" s="215"/>
      <c r="EM435" s="215"/>
      <c r="EN435" s="215"/>
      <c r="EO435" s="215"/>
      <c r="EP435" s="215"/>
      <c r="EQ435" s="215"/>
      <c r="ER435" s="215"/>
      <c r="ES435" s="215"/>
      <c r="ET435" s="215"/>
      <c r="EU435" s="215"/>
      <c r="EV435" s="215"/>
      <c r="EW435" s="215"/>
      <c r="EX435" s="215"/>
    </row>
    <row r="436" spans="1:154" ht="20.25" x14ac:dyDescent="0.2">
      <c r="A436" s="432"/>
      <c r="B436" s="431"/>
      <c r="C436" s="431"/>
      <c r="D436" s="431"/>
      <c r="E436" s="431"/>
      <c r="F436" s="431"/>
      <c r="G436" s="433" t="s">
        <v>226</v>
      </c>
      <c r="H436" s="472">
        <f>+H437+H438</f>
        <v>990</v>
      </c>
      <c r="I436" s="472">
        <f>+I437+I438</f>
        <v>0</v>
      </c>
      <c r="J436" s="476">
        <f t="shared" si="98"/>
        <v>990</v>
      </c>
      <c r="K436" s="518"/>
      <c r="L436" s="472">
        <f>+L437+L438</f>
        <v>990</v>
      </c>
      <c r="M436" s="472">
        <f>+M437+M438</f>
        <v>0</v>
      </c>
      <c r="N436" s="472">
        <f>+N437+N438</f>
        <v>990</v>
      </c>
      <c r="O436" s="472">
        <f t="shared" ref="O436" si="115">+O437+O438</f>
        <v>990</v>
      </c>
      <c r="P436" s="474">
        <f t="shared" si="114"/>
        <v>0</v>
      </c>
      <c r="Q436" s="475"/>
      <c r="R436" s="283"/>
      <c r="S436" s="283"/>
      <c r="T436" s="283"/>
      <c r="U436" s="283"/>
      <c r="V436" s="283"/>
      <c r="W436" s="283"/>
      <c r="X436" s="83"/>
      <c r="Y436" s="283"/>
      <c r="Z436" s="283"/>
      <c r="AA436" s="283"/>
      <c r="AB436" s="283"/>
      <c r="AC436" s="283"/>
      <c r="AD436" s="283"/>
      <c r="AE436" s="283"/>
      <c r="AF436" s="283"/>
      <c r="AG436" s="283"/>
      <c r="AH436" s="283"/>
      <c r="AI436" s="283"/>
      <c r="AJ436" s="283"/>
      <c r="AK436" s="283"/>
      <c r="AL436" s="283"/>
      <c r="AM436" s="283"/>
      <c r="AN436" s="283"/>
      <c r="AO436" s="283"/>
      <c r="AP436" s="283"/>
      <c r="AQ436" s="283"/>
      <c r="AR436" s="283"/>
      <c r="AS436" s="215"/>
      <c r="AT436" s="215"/>
      <c r="AU436" s="215"/>
      <c r="AV436" s="215"/>
      <c r="AW436" s="215"/>
      <c r="AX436" s="215"/>
      <c r="AY436" s="215"/>
      <c r="AZ436" s="215"/>
      <c r="BA436" s="215"/>
      <c r="BB436" s="215"/>
      <c r="BC436" s="215"/>
      <c r="BD436" s="215"/>
      <c r="BE436" s="215"/>
      <c r="BF436" s="215"/>
      <c r="BG436" s="215"/>
      <c r="BH436" s="215"/>
      <c r="BI436" s="215"/>
      <c r="BJ436" s="215"/>
      <c r="BK436" s="215"/>
      <c r="BL436" s="215"/>
      <c r="BM436" s="215"/>
      <c r="BN436" s="215"/>
      <c r="BO436" s="215"/>
      <c r="BP436" s="215"/>
      <c r="BQ436" s="215"/>
      <c r="BR436" s="215"/>
      <c r="BS436" s="215"/>
      <c r="BT436" s="215"/>
      <c r="BU436" s="215"/>
      <c r="BV436" s="215"/>
      <c r="BW436" s="215"/>
      <c r="BX436" s="215"/>
      <c r="BY436" s="215"/>
      <c r="BZ436" s="215"/>
      <c r="CA436" s="215"/>
      <c r="CB436" s="215"/>
      <c r="CC436" s="215"/>
      <c r="CD436" s="215"/>
      <c r="CE436" s="215"/>
      <c r="CF436" s="215"/>
      <c r="CG436" s="215"/>
      <c r="CH436" s="215"/>
      <c r="CI436" s="215"/>
      <c r="CJ436" s="215"/>
      <c r="CK436" s="215"/>
      <c r="CL436" s="215"/>
      <c r="CM436" s="215"/>
      <c r="CN436" s="215"/>
      <c r="CO436" s="215"/>
      <c r="CP436" s="215"/>
      <c r="CQ436" s="215"/>
      <c r="CR436" s="215"/>
      <c r="CS436" s="215"/>
      <c r="CT436" s="215"/>
      <c r="CU436" s="215"/>
      <c r="CV436" s="215"/>
      <c r="CW436" s="215"/>
      <c r="CX436" s="215"/>
      <c r="CY436" s="215"/>
      <c r="CZ436" s="215"/>
      <c r="DA436" s="215"/>
      <c r="DB436" s="215"/>
      <c r="DC436" s="215"/>
      <c r="DD436" s="215"/>
      <c r="DE436" s="215"/>
      <c r="DF436" s="215"/>
      <c r="DG436" s="215"/>
      <c r="DH436" s="215"/>
      <c r="DI436" s="215"/>
      <c r="DJ436" s="215"/>
      <c r="DK436" s="215"/>
      <c r="DL436" s="215"/>
      <c r="DM436" s="215"/>
      <c r="DN436" s="215"/>
      <c r="DO436" s="215"/>
      <c r="DP436" s="215"/>
      <c r="DQ436" s="215"/>
      <c r="DR436" s="215"/>
      <c r="DS436" s="215"/>
      <c r="DT436" s="215"/>
      <c r="DU436" s="215"/>
      <c r="DV436" s="215"/>
      <c r="DW436" s="215"/>
      <c r="DX436" s="215"/>
      <c r="DY436" s="215"/>
      <c r="DZ436" s="215"/>
      <c r="EA436" s="215"/>
      <c r="EB436" s="215"/>
      <c r="EC436" s="215"/>
      <c r="ED436" s="215"/>
      <c r="EE436" s="215"/>
      <c r="EF436" s="215"/>
      <c r="EG436" s="215"/>
      <c r="EH436" s="215"/>
      <c r="EI436" s="215"/>
      <c r="EJ436" s="215"/>
      <c r="EK436" s="215"/>
      <c r="EL436" s="215"/>
      <c r="EM436" s="215"/>
      <c r="EN436" s="215"/>
      <c r="EO436" s="215"/>
      <c r="EP436" s="215"/>
      <c r="EQ436" s="215"/>
      <c r="ER436" s="215"/>
      <c r="ES436" s="215"/>
      <c r="ET436" s="215"/>
      <c r="EU436" s="215"/>
      <c r="EV436" s="215"/>
      <c r="EW436" s="215"/>
      <c r="EX436" s="215"/>
    </row>
    <row r="437" spans="1:154" ht="20.25" x14ac:dyDescent="0.2">
      <c r="A437" s="432"/>
      <c r="B437" s="431"/>
      <c r="C437" s="431"/>
      <c r="D437" s="431"/>
      <c r="E437" s="431"/>
      <c r="F437" s="431"/>
      <c r="G437" s="435" t="s">
        <v>227</v>
      </c>
      <c r="H437" s="476">
        <v>990</v>
      </c>
      <c r="I437" s="476"/>
      <c r="J437" s="476">
        <f t="shared" si="98"/>
        <v>990</v>
      </c>
      <c r="K437" s="518"/>
      <c r="L437" s="476">
        <v>990</v>
      </c>
      <c r="M437" s="477"/>
      <c r="N437" s="476">
        <v>990</v>
      </c>
      <c r="O437" s="478">
        <f t="shared" ref="O437:O446" si="116">M437+N437</f>
        <v>990</v>
      </c>
      <c r="P437" s="478">
        <f t="shared" si="114"/>
        <v>0</v>
      </c>
      <c r="Q437" s="475"/>
      <c r="R437" s="283"/>
      <c r="S437" s="283"/>
      <c r="T437" s="283"/>
      <c r="U437" s="283"/>
      <c r="V437" s="283"/>
      <c r="W437" s="283"/>
      <c r="X437" s="83"/>
      <c r="Y437" s="283"/>
      <c r="Z437" s="283"/>
      <c r="AA437" s="283"/>
      <c r="AB437" s="283"/>
      <c r="AC437" s="283"/>
      <c r="AD437" s="283"/>
      <c r="AE437" s="283"/>
      <c r="AF437" s="283"/>
      <c r="AG437" s="283"/>
      <c r="AH437" s="283"/>
      <c r="AI437" s="283"/>
      <c r="AJ437" s="283"/>
      <c r="AK437" s="283"/>
      <c r="AL437" s="283"/>
      <c r="AM437" s="283"/>
      <c r="AN437" s="283"/>
      <c r="AO437" s="283"/>
      <c r="AP437" s="283"/>
      <c r="AQ437" s="283"/>
      <c r="AR437" s="283"/>
      <c r="AS437" s="215"/>
      <c r="AT437" s="215"/>
      <c r="AU437" s="215"/>
      <c r="AV437" s="215"/>
      <c r="AW437" s="215"/>
      <c r="AX437" s="215"/>
      <c r="AY437" s="215"/>
      <c r="AZ437" s="215"/>
      <c r="BA437" s="215"/>
      <c r="BB437" s="215"/>
      <c r="BC437" s="215"/>
      <c r="BD437" s="215"/>
      <c r="BE437" s="215"/>
      <c r="BF437" s="215"/>
      <c r="BG437" s="215"/>
      <c r="BH437" s="215"/>
      <c r="BI437" s="215"/>
      <c r="BJ437" s="215"/>
      <c r="BK437" s="215"/>
      <c r="BL437" s="215"/>
      <c r="BM437" s="215"/>
      <c r="BN437" s="215"/>
      <c r="BO437" s="215"/>
      <c r="BP437" s="215"/>
      <c r="BQ437" s="215"/>
      <c r="BR437" s="215"/>
      <c r="BS437" s="215"/>
      <c r="BT437" s="215"/>
      <c r="BU437" s="215"/>
      <c r="BV437" s="215"/>
      <c r="BW437" s="215"/>
      <c r="BX437" s="215"/>
      <c r="BY437" s="215"/>
      <c r="BZ437" s="215"/>
      <c r="CA437" s="215"/>
      <c r="CB437" s="215"/>
      <c r="CC437" s="215"/>
      <c r="CD437" s="215"/>
      <c r="CE437" s="215"/>
      <c r="CF437" s="215"/>
      <c r="CG437" s="215"/>
      <c r="CH437" s="215"/>
      <c r="CI437" s="215"/>
      <c r="CJ437" s="215"/>
      <c r="CK437" s="215"/>
      <c r="CL437" s="215"/>
      <c r="CM437" s="215"/>
      <c r="CN437" s="215"/>
      <c r="CO437" s="215"/>
      <c r="CP437" s="215"/>
      <c r="CQ437" s="215"/>
      <c r="CR437" s="215"/>
      <c r="CS437" s="215"/>
      <c r="CT437" s="215"/>
      <c r="CU437" s="215"/>
      <c r="CV437" s="215"/>
      <c r="CW437" s="215"/>
      <c r="CX437" s="215"/>
      <c r="CY437" s="215"/>
      <c r="CZ437" s="215"/>
      <c r="DA437" s="215"/>
      <c r="DB437" s="215"/>
      <c r="DC437" s="215"/>
      <c r="DD437" s="215"/>
      <c r="DE437" s="215"/>
      <c r="DF437" s="215"/>
      <c r="DG437" s="215"/>
      <c r="DH437" s="215"/>
      <c r="DI437" s="215"/>
      <c r="DJ437" s="215"/>
      <c r="DK437" s="215"/>
      <c r="DL437" s="215"/>
      <c r="DM437" s="215"/>
      <c r="DN437" s="215"/>
      <c r="DO437" s="215"/>
      <c r="DP437" s="215"/>
      <c r="DQ437" s="215"/>
      <c r="DR437" s="215"/>
      <c r="DS437" s="215"/>
      <c r="DT437" s="215"/>
      <c r="DU437" s="215"/>
      <c r="DV437" s="215"/>
      <c r="DW437" s="215"/>
      <c r="DX437" s="215"/>
      <c r="DY437" s="215"/>
      <c r="DZ437" s="215"/>
      <c r="EA437" s="215"/>
      <c r="EB437" s="215"/>
      <c r="EC437" s="215"/>
      <c r="ED437" s="215"/>
      <c r="EE437" s="215"/>
      <c r="EF437" s="215"/>
      <c r="EG437" s="215"/>
      <c r="EH437" s="215"/>
      <c r="EI437" s="215"/>
      <c r="EJ437" s="215"/>
      <c r="EK437" s="215"/>
      <c r="EL437" s="215"/>
      <c r="EM437" s="215"/>
      <c r="EN437" s="215"/>
      <c r="EO437" s="215"/>
      <c r="EP437" s="215"/>
      <c r="EQ437" s="215"/>
      <c r="ER437" s="215"/>
      <c r="ES437" s="215"/>
      <c r="ET437" s="215"/>
      <c r="EU437" s="215"/>
      <c r="EV437" s="215"/>
      <c r="EW437" s="215"/>
      <c r="EX437" s="215"/>
    </row>
    <row r="438" spans="1:154" ht="20.25" x14ac:dyDescent="0.2">
      <c r="A438" s="432"/>
      <c r="B438" s="431"/>
      <c r="C438" s="431"/>
      <c r="D438" s="431"/>
      <c r="E438" s="431"/>
      <c r="F438" s="431"/>
      <c r="G438" s="435" t="s">
        <v>436</v>
      </c>
      <c r="H438" s="476"/>
      <c r="I438" s="476"/>
      <c r="J438" s="476">
        <f t="shared" si="98"/>
        <v>0</v>
      </c>
      <c r="K438" s="518"/>
      <c r="L438" s="476"/>
      <c r="M438" s="477"/>
      <c r="N438" s="476"/>
      <c r="O438" s="478">
        <f t="shared" si="116"/>
        <v>0</v>
      </c>
      <c r="P438" s="478">
        <f t="shared" si="114"/>
        <v>0</v>
      </c>
      <c r="Q438" s="475"/>
      <c r="R438" s="283"/>
      <c r="S438" s="283"/>
      <c r="T438" s="283"/>
      <c r="U438" s="283"/>
      <c r="V438" s="283"/>
      <c r="W438" s="283"/>
      <c r="X438" s="83"/>
      <c r="Y438" s="283"/>
      <c r="Z438" s="283"/>
      <c r="AA438" s="283"/>
      <c r="AB438" s="283"/>
      <c r="AC438" s="283"/>
      <c r="AD438" s="283"/>
      <c r="AE438" s="283"/>
      <c r="AF438" s="283"/>
      <c r="AG438" s="283"/>
      <c r="AH438" s="283"/>
      <c r="AI438" s="283"/>
      <c r="AJ438" s="283"/>
      <c r="AK438" s="283"/>
      <c r="AL438" s="283"/>
      <c r="AM438" s="283"/>
      <c r="AN438" s="283"/>
      <c r="AO438" s="283"/>
      <c r="AP438" s="283"/>
      <c r="AQ438" s="283"/>
      <c r="AR438" s="283"/>
      <c r="AS438" s="215"/>
      <c r="AT438" s="215"/>
      <c r="AU438" s="215"/>
      <c r="AV438" s="215"/>
      <c r="AW438" s="215"/>
      <c r="AX438" s="215"/>
      <c r="AY438" s="215"/>
      <c r="AZ438" s="215"/>
      <c r="BA438" s="215"/>
      <c r="BB438" s="215"/>
      <c r="BC438" s="215"/>
      <c r="BD438" s="215"/>
      <c r="BE438" s="215"/>
      <c r="BF438" s="215"/>
      <c r="BG438" s="215"/>
      <c r="BH438" s="215"/>
      <c r="BI438" s="215"/>
      <c r="BJ438" s="215"/>
      <c r="BK438" s="215"/>
      <c r="BL438" s="215"/>
      <c r="BM438" s="215"/>
      <c r="BN438" s="215"/>
      <c r="BO438" s="215"/>
      <c r="BP438" s="215"/>
      <c r="BQ438" s="215"/>
      <c r="BR438" s="215"/>
      <c r="BS438" s="215"/>
      <c r="BT438" s="215"/>
      <c r="BU438" s="215"/>
      <c r="BV438" s="215"/>
      <c r="BW438" s="215"/>
      <c r="BX438" s="215"/>
      <c r="BY438" s="215"/>
      <c r="BZ438" s="215"/>
      <c r="CA438" s="215"/>
      <c r="CB438" s="215"/>
      <c r="CC438" s="215"/>
      <c r="CD438" s="215"/>
      <c r="CE438" s="215"/>
      <c r="CF438" s="215"/>
      <c r="CG438" s="215"/>
      <c r="CH438" s="215"/>
      <c r="CI438" s="215"/>
      <c r="CJ438" s="215"/>
      <c r="CK438" s="215"/>
      <c r="CL438" s="215"/>
      <c r="CM438" s="215"/>
      <c r="CN438" s="215"/>
      <c r="CO438" s="215"/>
      <c r="CP438" s="215"/>
      <c r="CQ438" s="215"/>
      <c r="CR438" s="215"/>
      <c r="CS438" s="215"/>
      <c r="CT438" s="215"/>
      <c r="CU438" s="215"/>
      <c r="CV438" s="215"/>
      <c r="CW438" s="215"/>
      <c r="CX438" s="215"/>
      <c r="CY438" s="215"/>
      <c r="CZ438" s="215"/>
      <c r="DA438" s="215"/>
      <c r="DB438" s="215"/>
      <c r="DC438" s="215"/>
      <c r="DD438" s="215"/>
      <c r="DE438" s="215"/>
      <c r="DF438" s="215"/>
      <c r="DG438" s="215"/>
      <c r="DH438" s="215"/>
      <c r="DI438" s="215"/>
      <c r="DJ438" s="215"/>
      <c r="DK438" s="215"/>
      <c r="DL438" s="215"/>
      <c r="DM438" s="215"/>
      <c r="DN438" s="215"/>
      <c r="DO438" s="215"/>
      <c r="DP438" s="215"/>
      <c r="DQ438" s="215"/>
      <c r="DR438" s="215"/>
      <c r="DS438" s="215"/>
      <c r="DT438" s="215"/>
      <c r="DU438" s="215"/>
      <c r="DV438" s="215"/>
      <c r="DW438" s="215"/>
      <c r="DX438" s="215"/>
      <c r="DY438" s="215"/>
      <c r="DZ438" s="215"/>
      <c r="EA438" s="215"/>
      <c r="EB438" s="215"/>
      <c r="EC438" s="215"/>
      <c r="ED438" s="215"/>
      <c r="EE438" s="215"/>
      <c r="EF438" s="215"/>
      <c r="EG438" s="215"/>
      <c r="EH438" s="215"/>
      <c r="EI438" s="215"/>
      <c r="EJ438" s="215"/>
      <c r="EK438" s="215"/>
      <c r="EL438" s="215"/>
      <c r="EM438" s="215"/>
      <c r="EN438" s="215"/>
      <c r="EO438" s="215"/>
      <c r="EP438" s="215"/>
      <c r="EQ438" s="215"/>
      <c r="ER438" s="215"/>
      <c r="ES438" s="215"/>
      <c r="ET438" s="215"/>
      <c r="EU438" s="215"/>
      <c r="EV438" s="215"/>
      <c r="EW438" s="215"/>
      <c r="EX438" s="215"/>
    </row>
    <row r="439" spans="1:154" s="45" customFormat="1" ht="20.25" x14ac:dyDescent="0.25">
      <c r="A439" s="420"/>
      <c r="B439" s="421"/>
      <c r="C439" s="421"/>
      <c r="D439" s="421"/>
      <c r="E439" s="421"/>
      <c r="F439" s="421"/>
      <c r="G439" s="433" t="s">
        <v>228</v>
      </c>
      <c r="H439" s="472"/>
      <c r="I439" s="472"/>
      <c r="J439" s="476">
        <f t="shared" si="98"/>
        <v>0</v>
      </c>
      <c r="K439" s="518"/>
      <c r="L439" s="472"/>
      <c r="M439" s="453">
        <v>0</v>
      </c>
      <c r="N439" s="472"/>
      <c r="O439" s="531">
        <f t="shared" si="116"/>
        <v>0</v>
      </c>
      <c r="P439" s="531">
        <f t="shared" si="114"/>
        <v>0</v>
      </c>
      <c r="Q439" s="475"/>
      <c r="R439" s="283"/>
      <c r="S439" s="83"/>
      <c r="T439" s="83"/>
      <c r="U439" s="83"/>
      <c r="V439" s="83"/>
      <c r="W439" s="83"/>
      <c r="X439" s="2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s="45" customFormat="1" ht="40.5" x14ac:dyDescent="0.25">
      <c r="A440" s="420"/>
      <c r="B440" s="421"/>
      <c r="C440" s="421"/>
      <c r="D440" s="421"/>
      <c r="E440" s="421"/>
      <c r="F440" s="421"/>
      <c r="G440" s="433" t="s">
        <v>229</v>
      </c>
      <c r="H440" s="472"/>
      <c r="I440" s="472"/>
      <c r="J440" s="476">
        <f t="shared" si="98"/>
        <v>0</v>
      </c>
      <c r="K440" s="518"/>
      <c r="L440" s="472"/>
      <c r="M440" s="453"/>
      <c r="N440" s="472"/>
      <c r="O440" s="478">
        <f t="shared" si="116"/>
        <v>0</v>
      </c>
      <c r="P440" s="531">
        <f t="shared" si="114"/>
        <v>0</v>
      </c>
      <c r="Q440" s="475"/>
      <c r="R440" s="283"/>
      <c r="S440" s="83"/>
      <c r="T440" s="83"/>
      <c r="U440" s="83"/>
      <c r="V440" s="83"/>
      <c r="W440" s="83"/>
      <c r="X440" s="2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4"/>
      <c r="EJ440" s="44"/>
      <c r="EK440" s="44"/>
      <c r="EL440" s="44"/>
      <c r="EM440" s="44"/>
      <c r="EN440" s="44"/>
      <c r="EO440" s="44"/>
      <c r="EP440" s="44"/>
      <c r="EQ440" s="44"/>
      <c r="ER440" s="44"/>
      <c r="ES440" s="44"/>
      <c r="ET440" s="44"/>
      <c r="EU440" s="44"/>
      <c r="EV440" s="44"/>
      <c r="EW440" s="44"/>
      <c r="EX440" s="44"/>
    </row>
    <row r="441" spans="1:154" s="45" customFormat="1" ht="20.25" x14ac:dyDescent="0.25">
      <c r="A441" s="420"/>
      <c r="B441" s="421"/>
      <c r="C441" s="421"/>
      <c r="D441" s="421"/>
      <c r="E441" s="421"/>
      <c r="F441" s="421"/>
      <c r="G441" s="433" t="s">
        <v>230</v>
      </c>
      <c r="H441" s="472">
        <v>70500</v>
      </c>
      <c r="I441" s="472">
        <f>O441</f>
        <v>70480</v>
      </c>
      <c r="J441" s="476">
        <f t="shared" si="98"/>
        <v>20</v>
      </c>
      <c r="K441" s="518"/>
      <c r="L441" s="472">
        <v>70500</v>
      </c>
      <c r="M441" s="453">
        <v>64480</v>
      </c>
      <c r="N441" s="472">
        <v>6000</v>
      </c>
      <c r="O441" s="531">
        <f t="shared" si="116"/>
        <v>70480</v>
      </c>
      <c r="P441" s="531">
        <f t="shared" si="114"/>
        <v>20</v>
      </c>
      <c r="Q441" s="475"/>
      <c r="R441" s="283"/>
      <c r="S441" s="83"/>
      <c r="T441" s="83"/>
      <c r="U441" s="83"/>
      <c r="V441" s="83"/>
      <c r="W441" s="83"/>
      <c r="X441" s="2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</row>
    <row r="442" spans="1:154" s="45" customFormat="1" ht="20.25" x14ac:dyDescent="0.25">
      <c r="A442" s="420"/>
      <c r="B442" s="421"/>
      <c r="C442" s="421"/>
      <c r="D442" s="421"/>
      <c r="E442" s="421"/>
      <c r="F442" s="421"/>
      <c r="G442" s="433" t="s">
        <v>231</v>
      </c>
      <c r="H442" s="472">
        <v>30500</v>
      </c>
      <c r="I442" s="472">
        <f>O442</f>
        <v>27633</v>
      </c>
      <c r="J442" s="476">
        <f t="shared" si="98"/>
        <v>2867</v>
      </c>
      <c r="K442" s="518"/>
      <c r="L442" s="472">
        <v>30500</v>
      </c>
      <c r="M442" s="453">
        <v>26733</v>
      </c>
      <c r="N442" s="472">
        <v>900</v>
      </c>
      <c r="O442" s="531">
        <f t="shared" si="116"/>
        <v>27633</v>
      </c>
      <c r="P442" s="531">
        <f t="shared" si="114"/>
        <v>2867</v>
      </c>
      <c r="Q442" s="475"/>
      <c r="R442" s="205"/>
      <c r="S442" s="83"/>
      <c r="T442" s="83"/>
      <c r="U442" s="83"/>
      <c r="V442" s="83"/>
      <c r="W442" s="83"/>
      <c r="X442" s="31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</row>
    <row r="443" spans="1:154" s="45" customFormat="1" ht="60.75" x14ac:dyDescent="0.25">
      <c r="A443" s="420"/>
      <c r="B443" s="421"/>
      <c r="C443" s="421"/>
      <c r="D443" s="421"/>
      <c r="E443" s="421"/>
      <c r="F443" s="421"/>
      <c r="G443" s="433" t="s">
        <v>232</v>
      </c>
      <c r="H443" s="472">
        <v>343010</v>
      </c>
      <c r="I443" s="472">
        <f>O443</f>
        <v>341698</v>
      </c>
      <c r="J443" s="476">
        <f t="shared" si="98"/>
        <v>1312</v>
      </c>
      <c r="K443" s="518"/>
      <c r="L443" s="472">
        <v>343010</v>
      </c>
      <c r="M443" s="453">
        <v>303696</v>
      </c>
      <c r="N443" s="472">
        <v>38002</v>
      </c>
      <c r="O443" s="531">
        <f t="shared" si="116"/>
        <v>341698</v>
      </c>
      <c r="P443" s="531">
        <f t="shared" si="114"/>
        <v>1312</v>
      </c>
      <c r="Q443" s="475"/>
      <c r="R443" s="205"/>
      <c r="S443" s="83"/>
      <c r="T443" s="83"/>
      <c r="U443" s="83"/>
      <c r="V443" s="83"/>
      <c r="W443" s="83"/>
      <c r="X443" s="31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4"/>
      <c r="EJ443" s="44"/>
      <c r="EK443" s="44"/>
      <c r="EL443" s="44"/>
      <c r="EM443" s="44"/>
      <c r="EN443" s="44"/>
      <c r="EO443" s="44"/>
      <c r="EP443" s="44"/>
      <c r="EQ443" s="44"/>
      <c r="ER443" s="44"/>
      <c r="ES443" s="44"/>
      <c r="ET443" s="44"/>
      <c r="EU443" s="44"/>
      <c r="EV443" s="44"/>
      <c r="EW443" s="44"/>
      <c r="EX443" s="44"/>
    </row>
    <row r="444" spans="1:154" s="45" customFormat="1" ht="20.25" x14ac:dyDescent="0.25">
      <c r="A444" s="420"/>
      <c r="B444" s="421"/>
      <c r="C444" s="421"/>
      <c r="D444" s="421"/>
      <c r="E444" s="421"/>
      <c r="F444" s="421"/>
      <c r="G444" s="433" t="s">
        <v>437</v>
      </c>
      <c r="H444" s="472"/>
      <c r="I444" s="472"/>
      <c r="J444" s="476"/>
      <c r="K444" s="518"/>
      <c r="L444" s="472"/>
      <c r="M444" s="453"/>
      <c r="N444" s="472"/>
      <c r="O444" s="478"/>
      <c r="P444" s="531"/>
      <c r="Q444" s="475"/>
      <c r="R444" s="283"/>
      <c r="S444" s="83"/>
      <c r="T444" s="83"/>
      <c r="U444" s="83"/>
      <c r="V444" s="83"/>
      <c r="W444" s="83"/>
      <c r="X444" s="31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4"/>
      <c r="EG444" s="44"/>
      <c r="EH444" s="44"/>
      <c r="EI444" s="44"/>
      <c r="EJ444" s="44"/>
      <c r="EK444" s="44"/>
      <c r="EL444" s="44"/>
      <c r="EM444" s="44"/>
      <c r="EN444" s="44"/>
      <c r="EO444" s="44"/>
      <c r="EP444" s="44"/>
      <c r="EQ444" s="44"/>
      <c r="ER444" s="44"/>
      <c r="ES444" s="44"/>
      <c r="ET444" s="44"/>
      <c r="EU444" s="44"/>
      <c r="EV444" s="44"/>
      <c r="EW444" s="44"/>
      <c r="EX444" s="44"/>
    </row>
    <row r="445" spans="1:154" ht="20.25" x14ac:dyDescent="0.2">
      <c r="A445" s="432"/>
      <c r="B445" s="431"/>
      <c r="C445" s="431"/>
      <c r="D445" s="431"/>
      <c r="E445" s="431"/>
      <c r="F445" s="431"/>
      <c r="G445" s="433" t="s">
        <v>233</v>
      </c>
      <c r="H445" s="476"/>
      <c r="I445" s="476"/>
      <c r="J445" s="476">
        <f t="shared" si="98"/>
        <v>0</v>
      </c>
      <c r="K445" s="518"/>
      <c r="L445" s="476"/>
      <c r="M445" s="477"/>
      <c r="N445" s="476"/>
      <c r="O445" s="478">
        <f t="shared" si="116"/>
        <v>0</v>
      </c>
      <c r="P445" s="478">
        <f t="shared" si="114"/>
        <v>0</v>
      </c>
      <c r="Q445" s="475"/>
      <c r="R445" s="283"/>
      <c r="S445" s="283"/>
      <c r="T445" s="283"/>
      <c r="U445" s="283"/>
      <c r="V445" s="283"/>
      <c r="W445" s="283"/>
      <c r="X445" s="31"/>
      <c r="Y445" s="283"/>
      <c r="Z445" s="283"/>
      <c r="AA445" s="283"/>
      <c r="AB445" s="283"/>
      <c r="AC445" s="283"/>
      <c r="AD445" s="283"/>
      <c r="AE445" s="283"/>
      <c r="AF445" s="283"/>
      <c r="AG445" s="283"/>
      <c r="AH445" s="283"/>
      <c r="AI445" s="283"/>
      <c r="AJ445" s="283"/>
      <c r="AK445" s="283"/>
      <c r="AL445" s="283"/>
      <c r="AM445" s="283"/>
      <c r="AN445" s="283"/>
      <c r="AO445" s="283"/>
      <c r="AP445" s="283"/>
      <c r="AQ445" s="283"/>
      <c r="AR445" s="283"/>
      <c r="AS445" s="215"/>
      <c r="AT445" s="215"/>
      <c r="AU445" s="215"/>
      <c r="AV445" s="215"/>
      <c r="AW445" s="215"/>
      <c r="AX445" s="215"/>
      <c r="AY445" s="215"/>
      <c r="AZ445" s="215"/>
      <c r="BA445" s="215"/>
      <c r="BB445" s="215"/>
      <c r="BC445" s="215"/>
      <c r="BD445" s="215"/>
      <c r="BE445" s="215"/>
      <c r="BF445" s="215"/>
      <c r="BG445" s="215"/>
      <c r="BH445" s="215"/>
      <c r="BI445" s="215"/>
      <c r="BJ445" s="215"/>
      <c r="BK445" s="215"/>
      <c r="BL445" s="215"/>
      <c r="BM445" s="215"/>
      <c r="BN445" s="215"/>
      <c r="BO445" s="215"/>
      <c r="BP445" s="215"/>
      <c r="BQ445" s="215"/>
      <c r="BR445" s="215"/>
      <c r="BS445" s="215"/>
      <c r="BT445" s="215"/>
      <c r="BU445" s="215"/>
      <c r="BV445" s="215"/>
      <c r="BW445" s="215"/>
      <c r="BX445" s="215"/>
      <c r="BY445" s="215"/>
      <c r="BZ445" s="215"/>
      <c r="CA445" s="215"/>
      <c r="CB445" s="215"/>
      <c r="CC445" s="215"/>
      <c r="CD445" s="215"/>
      <c r="CE445" s="215"/>
      <c r="CF445" s="215"/>
      <c r="CG445" s="215"/>
      <c r="CH445" s="215"/>
      <c r="CI445" s="215"/>
      <c r="CJ445" s="215"/>
      <c r="CK445" s="215"/>
      <c r="CL445" s="215"/>
      <c r="CM445" s="215"/>
      <c r="CN445" s="215"/>
      <c r="CO445" s="215"/>
      <c r="CP445" s="215"/>
      <c r="CQ445" s="215"/>
      <c r="CR445" s="215"/>
      <c r="CS445" s="215"/>
      <c r="CT445" s="215"/>
      <c r="CU445" s="215"/>
      <c r="CV445" s="215"/>
      <c r="CW445" s="215"/>
      <c r="CX445" s="215"/>
      <c r="CY445" s="215"/>
      <c r="CZ445" s="215"/>
      <c r="DA445" s="215"/>
      <c r="DB445" s="215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20.25" x14ac:dyDescent="0.2">
      <c r="A446" s="432"/>
      <c r="B446" s="431"/>
      <c r="C446" s="431"/>
      <c r="D446" s="431"/>
      <c r="E446" s="431"/>
      <c r="F446" s="421" t="s">
        <v>31</v>
      </c>
      <c r="G446" s="433" t="s">
        <v>425</v>
      </c>
      <c r="H446" s="476"/>
      <c r="I446" s="476"/>
      <c r="J446" s="476">
        <f t="shared" si="98"/>
        <v>0</v>
      </c>
      <c r="K446" s="518"/>
      <c r="L446" s="476"/>
      <c r="M446" s="510"/>
      <c r="N446" s="476"/>
      <c r="O446" s="478">
        <f t="shared" si="116"/>
        <v>0</v>
      </c>
      <c r="P446" s="478">
        <f t="shared" si="114"/>
        <v>0</v>
      </c>
      <c r="Q446" s="475" t="e">
        <f t="shared" ref="Q446" si="117">ROUND(O446/L446*100,2)</f>
        <v>#DIV/0!</v>
      </c>
      <c r="R446" s="283"/>
      <c r="S446" s="283"/>
      <c r="T446" s="283"/>
      <c r="U446" s="283"/>
      <c r="V446" s="283"/>
      <c r="W446" s="283"/>
      <c r="X446" s="31"/>
      <c r="Y446" s="283"/>
      <c r="Z446" s="283"/>
      <c r="AA446" s="283"/>
      <c r="AB446" s="283"/>
      <c r="AC446" s="283"/>
      <c r="AD446" s="283"/>
      <c r="AE446" s="283"/>
      <c r="AF446" s="283"/>
      <c r="AG446" s="283"/>
      <c r="AH446" s="283"/>
      <c r="AI446" s="283"/>
      <c r="AJ446" s="283"/>
      <c r="AK446" s="283"/>
      <c r="AL446" s="283"/>
      <c r="AM446" s="283"/>
      <c r="AN446" s="283"/>
      <c r="AO446" s="283"/>
      <c r="AP446" s="283"/>
      <c r="AQ446" s="283"/>
      <c r="AR446" s="283"/>
      <c r="AS446" s="215"/>
      <c r="AT446" s="215"/>
      <c r="AU446" s="215"/>
      <c r="AV446" s="215"/>
      <c r="AW446" s="215"/>
      <c r="AX446" s="215"/>
      <c r="AY446" s="215"/>
      <c r="AZ446" s="215"/>
      <c r="BA446" s="215"/>
      <c r="BB446" s="215"/>
      <c r="BC446" s="215"/>
      <c r="BD446" s="215"/>
      <c r="BE446" s="215"/>
      <c r="BF446" s="215"/>
      <c r="BG446" s="215"/>
      <c r="BH446" s="215"/>
      <c r="BI446" s="215"/>
      <c r="BJ446" s="215"/>
      <c r="BK446" s="215"/>
      <c r="BL446" s="215"/>
      <c r="BM446" s="215"/>
      <c r="BN446" s="215"/>
      <c r="BO446" s="215"/>
      <c r="BP446" s="215"/>
      <c r="BQ446" s="215"/>
      <c r="BR446" s="215"/>
      <c r="BS446" s="215"/>
      <c r="BT446" s="215"/>
      <c r="BU446" s="215"/>
      <c r="BV446" s="215"/>
      <c r="BW446" s="215"/>
      <c r="BX446" s="215"/>
      <c r="BY446" s="215"/>
      <c r="BZ446" s="215"/>
      <c r="CA446" s="215"/>
      <c r="CB446" s="215"/>
      <c r="CC446" s="215"/>
      <c r="CD446" s="215"/>
      <c r="CE446" s="215"/>
      <c r="CF446" s="215"/>
      <c r="CG446" s="215"/>
      <c r="CH446" s="215"/>
      <c r="CI446" s="215"/>
      <c r="CJ446" s="215"/>
      <c r="CK446" s="215"/>
      <c r="CL446" s="215"/>
      <c r="CM446" s="215"/>
      <c r="CN446" s="215"/>
      <c r="CO446" s="215"/>
      <c r="CP446" s="215"/>
      <c r="CQ446" s="215"/>
      <c r="CR446" s="215"/>
      <c r="CS446" s="215"/>
      <c r="CT446" s="215"/>
      <c r="CU446" s="215"/>
      <c r="CV446" s="215"/>
      <c r="CW446" s="215"/>
      <c r="CX446" s="215"/>
      <c r="CY446" s="215"/>
      <c r="CZ446" s="215"/>
      <c r="DA446" s="215"/>
      <c r="DB446" s="215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71.25" customHeight="1" x14ac:dyDescent="0.2">
      <c r="A447" s="432"/>
      <c r="B447" s="431"/>
      <c r="C447" s="431"/>
      <c r="D447" s="431"/>
      <c r="E447" s="431"/>
      <c r="F447" s="433" t="s">
        <v>456</v>
      </c>
      <c r="G447" s="433" t="s">
        <v>457</v>
      </c>
      <c r="H447" s="476"/>
      <c r="I447" s="476"/>
      <c r="J447" s="476"/>
      <c r="K447" s="518"/>
      <c r="L447" s="476"/>
      <c r="M447" s="510"/>
      <c r="N447" s="476"/>
      <c r="O447" s="532"/>
      <c r="P447" s="532"/>
      <c r="Q447" s="475"/>
      <c r="R447" s="283"/>
      <c r="S447" s="283"/>
      <c r="T447" s="283"/>
      <c r="U447" s="283"/>
      <c r="V447" s="283"/>
      <c r="W447" s="283"/>
      <c r="X447" s="31"/>
      <c r="Y447" s="283"/>
      <c r="Z447" s="283"/>
      <c r="AA447" s="283"/>
      <c r="AB447" s="283"/>
      <c r="AC447" s="283"/>
      <c r="AD447" s="283"/>
      <c r="AE447" s="283"/>
      <c r="AF447" s="283"/>
      <c r="AG447" s="283"/>
      <c r="AH447" s="283"/>
      <c r="AI447" s="283"/>
      <c r="AJ447" s="283"/>
      <c r="AK447" s="283"/>
      <c r="AL447" s="283"/>
      <c r="AM447" s="283"/>
      <c r="AN447" s="283"/>
      <c r="AO447" s="283"/>
      <c r="AP447" s="283"/>
      <c r="AQ447" s="283"/>
      <c r="AR447" s="283"/>
      <c r="AS447" s="215"/>
      <c r="AT447" s="215"/>
      <c r="AU447" s="215"/>
      <c r="AV447" s="215"/>
      <c r="AW447" s="215"/>
      <c r="AX447" s="215"/>
      <c r="AY447" s="215"/>
      <c r="AZ447" s="215"/>
      <c r="BA447" s="215"/>
      <c r="BB447" s="215"/>
      <c r="BC447" s="215"/>
      <c r="BD447" s="215"/>
      <c r="BE447" s="215"/>
      <c r="BF447" s="215"/>
      <c r="BG447" s="215"/>
      <c r="BH447" s="215"/>
      <c r="BI447" s="215"/>
      <c r="BJ447" s="215"/>
      <c r="BK447" s="215"/>
      <c r="BL447" s="215"/>
      <c r="BM447" s="215"/>
      <c r="BN447" s="215"/>
      <c r="BO447" s="215"/>
      <c r="BP447" s="215"/>
      <c r="BQ447" s="215"/>
      <c r="BR447" s="215"/>
      <c r="BS447" s="215"/>
      <c r="BT447" s="215"/>
      <c r="BU447" s="215"/>
      <c r="BV447" s="215"/>
      <c r="BW447" s="215"/>
      <c r="BX447" s="215"/>
      <c r="BY447" s="215"/>
      <c r="BZ447" s="215"/>
      <c r="CA447" s="215"/>
      <c r="CB447" s="215"/>
      <c r="CC447" s="215"/>
      <c r="CD447" s="215"/>
      <c r="CE447" s="215"/>
      <c r="CF447" s="215"/>
      <c r="CG447" s="215"/>
      <c r="CH447" s="215"/>
      <c r="CI447" s="215"/>
      <c r="CJ447" s="215"/>
      <c r="CK447" s="215"/>
      <c r="CL447" s="215"/>
      <c r="CM447" s="215"/>
      <c r="CN447" s="215"/>
      <c r="CO447" s="215"/>
      <c r="CP447" s="215"/>
      <c r="CQ447" s="215"/>
      <c r="CR447" s="215"/>
      <c r="CS447" s="215"/>
      <c r="CT447" s="215"/>
      <c r="CU447" s="215"/>
      <c r="CV447" s="215"/>
      <c r="CW447" s="215"/>
      <c r="CX447" s="215"/>
      <c r="CY447" s="215"/>
      <c r="CZ447" s="215"/>
      <c r="DA447" s="215"/>
      <c r="DB447" s="215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81" x14ac:dyDescent="0.2">
      <c r="A448" s="432"/>
      <c r="B448" s="431"/>
      <c r="C448" s="431"/>
      <c r="D448" s="526">
        <v>60</v>
      </c>
      <c r="E448" s="526"/>
      <c r="F448" s="526"/>
      <c r="G448" s="533" t="s">
        <v>207</v>
      </c>
      <c r="H448" s="476">
        <f>H449+H450</f>
        <v>0</v>
      </c>
      <c r="I448" s="476">
        <f>I449+I450</f>
        <v>0</v>
      </c>
      <c r="J448" s="476">
        <f t="shared" ref="J448:J461" si="118">H448-I448</f>
        <v>0</v>
      </c>
      <c r="K448" s="518" t="e">
        <f t="shared" ref="K448" si="119">ROUND(I448/H448*100,2)</f>
        <v>#DIV/0!</v>
      </c>
      <c r="L448" s="476">
        <f>L449+L450</f>
        <v>0</v>
      </c>
      <c r="M448" s="476">
        <f>M449+M450</f>
        <v>0</v>
      </c>
      <c r="N448" s="476">
        <f>N449+N450</f>
        <v>0</v>
      </c>
      <c r="O448" s="476">
        <f>O449+O450</f>
        <v>0</v>
      </c>
      <c r="P448" s="476">
        <f t="shared" ref="P448" si="120">P449+P450</f>
        <v>0</v>
      </c>
      <c r="Q448" s="475"/>
      <c r="R448" s="283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20.25" x14ac:dyDescent="0.2">
      <c r="A449" s="432"/>
      <c r="B449" s="431"/>
      <c r="C449" s="431"/>
      <c r="D449" s="521"/>
      <c r="E449" s="534" t="s">
        <v>55</v>
      </c>
      <c r="F449" s="521"/>
      <c r="G449" s="528" t="s">
        <v>269</v>
      </c>
      <c r="H449" s="476"/>
      <c r="I449" s="476"/>
      <c r="J449" s="476">
        <f t="shared" si="118"/>
        <v>0</v>
      </c>
      <c r="K449" s="518"/>
      <c r="L449" s="476"/>
      <c r="M449" s="510"/>
      <c r="N449" s="476"/>
      <c r="O449" s="507">
        <f t="shared" ref="O449:O451" si="121">M449+N449</f>
        <v>0</v>
      </c>
      <c r="P449" s="507"/>
      <c r="Q449" s="475"/>
      <c r="R449" s="283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20.25" x14ac:dyDescent="0.2">
      <c r="A450" s="432"/>
      <c r="B450" s="431"/>
      <c r="C450" s="431"/>
      <c r="D450" s="521"/>
      <c r="E450" s="534" t="s">
        <v>27</v>
      </c>
      <c r="F450" s="521"/>
      <c r="G450" s="528" t="s">
        <v>270</v>
      </c>
      <c r="H450" s="476"/>
      <c r="I450" s="476"/>
      <c r="J450" s="476">
        <f t="shared" si="118"/>
        <v>0</v>
      </c>
      <c r="K450" s="518"/>
      <c r="L450" s="476"/>
      <c r="M450" s="510"/>
      <c r="N450" s="476"/>
      <c r="O450" s="507">
        <f t="shared" si="121"/>
        <v>0</v>
      </c>
      <c r="P450" s="507"/>
      <c r="Q450" s="475"/>
      <c r="R450" s="283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20.25" x14ac:dyDescent="0.2">
      <c r="A451" s="481"/>
      <c r="B451" s="482"/>
      <c r="C451" s="482"/>
      <c r="D451" s="482">
        <v>85</v>
      </c>
      <c r="E451" s="482"/>
      <c r="F451" s="482"/>
      <c r="G451" s="484" t="s">
        <v>87</v>
      </c>
      <c r="H451" s="485"/>
      <c r="I451" s="485">
        <f>O451</f>
        <v>-25672.21</v>
      </c>
      <c r="J451" s="485">
        <f t="shared" si="118"/>
        <v>25672.21</v>
      </c>
      <c r="K451" s="535"/>
      <c r="L451" s="485"/>
      <c r="M451" s="487">
        <v>-25588.17</v>
      </c>
      <c r="N451" s="485">
        <v>-84.04</v>
      </c>
      <c r="O451" s="536">
        <f t="shared" si="121"/>
        <v>-25672.21</v>
      </c>
      <c r="P451" s="536">
        <f t="shared" si="114"/>
        <v>25672.21</v>
      </c>
      <c r="Q451" s="489"/>
      <c r="R451" s="283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20.25" x14ac:dyDescent="0.2">
      <c r="A452" s="432"/>
      <c r="B452" s="431"/>
      <c r="C452" s="431"/>
      <c r="D452" s="431"/>
      <c r="E452" s="431"/>
      <c r="F452" s="431"/>
      <c r="G452" s="435" t="s">
        <v>199</v>
      </c>
      <c r="H452" s="476"/>
      <c r="I452" s="476"/>
      <c r="J452" s="476">
        <f t="shared" si="118"/>
        <v>0</v>
      </c>
      <c r="K452" s="518"/>
      <c r="L452" s="476"/>
      <c r="M452" s="477"/>
      <c r="N452" s="476"/>
      <c r="O452" s="507"/>
      <c r="P452" s="507">
        <f t="shared" ref="P452:P461" si="122">H452-O452</f>
        <v>0</v>
      </c>
      <c r="Q452" s="475"/>
      <c r="R452" s="283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20.25" x14ac:dyDescent="0.2">
      <c r="A453" s="420" t="s">
        <v>208</v>
      </c>
      <c r="B453" s="421" t="s">
        <v>31</v>
      </c>
      <c r="C453" s="421"/>
      <c r="D453" s="421"/>
      <c r="E453" s="421"/>
      <c r="F453" s="421"/>
      <c r="G453" s="433" t="s">
        <v>235</v>
      </c>
      <c r="H453" s="472">
        <f>SUM(H454:H456)</f>
        <v>13931000</v>
      </c>
      <c r="I453" s="472">
        <f>SUM(I454:I456)</f>
        <v>13556271.27</v>
      </c>
      <c r="J453" s="472">
        <f t="shared" si="118"/>
        <v>374728.73000000045</v>
      </c>
      <c r="K453" s="518"/>
      <c r="L453" s="472">
        <f>SUM(L454:L456)</f>
        <v>13931000</v>
      </c>
      <c r="M453" s="472">
        <f>SUM(M454:M456)</f>
        <v>12896780.100000001</v>
      </c>
      <c r="N453" s="472">
        <f>SUM(N454:N456)</f>
        <v>659491.16999999993</v>
      </c>
      <c r="O453" s="472">
        <f>SUM(O454:O456)</f>
        <v>13556271.27</v>
      </c>
      <c r="P453" s="474">
        <f t="shared" si="122"/>
        <v>374728.73000000045</v>
      </c>
      <c r="Q453" s="475"/>
      <c r="R453" s="283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20.25" x14ac:dyDescent="0.2">
      <c r="A454" s="420"/>
      <c r="B454" s="421"/>
      <c r="C454" s="421" t="s">
        <v>23</v>
      </c>
      <c r="D454" s="421"/>
      <c r="E454" s="421"/>
      <c r="F454" s="421"/>
      <c r="G454" s="433" t="s">
        <v>236</v>
      </c>
      <c r="H454" s="472">
        <f>H390+H395</f>
        <v>7000</v>
      </c>
      <c r="I454" s="472">
        <f>I390+I395</f>
        <v>6859.69</v>
      </c>
      <c r="J454" s="472">
        <f t="shared" si="118"/>
        <v>140.3100000000004</v>
      </c>
      <c r="K454" s="518"/>
      <c r="L454" s="472">
        <f>L390+L395</f>
        <v>7000</v>
      </c>
      <c r="M454" s="472">
        <f>M390+M395</f>
        <v>6859.69</v>
      </c>
      <c r="N454" s="472">
        <f>N390+N395</f>
        <v>0</v>
      </c>
      <c r="O454" s="472">
        <f>O390+O395</f>
        <v>6859.69</v>
      </c>
      <c r="P454" s="474">
        <f t="shared" si="122"/>
        <v>140.3100000000004</v>
      </c>
      <c r="Q454" s="475"/>
      <c r="R454" s="283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20.25" x14ac:dyDescent="0.2">
      <c r="A455" s="420"/>
      <c r="B455" s="421"/>
      <c r="C455" s="421" t="s">
        <v>116</v>
      </c>
      <c r="D455" s="421"/>
      <c r="E455" s="421"/>
      <c r="F455" s="421"/>
      <c r="G455" s="433" t="s">
        <v>237</v>
      </c>
      <c r="H455" s="472">
        <f>H392+H418</f>
        <v>7753000</v>
      </c>
      <c r="I455" s="472">
        <f>I392+I418</f>
        <v>7730222.1700000009</v>
      </c>
      <c r="J455" s="472">
        <f t="shared" si="118"/>
        <v>22777.829999999143</v>
      </c>
      <c r="K455" s="518"/>
      <c r="L455" s="472">
        <f>L392+L418</f>
        <v>7753000</v>
      </c>
      <c r="M455" s="472">
        <f>M392+M418</f>
        <v>7677874.4400000004</v>
      </c>
      <c r="N455" s="472">
        <f>N392+N418</f>
        <v>52347.729999999996</v>
      </c>
      <c r="O455" s="472">
        <f>O392+O418</f>
        <v>7730222.1700000009</v>
      </c>
      <c r="P455" s="474">
        <f t="shared" si="122"/>
        <v>22777.829999999143</v>
      </c>
      <c r="Q455" s="475"/>
      <c r="R455" s="283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ht="20.25" x14ac:dyDescent="0.2">
      <c r="A456" s="420"/>
      <c r="B456" s="421"/>
      <c r="C456" s="421" t="s">
        <v>91</v>
      </c>
      <c r="D456" s="421"/>
      <c r="E456" s="421"/>
      <c r="F456" s="421"/>
      <c r="G456" s="433" t="s">
        <v>238</v>
      </c>
      <c r="H456" s="472">
        <f>H387-H454-H455</f>
        <v>6171000</v>
      </c>
      <c r="I456" s="472">
        <f>I387-I454-I455</f>
        <v>5819189.4099999992</v>
      </c>
      <c r="J456" s="472">
        <f t="shared" si="118"/>
        <v>351810.59000000078</v>
      </c>
      <c r="K456" s="518"/>
      <c r="L456" s="472">
        <f>L387-L454-L455</f>
        <v>6171000</v>
      </c>
      <c r="M456" s="472">
        <f>M387-M454-M455</f>
        <v>5212045.97</v>
      </c>
      <c r="N456" s="472">
        <f>N387-N454-N455</f>
        <v>607143.43999999994</v>
      </c>
      <c r="O456" s="472">
        <f>O387-O454-O455</f>
        <v>5819189.4099999992</v>
      </c>
      <c r="P456" s="474">
        <f t="shared" si="122"/>
        <v>351810.59000000078</v>
      </c>
      <c r="Q456" s="475"/>
      <c r="R456" s="283"/>
      <c r="S456" s="31"/>
      <c r="T456" s="31"/>
      <c r="U456" s="31"/>
      <c r="V456" s="31"/>
      <c r="W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215"/>
      <c r="DD456" s="215"/>
      <c r="DE456" s="215"/>
      <c r="DF456" s="215"/>
      <c r="DG456" s="215"/>
      <c r="DH456" s="215"/>
      <c r="DI456" s="215"/>
      <c r="DJ456" s="215"/>
      <c r="DK456" s="215"/>
      <c r="DL456" s="215"/>
      <c r="DM456" s="215"/>
      <c r="DN456" s="215"/>
      <c r="DO456" s="215"/>
      <c r="DP456" s="215"/>
      <c r="DQ456" s="215"/>
      <c r="DR456" s="215"/>
      <c r="DS456" s="215"/>
      <c r="DT456" s="215"/>
      <c r="DU456" s="215"/>
      <c r="DV456" s="215"/>
      <c r="DW456" s="215"/>
      <c r="DX456" s="215"/>
      <c r="DY456" s="215"/>
      <c r="DZ456" s="215"/>
      <c r="EA456" s="215"/>
      <c r="EB456" s="215"/>
      <c r="EC456" s="215"/>
      <c r="ED456" s="215"/>
      <c r="EE456" s="215"/>
      <c r="EF456" s="215"/>
      <c r="EG456" s="215"/>
      <c r="EH456" s="215"/>
      <c r="EI456" s="215"/>
      <c r="EJ456" s="215"/>
      <c r="EK456" s="215"/>
      <c r="EL456" s="215"/>
      <c r="EM456" s="215"/>
      <c r="EN456" s="215"/>
      <c r="EO456" s="215"/>
      <c r="EP456" s="215"/>
      <c r="EQ456" s="215"/>
      <c r="ER456" s="215"/>
      <c r="ES456" s="215"/>
      <c r="ET456" s="215"/>
      <c r="EU456" s="215"/>
      <c r="EV456" s="215"/>
      <c r="EW456" s="215"/>
      <c r="EX456" s="215"/>
    </row>
    <row r="457" spans="1:154" ht="20.25" x14ac:dyDescent="0.2">
      <c r="A457" s="420">
        <v>8904</v>
      </c>
      <c r="B457" s="421" t="s">
        <v>33</v>
      </c>
      <c r="C457" s="421"/>
      <c r="D457" s="421"/>
      <c r="E457" s="421"/>
      <c r="F457" s="421"/>
      <c r="G457" s="433" t="s">
        <v>239</v>
      </c>
      <c r="H457" s="472">
        <f>H82-H458</f>
        <v>37326700</v>
      </c>
      <c r="I457" s="472">
        <f>I82-I458</f>
        <v>36319867.379999995</v>
      </c>
      <c r="J457" s="472">
        <f t="shared" si="118"/>
        <v>1006832.6200000048</v>
      </c>
      <c r="K457" s="518"/>
      <c r="L457" s="472">
        <f>L82-L458</f>
        <v>37326700</v>
      </c>
      <c r="M457" s="472">
        <f>M82-M458</f>
        <v>33642815.510000005</v>
      </c>
      <c r="N457" s="472">
        <f>N82-N458</f>
        <v>2677051.87</v>
      </c>
      <c r="O457" s="472">
        <f>O82-O458</f>
        <v>36319867.379999995</v>
      </c>
      <c r="P457" s="474">
        <f t="shared" si="122"/>
        <v>1006832.6200000048</v>
      </c>
      <c r="Q457" s="475"/>
      <c r="R457" s="283"/>
      <c r="S457" s="31"/>
      <c r="T457" s="31"/>
      <c r="U457" s="31"/>
      <c r="V457" s="31"/>
      <c r="W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215"/>
      <c r="DD457" s="215"/>
      <c r="DE457" s="215"/>
      <c r="DF457" s="215"/>
      <c r="DG457" s="215"/>
      <c r="DH457" s="215"/>
      <c r="DI457" s="215"/>
      <c r="DJ457" s="215"/>
      <c r="DK457" s="215"/>
      <c r="DL457" s="215"/>
      <c r="DM457" s="215"/>
      <c r="DN457" s="215"/>
      <c r="DO457" s="215"/>
      <c r="DP457" s="215"/>
      <c r="DQ457" s="215"/>
      <c r="DR457" s="215"/>
      <c r="DS457" s="215"/>
      <c r="DT457" s="215"/>
      <c r="DU457" s="215"/>
      <c r="DV457" s="215"/>
      <c r="DW457" s="215"/>
      <c r="DX457" s="215"/>
      <c r="DY457" s="215"/>
      <c r="DZ457" s="215"/>
      <c r="EA457" s="215"/>
      <c r="EB457" s="215"/>
      <c r="EC457" s="215"/>
      <c r="ED457" s="215"/>
      <c r="EE457" s="215"/>
      <c r="EF457" s="215"/>
      <c r="EG457" s="215"/>
      <c r="EH457" s="215"/>
      <c r="EI457" s="215"/>
      <c r="EJ457" s="215"/>
      <c r="EK457" s="215"/>
      <c r="EL457" s="215"/>
      <c r="EM457" s="215"/>
      <c r="EN457" s="215"/>
      <c r="EO457" s="215"/>
      <c r="EP457" s="215"/>
      <c r="EQ457" s="215"/>
      <c r="ER457" s="215"/>
      <c r="ES457" s="215"/>
      <c r="ET457" s="215"/>
      <c r="EU457" s="215"/>
      <c r="EV457" s="215"/>
      <c r="EW457" s="215"/>
      <c r="EX457" s="215"/>
    </row>
    <row r="458" spans="1:154" ht="20.25" x14ac:dyDescent="0.2">
      <c r="A458" s="420"/>
      <c r="B458" s="421" t="s">
        <v>31</v>
      </c>
      <c r="C458" s="421"/>
      <c r="D458" s="421"/>
      <c r="E458" s="421"/>
      <c r="F458" s="421"/>
      <c r="G458" s="433" t="s">
        <v>240</v>
      </c>
      <c r="H458" s="472">
        <f>+H110</f>
        <v>198000</v>
      </c>
      <c r="I458" s="472">
        <f>+I110</f>
        <v>195508</v>
      </c>
      <c r="J458" s="472">
        <f t="shared" si="118"/>
        <v>2492</v>
      </c>
      <c r="K458" s="518"/>
      <c r="L458" s="472">
        <f>+L110</f>
        <v>198000</v>
      </c>
      <c r="M458" s="472">
        <f>+M110</f>
        <v>195508</v>
      </c>
      <c r="N458" s="472">
        <f>+N110</f>
        <v>0</v>
      </c>
      <c r="O458" s="472">
        <f>+O110</f>
        <v>195508</v>
      </c>
      <c r="P458" s="474">
        <f t="shared" si="122"/>
        <v>2492</v>
      </c>
      <c r="Q458" s="475"/>
      <c r="R458" s="283"/>
      <c r="S458" s="31"/>
      <c r="T458" s="31"/>
      <c r="U458" s="31"/>
      <c r="V458" s="31"/>
      <c r="W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215"/>
      <c r="DD458" s="215"/>
      <c r="DE458" s="215"/>
      <c r="DF458" s="215"/>
      <c r="DG458" s="215"/>
      <c r="DH458" s="215"/>
      <c r="DI458" s="215"/>
      <c r="DJ458" s="215"/>
      <c r="DK458" s="215"/>
      <c r="DL458" s="215"/>
      <c r="DM458" s="215"/>
      <c r="DN458" s="215"/>
      <c r="DO458" s="215"/>
      <c r="DP458" s="215"/>
      <c r="DQ458" s="215"/>
      <c r="DR458" s="215"/>
      <c r="DS458" s="215"/>
      <c r="DT458" s="215"/>
      <c r="DU458" s="215"/>
      <c r="DV458" s="215"/>
      <c r="DW458" s="215"/>
      <c r="DX458" s="215"/>
      <c r="DY458" s="215"/>
      <c r="DZ458" s="215"/>
      <c r="EA458" s="215"/>
      <c r="EB458" s="215"/>
      <c r="EC458" s="215"/>
      <c r="ED458" s="215"/>
      <c r="EE458" s="215"/>
      <c r="EF458" s="215"/>
      <c r="EG458" s="215"/>
      <c r="EH458" s="215"/>
      <c r="EI458" s="215"/>
      <c r="EJ458" s="215"/>
      <c r="EK458" s="215"/>
      <c r="EL458" s="215"/>
      <c r="EM458" s="215"/>
      <c r="EN458" s="215"/>
      <c r="EO458" s="215"/>
      <c r="EP458" s="215"/>
      <c r="EQ458" s="215"/>
      <c r="ER458" s="215"/>
      <c r="ES458" s="215"/>
      <c r="ET458" s="215"/>
      <c r="EU458" s="215"/>
      <c r="EV458" s="215"/>
      <c r="EW458" s="215"/>
      <c r="EX458" s="215"/>
    </row>
    <row r="459" spans="1:154" ht="20.25" x14ac:dyDescent="0.2">
      <c r="A459" s="599" t="s">
        <v>241</v>
      </c>
      <c r="B459" s="600"/>
      <c r="C459" s="600"/>
      <c r="D459" s="600"/>
      <c r="E459" s="600"/>
      <c r="F459" s="600"/>
      <c r="G459" s="433" t="s">
        <v>242</v>
      </c>
      <c r="H459" s="472">
        <f>H9-H82</f>
        <v>-19156700</v>
      </c>
      <c r="I459" s="472">
        <f>I9-I82</f>
        <v>-23492813.639999993</v>
      </c>
      <c r="J459" s="472">
        <f t="shared" si="118"/>
        <v>4336113.6399999931</v>
      </c>
      <c r="K459" s="518"/>
      <c r="L459" s="472">
        <f>L9-L82</f>
        <v>-19156700</v>
      </c>
      <c r="M459" s="498">
        <f>M9-M82</f>
        <v>-22007332.540000007</v>
      </c>
      <c r="N459" s="472">
        <f>N9-N82</f>
        <v>-1485245.1000000003</v>
      </c>
      <c r="O459" s="474">
        <f>O9-O82</f>
        <v>-23492813.639999993</v>
      </c>
      <c r="P459" s="474">
        <f t="shared" si="122"/>
        <v>4336113.6399999931</v>
      </c>
      <c r="Q459" s="475"/>
      <c r="R459" s="283"/>
      <c r="S459" s="31"/>
      <c r="T459" s="31"/>
      <c r="U459" s="31"/>
      <c r="V459" s="31"/>
      <c r="W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215"/>
      <c r="DD459" s="215"/>
      <c r="DE459" s="215"/>
      <c r="DF459" s="215"/>
      <c r="DG459" s="215"/>
      <c r="DH459" s="215"/>
      <c r="DI459" s="215"/>
      <c r="DJ459" s="215"/>
      <c r="DK459" s="215"/>
      <c r="DL459" s="215"/>
      <c r="DM459" s="215"/>
      <c r="DN459" s="215"/>
      <c r="DO459" s="215"/>
      <c r="DP459" s="215"/>
      <c r="DQ459" s="215"/>
      <c r="DR459" s="215"/>
      <c r="DS459" s="215"/>
      <c r="DT459" s="215"/>
      <c r="DU459" s="215"/>
      <c r="DV459" s="215"/>
      <c r="DW459" s="215"/>
      <c r="DX459" s="215"/>
      <c r="DY459" s="215"/>
      <c r="DZ459" s="215"/>
      <c r="EA459" s="215"/>
      <c r="EB459" s="215"/>
      <c r="EC459" s="215"/>
      <c r="ED459" s="215"/>
      <c r="EE459" s="215"/>
      <c r="EF459" s="215"/>
      <c r="EG459" s="215"/>
      <c r="EH459" s="215"/>
      <c r="EI459" s="215"/>
      <c r="EJ459" s="215"/>
      <c r="EK459" s="215"/>
      <c r="EL459" s="215"/>
      <c r="EM459" s="215"/>
      <c r="EN459" s="215"/>
      <c r="EO459" s="215"/>
      <c r="EP459" s="215"/>
      <c r="EQ459" s="215"/>
      <c r="ER459" s="215"/>
      <c r="ES459" s="215"/>
      <c r="ET459" s="215"/>
      <c r="EU459" s="215"/>
      <c r="EV459" s="215"/>
      <c r="EW459" s="215"/>
      <c r="EX459" s="215"/>
    </row>
    <row r="460" spans="1:154" ht="20.25" x14ac:dyDescent="0.2">
      <c r="A460" s="420"/>
      <c r="B460" s="421" t="s">
        <v>89</v>
      </c>
      <c r="C460" s="421"/>
      <c r="D460" s="421"/>
      <c r="E460" s="421"/>
      <c r="F460" s="421"/>
      <c r="G460" s="433" t="s">
        <v>243</v>
      </c>
      <c r="H460" s="472">
        <f>H60-H457</f>
        <v>-24856700</v>
      </c>
      <c r="I460" s="472">
        <f>I60-I457</f>
        <v>-24279169.039999995</v>
      </c>
      <c r="J460" s="472">
        <f t="shared" si="118"/>
        <v>-577530.96000000462</v>
      </c>
      <c r="K460" s="518"/>
      <c r="L460" s="472">
        <f>L60-L457</f>
        <v>-24856700</v>
      </c>
      <c r="M460" s="498">
        <f>M60-M457</f>
        <v>-22729393.490000006</v>
      </c>
      <c r="N460" s="472">
        <f>N60-N457</f>
        <v>-1549539.5500000003</v>
      </c>
      <c r="O460" s="474">
        <f>O60-O457</f>
        <v>-24279169.039999995</v>
      </c>
      <c r="P460" s="474">
        <f t="shared" si="122"/>
        <v>-577530.96000000462</v>
      </c>
      <c r="Q460" s="475"/>
      <c r="R460" s="283"/>
      <c r="S460" s="31"/>
      <c r="T460" s="31"/>
      <c r="U460" s="31"/>
      <c r="V460" s="31"/>
      <c r="W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215"/>
      <c r="DD460" s="215"/>
      <c r="DE460" s="215"/>
      <c r="DF460" s="215"/>
      <c r="DG460" s="215"/>
      <c r="DH460" s="215"/>
      <c r="DI460" s="215"/>
      <c r="DJ460" s="215"/>
      <c r="DK460" s="215"/>
      <c r="DL460" s="215"/>
      <c r="DM460" s="215"/>
      <c r="DN460" s="215"/>
      <c r="DO460" s="215"/>
      <c r="DP460" s="215"/>
      <c r="DQ460" s="215"/>
      <c r="DR460" s="215"/>
      <c r="DS460" s="215"/>
      <c r="DT460" s="215"/>
      <c r="DU460" s="215"/>
      <c r="DV460" s="215"/>
      <c r="DW460" s="215"/>
      <c r="DX460" s="215"/>
      <c r="DY460" s="215"/>
      <c r="DZ460" s="215"/>
      <c r="EA460" s="215"/>
      <c r="EB460" s="215"/>
      <c r="EC460" s="215"/>
      <c r="ED460" s="215"/>
      <c r="EE460" s="215"/>
      <c r="EF460" s="215"/>
      <c r="EG460" s="215"/>
      <c r="EH460" s="215"/>
      <c r="EI460" s="215"/>
      <c r="EJ460" s="215"/>
      <c r="EK460" s="215"/>
      <c r="EL460" s="215"/>
      <c r="EM460" s="215"/>
      <c r="EN460" s="215"/>
      <c r="EO460" s="215"/>
      <c r="EP460" s="215"/>
      <c r="EQ460" s="215"/>
      <c r="ER460" s="215"/>
      <c r="ES460" s="215"/>
      <c r="ET460" s="215"/>
      <c r="EU460" s="215"/>
      <c r="EV460" s="215"/>
      <c r="EW460" s="215"/>
      <c r="EX460" s="215"/>
    </row>
    <row r="461" spans="1:154" ht="21" thickBot="1" x14ac:dyDescent="0.25">
      <c r="A461" s="537"/>
      <c r="B461" s="538">
        <v>11</v>
      </c>
      <c r="C461" s="538"/>
      <c r="D461" s="538"/>
      <c r="E461" s="538"/>
      <c r="F461" s="538"/>
      <c r="G461" s="539" t="s">
        <v>244</v>
      </c>
      <c r="H461" s="540">
        <f>+H61-H458</f>
        <v>5700000</v>
      </c>
      <c r="I461" s="540">
        <f>+I61-I458</f>
        <v>786355.39999999991</v>
      </c>
      <c r="J461" s="540">
        <f t="shared" si="118"/>
        <v>4913644.5999999996</v>
      </c>
      <c r="K461" s="540"/>
      <c r="L461" s="540">
        <f>+L61-L458</f>
        <v>5700000</v>
      </c>
      <c r="M461" s="540">
        <f>+M61-M458</f>
        <v>722060.95</v>
      </c>
      <c r="N461" s="540">
        <f>+N61-N458</f>
        <v>64294.45</v>
      </c>
      <c r="O461" s="540">
        <f>+O61-O458</f>
        <v>786355.39999999991</v>
      </c>
      <c r="P461" s="540">
        <f t="shared" si="122"/>
        <v>4913644.5999999996</v>
      </c>
      <c r="Q461" s="541"/>
      <c r="R461" s="283"/>
      <c r="S461" s="31"/>
      <c r="T461" s="31"/>
      <c r="U461" s="31"/>
      <c r="V461" s="31"/>
      <c r="W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215"/>
      <c r="DD461" s="215"/>
      <c r="DE461" s="215"/>
      <c r="DF461" s="215"/>
      <c r="DG461" s="215"/>
      <c r="DH461" s="215"/>
      <c r="DI461" s="215"/>
      <c r="DJ461" s="215"/>
      <c r="DK461" s="215"/>
      <c r="DL461" s="215"/>
      <c r="DM461" s="215"/>
      <c r="DN461" s="215"/>
      <c r="DO461" s="215"/>
      <c r="DP461" s="215"/>
      <c r="DQ461" s="215"/>
      <c r="DR461" s="215"/>
      <c r="DS461" s="215"/>
      <c r="DT461" s="215"/>
      <c r="DU461" s="215"/>
      <c r="DV461" s="215"/>
      <c r="DW461" s="215"/>
      <c r="DX461" s="215"/>
      <c r="DY461" s="215"/>
      <c r="DZ461" s="215"/>
      <c r="EA461" s="215"/>
      <c r="EB461" s="215"/>
      <c r="EC461" s="215"/>
      <c r="ED461" s="215"/>
      <c r="EE461" s="215"/>
      <c r="EF461" s="215"/>
      <c r="EG461" s="215"/>
      <c r="EH461" s="215"/>
      <c r="EI461" s="215"/>
      <c r="EJ461" s="215"/>
      <c r="EK461" s="215"/>
      <c r="EL461" s="215"/>
      <c r="EM461" s="215"/>
      <c r="EN461" s="215"/>
      <c r="EO461" s="215"/>
      <c r="EP461" s="215"/>
      <c r="EQ461" s="215"/>
      <c r="ER461" s="215"/>
      <c r="ES461" s="215"/>
      <c r="ET461" s="215"/>
      <c r="EU461" s="215"/>
      <c r="EV461" s="215"/>
      <c r="EW461" s="215"/>
      <c r="EX461" s="215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2:21" ht="16.5" customHeight="1" x14ac:dyDescent="0.2">
      <c r="B465" s="596" t="s">
        <v>426</v>
      </c>
      <c r="C465" s="596"/>
      <c r="D465" s="596"/>
      <c r="E465" s="596"/>
      <c r="F465" s="596"/>
      <c r="G465" s="542"/>
      <c r="H465" s="596" t="s">
        <v>458</v>
      </c>
      <c r="I465" s="596"/>
      <c r="J465" s="596"/>
      <c r="K465" s="542"/>
      <c r="L465" s="542"/>
      <c r="M465" s="596" t="s">
        <v>428</v>
      </c>
      <c r="N465" s="596"/>
      <c r="O465" s="596"/>
      <c r="P465" s="543"/>
      <c r="R465" s="372"/>
      <c r="S465" s="372"/>
      <c r="T465" s="372"/>
      <c r="U465" s="372"/>
    </row>
    <row r="466" spans="2:21" ht="16.5" customHeight="1" x14ac:dyDescent="0.2">
      <c r="B466" s="596" t="s">
        <v>459</v>
      </c>
      <c r="C466" s="596"/>
      <c r="D466" s="596"/>
      <c r="E466" s="596"/>
      <c r="F466" s="596"/>
      <c r="G466" s="542"/>
      <c r="H466" s="596" t="s">
        <v>460</v>
      </c>
      <c r="I466" s="596"/>
      <c r="J466" s="596"/>
      <c r="K466" s="542"/>
      <c r="L466" s="542"/>
      <c r="M466" s="596" t="s">
        <v>461</v>
      </c>
      <c r="N466" s="596"/>
      <c r="O466" s="596"/>
      <c r="P466" s="543"/>
      <c r="R466" s="372"/>
      <c r="S466" s="372"/>
      <c r="T466" s="372"/>
      <c r="U466" s="372"/>
    </row>
    <row r="467" spans="2:21" ht="16.5" customHeight="1" x14ac:dyDescent="0.2">
      <c r="B467" s="543"/>
      <c r="C467" s="543"/>
      <c r="D467" s="543"/>
      <c r="E467" s="543"/>
      <c r="F467" s="543"/>
      <c r="G467" s="543"/>
      <c r="H467" s="543"/>
      <c r="I467" s="543"/>
      <c r="J467" s="543"/>
      <c r="K467" s="543"/>
      <c r="L467" s="543"/>
      <c r="M467" s="543"/>
      <c r="N467" s="543"/>
      <c r="O467" s="543"/>
      <c r="P467" s="543"/>
      <c r="R467" s="372"/>
      <c r="S467" s="372"/>
      <c r="T467" s="372"/>
      <c r="U467" s="372"/>
    </row>
    <row r="468" spans="2:21" ht="16.5" customHeight="1" x14ac:dyDescent="0.2">
      <c r="B468" s="543"/>
      <c r="C468" s="543"/>
      <c r="D468" s="543"/>
      <c r="E468" s="543"/>
      <c r="F468" s="543"/>
      <c r="G468" s="543"/>
      <c r="H468" s="543"/>
      <c r="I468" s="543"/>
      <c r="J468" s="543"/>
      <c r="K468" s="543"/>
      <c r="L468" s="543"/>
      <c r="M468" s="543"/>
      <c r="N468" s="543"/>
      <c r="O468" s="543"/>
      <c r="P468" s="543"/>
      <c r="R468" s="372"/>
      <c r="S468" s="372"/>
      <c r="T468" s="372"/>
      <c r="U468" s="372"/>
    </row>
    <row r="469" spans="2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2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2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2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2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2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2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2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2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2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2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2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</sheetData>
  <mergeCells count="25">
    <mergeCell ref="B466:F466"/>
    <mergeCell ref="H466:J466"/>
    <mergeCell ref="M466:O466"/>
    <mergeCell ref="A262:F262"/>
    <mergeCell ref="A387:F387"/>
    <mergeCell ref="A459:F459"/>
    <mergeCell ref="B465:F465"/>
    <mergeCell ref="H465:J465"/>
    <mergeCell ref="M465:O465"/>
    <mergeCell ref="P6:P7"/>
    <mergeCell ref="Q6:Q7"/>
    <mergeCell ref="A67:F67"/>
    <mergeCell ref="A82:F82"/>
    <mergeCell ref="A110:F110"/>
    <mergeCell ref="A177:F177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L6:O6"/>
  </mergeCells>
  <printOptions horizontalCentered="1"/>
  <pageMargins left="0" right="0" top="0" bottom="0" header="0" footer="0"/>
  <pageSetup paperSize="9" scale="41" fitToHeight="15" orientation="landscape" r:id="rId1"/>
  <headerFooter alignWithMargins="0"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EX850"/>
  <sheetViews>
    <sheetView zoomScale="60" zoomScaleNormal="60" workbookViewId="0">
      <selection activeCell="G28" sqref="G28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5" width="15.375" style="204" bestFit="1" customWidth="1"/>
    <col min="16" max="16" width="15.125" style="374" customWidth="1"/>
    <col min="17" max="17" width="10.25" style="371" customWidth="1"/>
    <col min="18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585"/>
      <c r="E4" s="585"/>
      <c r="F4" s="585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585" t="s">
        <v>435</v>
      </c>
      <c r="H5" s="585"/>
      <c r="I5" s="585"/>
      <c r="J5" s="585"/>
      <c r="K5" s="585"/>
      <c r="L5" s="585"/>
      <c r="M5" s="586"/>
      <c r="N5" s="585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587" t="s">
        <v>1</v>
      </c>
      <c r="B6" s="589" t="s">
        <v>2</v>
      </c>
      <c r="C6" s="589" t="s">
        <v>3</v>
      </c>
      <c r="D6" s="589" t="s">
        <v>4</v>
      </c>
      <c r="E6" s="589" t="s">
        <v>5</v>
      </c>
      <c r="F6" s="589" t="s">
        <v>6</v>
      </c>
      <c r="G6" s="591" t="s">
        <v>7</v>
      </c>
      <c r="H6" s="593" t="s">
        <v>8</v>
      </c>
      <c r="I6" s="594"/>
      <c r="J6" s="594"/>
      <c r="K6" s="595"/>
      <c r="L6" s="574" t="s">
        <v>9</v>
      </c>
      <c r="M6" s="575"/>
      <c r="N6" s="575"/>
      <c r="O6" s="576"/>
      <c r="P6" s="577" t="s">
        <v>10</v>
      </c>
      <c r="Q6" s="579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588"/>
      <c r="B7" s="590"/>
      <c r="C7" s="590"/>
      <c r="D7" s="590"/>
      <c r="E7" s="590"/>
      <c r="F7" s="590"/>
      <c r="G7" s="592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578"/>
      <c r="Q7" s="580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2396133.9200000004</v>
      </c>
      <c r="J9" s="237"/>
      <c r="K9" s="238" t="s">
        <v>25</v>
      </c>
      <c r="L9" s="239">
        <f>+L10+L54</f>
        <v>12019000</v>
      </c>
      <c r="M9" s="237">
        <f>+M10+M54</f>
        <v>1382016.82</v>
      </c>
      <c r="N9" s="237">
        <f>+N10+N54</f>
        <v>1014117.1</v>
      </c>
      <c r="O9" s="240">
        <f>+O10+O54</f>
        <v>2396133.92</v>
      </c>
      <c r="P9" s="241">
        <f>+P10+P34</f>
        <v>9622866.0800000001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2396133.9200000004</v>
      </c>
      <c r="J10" s="247">
        <f>H10-I10</f>
        <v>9622866.0800000001</v>
      </c>
      <c r="K10" s="248">
        <f>I10/H10*100</f>
        <v>19.936216989766205</v>
      </c>
      <c r="L10" s="246">
        <f>L12+L13+L25+L11+L41+L52+L36+L58</f>
        <v>12019000</v>
      </c>
      <c r="M10" s="246">
        <f>M12+M13+M25+M11+M41+M52+M36+M58</f>
        <v>1382016.82</v>
      </c>
      <c r="N10" s="246">
        <f>N12+N13+N25+N11+N41+N52+N36+N58</f>
        <v>1014117.1</v>
      </c>
      <c r="O10" s="246">
        <f>O12+O13+O25+O11+O41+O52+O36+O58</f>
        <v>2396133.92</v>
      </c>
      <c r="P10" s="249">
        <f>L10-O10</f>
        <v>9622866.0800000001</v>
      </c>
      <c r="Q10" s="248">
        <f>ROUND(O10/L10*100,2)</f>
        <v>19.940000000000001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2393264.1100000003</v>
      </c>
      <c r="J13" s="254">
        <f t="shared" si="0"/>
        <v>9606735.8900000006</v>
      </c>
      <c r="K13" s="255">
        <f t="shared" si="1"/>
        <v>19.943867583333336</v>
      </c>
      <c r="L13" s="253">
        <f>+L14+L19</f>
        <v>12000000</v>
      </c>
      <c r="M13" s="253">
        <f>+M14+M19</f>
        <v>1379185.58</v>
      </c>
      <c r="N13" s="253">
        <f>+N14+N19</f>
        <v>1014078.53</v>
      </c>
      <c r="O13" s="256">
        <f>+O14+O19</f>
        <v>2393264.11</v>
      </c>
      <c r="P13" s="257">
        <f t="shared" si="2"/>
        <v>9606735.8900000006</v>
      </c>
      <c r="Q13" s="255">
        <f t="shared" si="3"/>
        <v>19.940000000000001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2388205.1100000003</v>
      </c>
      <c r="J14" s="254">
        <f t="shared" si="0"/>
        <v>9611794.8900000006</v>
      </c>
      <c r="K14" s="255">
        <f t="shared" si="1"/>
        <v>19.901709250000003</v>
      </c>
      <c r="L14" s="253">
        <f>+L15+L16+L17+L18</f>
        <v>12000000</v>
      </c>
      <c r="M14" s="253">
        <f>+M15+M16+M17+M18</f>
        <v>1374192.58</v>
      </c>
      <c r="N14" s="253">
        <f>+N15+N16+N17+N18</f>
        <v>1014012.53</v>
      </c>
      <c r="O14" s="256">
        <f>+O15+O16+O17+O18</f>
        <v>2388205.11</v>
      </c>
      <c r="P14" s="257">
        <f t="shared" si="2"/>
        <v>9611794.8900000006</v>
      </c>
      <c r="Q14" s="255">
        <f t="shared" si="3"/>
        <v>19.899999999999999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5192</v>
      </c>
      <c r="J15" s="254">
        <f t="shared" si="0"/>
        <v>-5192</v>
      </c>
      <c r="K15" s="255" t="e">
        <f t="shared" si="1"/>
        <v>#DIV/0!</v>
      </c>
      <c r="L15" s="253"/>
      <c r="M15" s="253">
        <v>5086</v>
      </c>
      <c r="N15" s="253">
        <v>106</v>
      </c>
      <c r="O15" s="256">
        <f>+M15+N15</f>
        <v>5192</v>
      </c>
      <c r="P15" s="257">
        <f t="shared" si="2"/>
        <v>-5192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282</v>
      </c>
      <c r="J16" s="254">
        <f t="shared" si="0"/>
        <v>-282</v>
      </c>
      <c r="K16" s="255" t="e">
        <f t="shared" si="1"/>
        <v>#DIV/0!</v>
      </c>
      <c r="L16" s="253"/>
      <c r="M16" s="253">
        <v>231</v>
      </c>
      <c r="N16" s="253">
        <v>51</v>
      </c>
      <c r="O16" s="259">
        <f>+M16+N16</f>
        <v>282</v>
      </c>
      <c r="P16" s="257">
        <f t="shared" si="2"/>
        <v>-282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1987602.86</v>
      </c>
      <c r="J17" s="254">
        <f t="shared" si="0"/>
        <v>9012397.1400000006</v>
      </c>
      <c r="K17" s="255">
        <f t="shared" si="1"/>
        <v>18.069116909090909</v>
      </c>
      <c r="L17" s="253">
        <v>11000000</v>
      </c>
      <c r="M17" s="253">
        <v>1018483.36</v>
      </c>
      <c r="N17" s="253">
        <v>969119.5</v>
      </c>
      <c r="O17" s="259">
        <f>+M17+N17</f>
        <v>1987602.8599999999</v>
      </c>
      <c r="P17" s="257">
        <f t="shared" si="2"/>
        <v>9012397.1400000006</v>
      </c>
      <c r="Q17" s="255">
        <f t="shared" si="3"/>
        <v>18.07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395128.25</v>
      </c>
      <c r="J18" s="254">
        <f t="shared" si="0"/>
        <v>604871.75</v>
      </c>
      <c r="K18" s="255">
        <f t="shared" si="1"/>
        <v>39.512824999999999</v>
      </c>
      <c r="L18" s="253">
        <v>1000000</v>
      </c>
      <c r="M18" s="253">
        <v>350392.22</v>
      </c>
      <c r="N18" s="253">
        <v>44736.03</v>
      </c>
      <c r="O18" s="259">
        <f>+M18+N18</f>
        <v>395128.25</v>
      </c>
      <c r="P18" s="257">
        <f t="shared" si="2"/>
        <v>604871.75</v>
      </c>
      <c r="Q18" s="255">
        <f t="shared" si="3"/>
        <v>39.51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5059</v>
      </c>
      <c r="J19" s="254">
        <f t="shared" si="0"/>
        <v>-5059</v>
      </c>
      <c r="K19" s="255" t="e">
        <f t="shared" si="1"/>
        <v>#DIV/0!</v>
      </c>
      <c r="L19" s="253">
        <f>L20+L23+L24</f>
        <v>0</v>
      </c>
      <c r="M19" s="253">
        <f>M20+M23+M24</f>
        <v>4993</v>
      </c>
      <c r="N19" s="253">
        <f>N20+N23+N24</f>
        <v>66</v>
      </c>
      <c r="O19" s="253">
        <f>O20+O23+O24</f>
        <v>5059</v>
      </c>
      <c r="P19" s="257">
        <f t="shared" si="2"/>
        <v>-5059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5059</v>
      </c>
      <c r="J20" s="254">
        <f t="shared" si="0"/>
        <v>-5059</v>
      </c>
      <c r="K20" s="255" t="e">
        <f t="shared" si="1"/>
        <v>#DIV/0!</v>
      </c>
      <c r="L20" s="253">
        <f>+L21+L22</f>
        <v>0</v>
      </c>
      <c r="M20" s="253">
        <f>+M21+M22</f>
        <v>4993</v>
      </c>
      <c r="N20" s="253">
        <f>+N21+N22</f>
        <v>66</v>
      </c>
      <c r="O20" s="253">
        <f>+O21+O22</f>
        <v>5059</v>
      </c>
      <c r="P20" s="257">
        <f t="shared" si="2"/>
        <v>-5059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5059</v>
      </c>
      <c r="J21" s="254">
        <f t="shared" si="0"/>
        <v>-5059</v>
      </c>
      <c r="K21" s="255" t="e">
        <f t="shared" si="1"/>
        <v>#DIV/0!</v>
      </c>
      <c r="L21" s="253"/>
      <c r="M21" s="253">
        <v>4993</v>
      </c>
      <c r="N21" s="253">
        <v>66</v>
      </c>
      <c r="O21" s="259">
        <f>+M21+N21</f>
        <v>5059</v>
      </c>
      <c r="P21" s="257">
        <f t="shared" si="2"/>
        <v>-5059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2869.81</v>
      </c>
      <c r="J25" s="254">
        <f t="shared" si="0"/>
        <v>16130.19</v>
      </c>
      <c r="K25" s="255">
        <f t="shared" si="1"/>
        <v>15.104263157894737</v>
      </c>
      <c r="L25" s="253">
        <f>+L26+L30</f>
        <v>19000</v>
      </c>
      <c r="M25" s="253">
        <f>+M26+M30</f>
        <v>2831.24</v>
      </c>
      <c r="N25" s="253">
        <f>+N26+N30</f>
        <v>38.57</v>
      </c>
      <c r="O25" s="256">
        <f>+O26+O30</f>
        <v>2869.81</v>
      </c>
      <c r="P25" s="257">
        <f t="shared" si="2"/>
        <v>16130.19</v>
      </c>
      <c r="Q25" s="255">
        <f t="shared" si="3"/>
        <v>15.1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2869.81</v>
      </c>
      <c r="J30" s="254">
        <f t="shared" si="0"/>
        <v>16130.19</v>
      </c>
      <c r="K30" s="255">
        <f t="shared" si="1"/>
        <v>15.104263157894737</v>
      </c>
      <c r="L30" s="253">
        <f>+L31</f>
        <v>19000</v>
      </c>
      <c r="M30" s="253">
        <f>+M31</f>
        <v>2831.24</v>
      </c>
      <c r="N30" s="253">
        <f>+N31</f>
        <v>38.57</v>
      </c>
      <c r="O30" s="256">
        <f>+O31</f>
        <v>2869.81</v>
      </c>
      <c r="P30" s="257">
        <f t="shared" si="2"/>
        <v>16130.19</v>
      </c>
      <c r="Q30" s="255">
        <f t="shared" si="3"/>
        <v>15.1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2869.81</v>
      </c>
      <c r="J31" s="254">
        <f t="shared" si="0"/>
        <v>16130.19</v>
      </c>
      <c r="K31" s="255">
        <f t="shared" si="1"/>
        <v>15.104263157894737</v>
      </c>
      <c r="L31" s="253">
        <f>+L33+L32</f>
        <v>19000</v>
      </c>
      <c r="M31" s="253">
        <f>+M33+M32</f>
        <v>2831.24</v>
      </c>
      <c r="N31" s="253">
        <f>+N33+N32</f>
        <v>38.57</v>
      </c>
      <c r="O31" s="253">
        <f>+O33+O32</f>
        <v>2869.81</v>
      </c>
      <c r="P31" s="257">
        <f t="shared" si="2"/>
        <v>16130.19</v>
      </c>
      <c r="Q31" s="255">
        <f t="shared" si="3"/>
        <v>15.1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2869.81</v>
      </c>
      <c r="J33" s="254">
        <f t="shared" si="0"/>
        <v>16130.19</v>
      </c>
      <c r="K33" s="255">
        <f t="shared" si="1"/>
        <v>15.104263157894737</v>
      </c>
      <c r="L33" s="253">
        <v>19000</v>
      </c>
      <c r="M33" s="253">
        <v>2831.24</v>
      </c>
      <c r="N33" s="253">
        <v>38.57</v>
      </c>
      <c r="O33" s="259">
        <f>+M33+N33</f>
        <v>2869.81</v>
      </c>
      <c r="P33" s="257">
        <f t="shared" si="2"/>
        <v>16130.19</v>
      </c>
      <c r="Q33" s="255">
        <f t="shared" si="3"/>
        <v>15.1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f>+I35</f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2000723.6700000002</v>
      </c>
      <c r="J60" s="254">
        <f t="shared" si="0"/>
        <v>9018276.3300000001</v>
      </c>
      <c r="K60" s="255">
        <f t="shared" si="1"/>
        <v>18.157034848897361</v>
      </c>
      <c r="L60" s="253">
        <f>L15+L17+L20+L24+L28+L33+L32+L39+L41+L52+L54+L58</f>
        <v>11019000</v>
      </c>
      <c r="M60" s="253">
        <f>M15+M17+M20+M24+M28+M33+M32+M39+M41+M52+M54+M58</f>
        <v>1031393.6</v>
      </c>
      <c r="N60" s="253">
        <f>N15+N17+N20+N24+N28+N33+N32+N39+N41+N52+N54+N58</f>
        <v>969330.07</v>
      </c>
      <c r="O60" s="253">
        <f>O15+O17+O20+O24+O28+O33+O32+O39+O41+O52+O54+O58</f>
        <v>2000723.67</v>
      </c>
      <c r="P60" s="257">
        <f t="shared" si="2"/>
        <v>9018276.3300000001</v>
      </c>
      <c r="Q60" s="255">
        <f t="shared" si="3"/>
        <v>18.16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395410.25</v>
      </c>
      <c r="J61" s="254">
        <f t="shared" si="0"/>
        <v>604589.75</v>
      </c>
      <c r="K61" s="255">
        <f t="shared" si="1"/>
        <v>39.541025000000005</v>
      </c>
      <c r="L61" s="253">
        <f>+L16+L18+L29+L40</f>
        <v>1000000</v>
      </c>
      <c r="M61" s="253">
        <f>+M16+M18+M29+M40</f>
        <v>350623.22</v>
      </c>
      <c r="N61" s="253">
        <f>+N16+N18+N29+N40</f>
        <v>44787.03</v>
      </c>
      <c r="O61" s="253">
        <f>+O16+O18+O29+O40</f>
        <v>395410.25</v>
      </c>
      <c r="P61" s="257">
        <f t="shared" si="2"/>
        <v>604589.75</v>
      </c>
      <c r="Q61" s="255">
        <f t="shared" si="3"/>
        <v>39.54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581" t="s">
        <v>61</v>
      </c>
      <c r="B67" s="582"/>
      <c r="C67" s="582"/>
      <c r="D67" s="582"/>
      <c r="E67" s="582"/>
      <c r="F67" s="582"/>
      <c r="G67" s="280" t="s">
        <v>62</v>
      </c>
      <c r="H67" s="281">
        <f>+H68+H79+H81</f>
        <v>32958100</v>
      </c>
      <c r="I67" s="281">
        <f>+I68+I79+I81</f>
        <v>4926175.47</v>
      </c>
      <c r="J67" s="281">
        <f t="shared" ref="J67" si="13">+J68+J79+J81</f>
        <v>28031924.530000001</v>
      </c>
      <c r="K67" s="282">
        <f t="shared" ref="K67:K108" si="14">ROUND(I67/H67*100,2)</f>
        <v>14.95</v>
      </c>
      <c r="L67" s="281">
        <f>+L68+L79+L81</f>
        <v>32958100</v>
      </c>
      <c r="M67" s="281">
        <f>+M68+M79+M81</f>
        <v>2475580.2600000002</v>
      </c>
      <c r="N67" s="281">
        <f>+N68+N79+N81</f>
        <v>2450595.21</v>
      </c>
      <c r="O67" s="281">
        <f>+O68+O79+O81</f>
        <v>4926175.47</v>
      </c>
      <c r="P67" s="281">
        <f>L67-O67</f>
        <v>28031924.530000001</v>
      </c>
      <c r="Q67" s="282">
        <f>ROUND(O67/L67*100,2)</f>
        <v>14.95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32958100</v>
      </c>
      <c r="I68" s="284">
        <f>+I69+I70+I71+I72+I73+I74+I75+I76+I77+I78</f>
        <v>4980551.43</v>
      </c>
      <c r="J68" s="284">
        <f t="shared" ref="J68" si="15">+J69+J70+J71+J72+J73+J74+J75+J76+J77+J78</f>
        <v>27977548.57</v>
      </c>
      <c r="K68" s="285">
        <f t="shared" si="14"/>
        <v>15.11</v>
      </c>
      <c r="L68" s="284">
        <f>+L69+L70+L71+L72+L73+L74+L75+L76+L77+L78</f>
        <v>32958100</v>
      </c>
      <c r="M68" s="284">
        <f>+M69+M70+M71+M72+M73+M74+M75+M76+M77+M78</f>
        <v>2524720.6</v>
      </c>
      <c r="N68" s="284">
        <f>+N69+N70+N71+N72+N73+N74+N75+N76+N77+N78</f>
        <v>2455830.83</v>
      </c>
      <c r="O68" s="284">
        <f t="shared" ref="O68" si="16">+O69+O70+O71+O72+O73+O74+O75+O76+O77+O78</f>
        <v>4980551.43</v>
      </c>
      <c r="P68" s="284">
        <f t="shared" ref="P68:P131" si="17">L68-O68</f>
        <v>27977548.57</v>
      </c>
      <c r="Q68" s="285">
        <f t="shared" ref="Q68:Q112" si="18">ROUND(O68/L68*100,2)</f>
        <v>15.11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856020</v>
      </c>
      <c r="J69" s="284">
        <f t="shared" si="19"/>
        <v>3671980</v>
      </c>
      <c r="K69" s="285">
        <f t="shared" si="14"/>
        <v>18.91</v>
      </c>
      <c r="L69" s="284">
        <f t="shared" ref="L69:O73" si="20">+L84</f>
        <v>4528000</v>
      </c>
      <c r="M69" s="284">
        <f t="shared" si="20"/>
        <v>429172</v>
      </c>
      <c r="N69" s="284">
        <f t="shared" si="20"/>
        <v>426848</v>
      </c>
      <c r="O69" s="284">
        <f t="shared" si="20"/>
        <v>856020</v>
      </c>
      <c r="P69" s="284">
        <f t="shared" si="17"/>
        <v>3671980</v>
      </c>
      <c r="Q69" s="285">
        <f t="shared" si="18"/>
        <v>18.91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451100</v>
      </c>
      <c r="I70" s="284">
        <f t="shared" si="19"/>
        <v>101904.89000000001</v>
      </c>
      <c r="J70" s="284">
        <f t="shared" si="19"/>
        <v>349195.11</v>
      </c>
      <c r="K70" s="285">
        <f t="shared" si="14"/>
        <v>22.59</v>
      </c>
      <c r="L70" s="284">
        <f t="shared" si="20"/>
        <v>451100</v>
      </c>
      <c r="M70" s="284">
        <f t="shared" si="20"/>
        <v>46025.919999999998</v>
      </c>
      <c r="N70" s="284">
        <f t="shared" si="20"/>
        <v>55878.969999999994</v>
      </c>
      <c r="O70" s="284">
        <f t="shared" si="20"/>
        <v>101904.89000000001</v>
      </c>
      <c r="P70" s="284">
        <f t="shared" si="17"/>
        <v>349195.11</v>
      </c>
      <c r="Q70" s="285">
        <f t="shared" si="18"/>
        <v>22.59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538885</v>
      </c>
      <c r="J73" s="284">
        <f t="shared" si="19"/>
        <v>2441115</v>
      </c>
      <c r="K73" s="285">
        <f t="shared" si="14"/>
        <v>18.079999999999998</v>
      </c>
      <c r="L73" s="284">
        <f t="shared" si="20"/>
        <v>2980000</v>
      </c>
      <c r="M73" s="284">
        <f t="shared" si="20"/>
        <v>257487</v>
      </c>
      <c r="N73" s="284">
        <f t="shared" si="20"/>
        <v>281398</v>
      </c>
      <c r="O73" s="284">
        <f t="shared" si="20"/>
        <v>538885</v>
      </c>
      <c r="P73" s="284">
        <f t="shared" si="17"/>
        <v>2441115</v>
      </c>
      <c r="Q73" s="285">
        <f t="shared" si="18"/>
        <v>18.079999999999998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3894000</v>
      </c>
      <c r="I75" s="284">
        <f t="shared" si="21"/>
        <v>0</v>
      </c>
      <c r="J75" s="284">
        <f t="shared" si="21"/>
        <v>3894000</v>
      </c>
      <c r="K75" s="285">
        <f t="shared" si="14"/>
        <v>0</v>
      </c>
      <c r="L75" s="284">
        <f t="shared" si="22"/>
        <v>3894000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3894000</v>
      </c>
      <c r="Q75" s="285">
        <f t="shared" si="18"/>
        <v>0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3483741.54</v>
      </c>
      <c r="J76" s="284">
        <f t="shared" si="21"/>
        <v>17621258.460000001</v>
      </c>
      <c r="K76" s="285">
        <f t="shared" si="14"/>
        <v>16.510000000000002</v>
      </c>
      <c r="L76" s="284">
        <f t="shared" si="22"/>
        <v>21105000</v>
      </c>
      <c r="M76" s="284">
        <f t="shared" si="22"/>
        <v>1792035.6800000002</v>
      </c>
      <c r="N76" s="284">
        <f t="shared" si="22"/>
        <v>1691705.8599999999</v>
      </c>
      <c r="O76" s="284">
        <f t="shared" si="22"/>
        <v>3483741.54</v>
      </c>
      <c r="P76" s="284">
        <f t="shared" si="17"/>
        <v>17621258.460000001</v>
      </c>
      <c r="Q76" s="285">
        <f t="shared" si="18"/>
        <v>16.510000000000002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0</v>
      </c>
      <c r="I77" s="284">
        <f t="shared" si="23"/>
        <v>0</v>
      </c>
      <c r="J77" s="284">
        <f>+J102</f>
        <v>0</v>
      </c>
      <c r="K77" s="285" t="e">
        <f t="shared" si="14"/>
        <v>#DIV/0!</v>
      </c>
      <c r="L77" s="284">
        <f t="shared" ref="L77:N77" si="24">+L102</f>
        <v>0</v>
      </c>
      <c r="M77" s="284">
        <f t="shared" si="24"/>
        <v>0</v>
      </c>
      <c r="N77" s="284">
        <f t="shared" si="24"/>
        <v>0</v>
      </c>
      <c r="O77" s="284">
        <f>+O102</f>
        <v>0</v>
      </c>
      <c r="P77" s="284">
        <f t="shared" si="17"/>
        <v>0</v>
      </c>
      <c r="Q77" s="285" t="e">
        <f t="shared" si="18"/>
        <v>#DIV/0!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-54375.96</v>
      </c>
      <c r="J81" s="284">
        <f>+J109</f>
        <v>54375.96</v>
      </c>
      <c r="K81" s="285" t="e">
        <f t="shared" si="14"/>
        <v>#DIV/0!</v>
      </c>
      <c r="L81" s="284">
        <f>+L109</f>
        <v>0</v>
      </c>
      <c r="M81" s="284">
        <f>+M109</f>
        <v>-49140.34</v>
      </c>
      <c r="N81" s="284">
        <f>+N109</f>
        <v>-5235.62</v>
      </c>
      <c r="O81" s="284">
        <f>+O109</f>
        <v>-54375.96</v>
      </c>
      <c r="P81" s="284">
        <f t="shared" si="17"/>
        <v>54375.96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570">
        <v>5004</v>
      </c>
      <c r="B82" s="571"/>
      <c r="C82" s="571"/>
      <c r="D82" s="571"/>
      <c r="E82" s="571"/>
      <c r="F82" s="571"/>
      <c r="G82" s="287" t="s">
        <v>88</v>
      </c>
      <c r="H82" s="288">
        <f>+H83+H104+H105+H109</f>
        <v>32958100</v>
      </c>
      <c r="I82" s="288">
        <f>+I83+I104+I105+I109</f>
        <v>4926175.47</v>
      </c>
      <c r="J82" s="288">
        <f>+J83+J104+J106+J109</f>
        <v>28031924.530000001</v>
      </c>
      <c r="K82" s="285">
        <f t="shared" si="14"/>
        <v>14.95</v>
      </c>
      <c r="L82" s="288">
        <f>+L83+L104+L105+L109</f>
        <v>32958100</v>
      </c>
      <c r="M82" s="288">
        <f>+M83+M104+M105+M109</f>
        <v>2475580.2600000002</v>
      </c>
      <c r="N82" s="288">
        <f>+N83+N104+N105+N109</f>
        <v>2450595.21</v>
      </c>
      <c r="O82" s="288">
        <f>+O83+O104+O106+O109</f>
        <v>4926175.47</v>
      </c>
      <c r="P82" s="288">
        <f t="shared" si="17"/>
        <v>28031924.530000001</v>
      </c>
      <c r="Q82" s="282">
        <f t="shared" si="18"/>
        <v>14.95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32958100</v>
      </c>
      <c r="I83" s="284">
        <f>I84+I85+I86+I87+I88+I95+I96+I97+I102+I103</f>
        <v>4980551.43</v>
      </c>
      <c r="J83" s="284">
        <f t="shared" ref="J83" si="25">J84+J85+J86+J87+J88+J95+J96+J97+J102+J103</f>
        <v>27977548.57</v>
      </c>
      <c r="K83" s="285">
        <f t="shared" si="14"/>
        <v>15.11</v>
      </c>
      <c r="L83" s="284">
        <f>L84+L85+L86+L87+L88+L95+L96+L97+L102+L103</f>
        <v>32958100</v>
      </c>
      <c r="M83" s="284">
        <f>M84+M85+M86+M87+M88+M95+M96+M97+M102+M103</f>
        <v>2524720.6</v>
      </c>
      <c r="N83" s="284">
        <f>N84+N85+N86+N87+N88+N95+N96+N97+N102+N103</f>
        <v>2455830.83</v>
      </c>
      <c r="O83" s="284">
        <f t="shared" ref="O83" si="26">O84+O85+O86+O87+O88+O95+O96+O97+O102+O103</f>
        <v>4980551.43</v>
      </c>
      <c r="P83" s="284">
        <f t="shared" si="17"/>
        <v>27977548.57</v>
      </c>
      <c r="Q83" s="285">
        <f t="shared" si="18"/>
        <v>15.11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856020</v>
      </c>
      <c r="J84" s="284">
        <f>J112+J179+J264</f>
        <v>3671980</v>
      </c>
      <c r="K84" s="285">
        <f t="shared" si="14"/>
        <v>18.91</v>
      </c>
      <c r="L84" s="284">
        <f>L112+L179+L264</f>
        <v>4528000</v>
      </c>
      <c r="M84" s="284">
        <f>M112+M179+M264</f>
        <v>429172</v>
      </c>
      <c r="N84" s="284">
        <f>N112+N179+N264</f>
        <v>426848</v>
      </c>
      <c r="O84" s="284">
        <f>O112+O179+O264</f>
        <v>856020</v>
      </c>
      <c r="P84" s="284">
        <f t="shared" si="17"/>
        <v>3671980</v>
      </c>
      <c r="Q84" s="285">
        <f t="shared" si="18"/>
        <v>18.91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451100</v>
      </c>
      <c r="I85" s="284">
        <f>I139+I206+I296+I385</f>
        <v>101904.89000000001</v>
      </c>
      <c r="J85" s="284">
        <f>J139+J206+J296+J385</f>
        <v>349195.11</v>
      </c>
      <c r="K85" s="285">
        <f t="shared" si="14"/>
        <v>22.59</v>
      </c>
      <c r="L85" s="284">
        <f>L139+L206+L296+L385</f>
        <v>451100</v>
      </c>
      <c r="M85" s="284">
        <f>M139+M206+M296+M385</f>
        <v>46025.919999999998</v>
      </c>
      <c r="N85" s="284">
        <f>N139+N206+N296+N385</f>
        <v>55878.969999999994</v>
      </c>
      <c r="O85" s="284">
        <f>O139+O206+O296+O385</f>
        <v>101904.89000000001</v>
      </c>
      <c r="P85" s="284">
        <f t="shared" si="17"/>
        <v>349195.11</v>
      </c>
      <c r="Q85" s="285">
        <f t="shared" si="18"/>
        <v>22.59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538885</v>
      </c>
      <c r="J88" s="284">
        <f>J237+J332+J391</f>
        <v>2441115</v>
      </c>
      <c r="K88" s="285">
        <f t="shared" si="14"/>
        <v>18.079999999999998</v>
      </c>
      <c r="L88" s="284">
        <f>L237+L332+L391</f>
        <v>2980000</v>
      </c>
      <c r="M88" s="284">
        <f>M237+M332+M391</f>
        <v>257487</v>
      </c>
      <c r="N88" s="284">
        <f>N237+N332+N391</f>
        <v>281398</v>
      </c>
      <c r="O88" s="284">
        <f>O237+O332+O391</f>
        <v>538885</v>
      </c>
      <c r="P88" s="284">
        <f t="shared" si="17"/>
        <v>2441115</v>
      </c>
      <c r="Q88" s="285">
        <f t="shared" si="18"/>
        <v>18.079999999999998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538885</v>
      </c>
      <c r="J89" s="284">
        <f>J90+J91+J92+J93+J94</f>
        <v>2441115</v>
      </c>
      <c r="K89" s="285">
        <f t="shared" si="14"/>
        <v>18.079999999999998</v>
      </c>
      <c r="L89" s="284">
        <f>L90+L91+L92+L93+L94</f>
        <v>2980000</v>
      </c>
      <c r="M89" s="284">
        <f>M90+M91+M92+M93+M94</f>
        <v>257487</v>
      </c>
      <c r="N89" s="284">
        <f>N90+N91+N92+N93+N94</f>
        <v>281398</v>
      </c>
      <c r="O89" s="284">
        <f>O90+O91+O92+O93+O94</f>
        <v>538885</v>
      </c>
      <c r="P89" s="284">
        <f t="shared" si="17"/>
        <v>2441115</v>
      </c>
      <c r="Q89" s="285">
        <f t="shared" si="18"/>
        <v>18.079999999999998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538885</v>
      </c>
      <c r="J91" s="284">
        <f>J334</f>
        <v>2441115</v>
      </c>
      <c r="K91" s="285">
        <f t="shared" si="14"/>
        <v>18.079999999999998</v>
      </c>
      <c r="L91" s="284">
        <f>L334</f>
        <v>2980000</v>
      </c>
      <c r="M91" s="284">
        <f>M334</f>
        <v>257487</v>
      </c>
      <c r="N91" s="284">
        <f>N334</f>
        <v>281398</v>
      </c>
      <c r="O91" s="284">
        <f>O334</f>
        <v>538885</v>
      </c>
      <c r="P91" s="284">
        <f t="shared" si="17"/>
        <v>2441115</v>
      </c>
      <c r="Q91" s="285">
        <f t="shared" si="18"/>
        <v>18.079999999999998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3894000</v>
      </c>
      <c r="I96" s="284">
        <f>I240+I400</f>
        <v>0</v>
      </c>
      <c r="J96" s="284">
        <f>+J400</f>
        <v>3894000</v>
      </c>
      <c r="K96" s="285">
        <f t="shared" si="14"/>
        <v>0</v>
      </c>
      <c r="L96" s="284">
        <f>L240+L400</f>
        <v>3894000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3894000</v>
      </c>
      <c r="Q96" s="285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3483741.54</v>
      </c>
      <c r="J97" s="284">
        <f>J244+J337+J414</f>
        <v>17621258.460000001</v>
      </c>
      <c r="K97" s="285">
        <f t="shared" si="14"/>
        <v>16.510000000000002</v>
      </c>
      <c r="L97" s="284">
        <f>L244+L337+L414</f>
        <v>21105000</v>
      </c>
      <c r="M97" s="284">
        <f>M244+M337+M414</f>
        <v>1792035.6800000002</v>
      </c>
      <c r="N97" s="284">
        <f>N244+N337+N414</f>
        <v>1691705.8599999999</v>
      </c>
      <c r="O97" s="284">
        <f>O244+O337+O414</f>
        <v>3483741.54</v>
      </c>
      <c r="P97" s="284">
        <f t="shared" si="17"/>
        <v>17621258.460000001</v>
      </c>
      <c r="Q97" s="285">
        <f t="shared" si="18"/>
        <v>16.510000000000002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2181840</v>
      </c>
      <c r="J98" s="284">
        <f>J245+J338</f>
        <v>8248160</v>
      </c>
      <c r="K98" s="285">
        <f t="shared" si="14"/>
        <v>20.92</v>
      </c>
      <c r="L98" s="284">
        <f>L245+L338</f>
        <v>10430000</v>
      </c>
      <c r="M98" s="284">
        <f>M245+M338</f>
        <v>1054395</v>
      </c>
      <c r="N98" s="284">
        <f>N245+N338</f>
        <v>1127445</v>
      </c>
      <c r="O98" s="284">
        <f>O245+O338</f>
        <v>2181840</v>
      </c>
      <c r="P98" s="284">
        <f t="shared" si="17"/>
        <v>8248160</v>
      </c>
      <c r="Q98" s="285">
        <f t="shared" si="18"/>
        <v>20.92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1301901.54</v>
      </c>
      <c r="J99" s="284">
        <f>J100+J101</f>
        <v>9373098.4600000009</v>
      </c>
      <c r="K99" s="285">
        <f t="shared" si="14"/>
        <v>12.2</v>
      </c>
      <c r="L99" s="284">
        <f>L100+L101</f>
        <v>10675000</v>
      </c>
      <c r="M99" s="284">
        <f>M100+M101</f>
        <v>737640.68</v>
      </c>
      <c r="N99" s="284">
        <f>N100+N101</f>
        <v>564260.86</v>
      </c>
      <c r="O99" s="284">
        <f>O100+O101</f>
        <v>1301901.54</v>
      </c>
      <c r="P99" s="284">
        <f t="shared" si="17"/>
        <v>9373098.4600000009</v>
      </c>
      <c r="Q99" s="285">
        <f t="shared" si="18"/>
        <v>12.2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1301901.54</v>
      </c>
      <c r="J100" s="284">
        <f>J247+J355+J416</f>
        <v>9368098.4600000009</v>
      </c>
      <c r="K100" s="285">
        <f t="shared" si="14"/>
        <v>12.2</v>
      </c>
      <c r="L100" s="284">
        <f>L247+L356+L416</f>
        <v>10670000</v>
      </c>
      <c r="M100" s="284">
        <f>M247+M356+M416</f>
        <v>737640.68</v>
      </c>
      <c r="N100" s="284">
        <f>N247+N356+N416</f>
        <v>564260.86</v>
      </c>
      <c r="O100" s="284">
        <f>O247+O356+O416</f>
        <v>1301901.54</v>
      </c>
      <c r="P100" s="284">
        <f t="shared" si="17"/>
        <v>9368098.4600000009</v>
      </c>
      <c r="Q100" s="285">
        <f t="shared" si="18"/>
        <v>12.2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5000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5000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0</v>
      </c>
      <c r="I102" s="284">
        <f>I157+I358</f>
        <v>0</v>
      </c>
      <c r="J102" s="284">
        <f>J157+J358</f>
        <v>0</v>
      </c>
      <c r="K102" s="285" t="e">
        <f t="shared" si="14"/>
        <v>#DIV/0!</v>
      </c>
      <c r="L102" s="284">
        <f>L157+L358</f>
        <v>0</v>
      </c>
      <c r="M102" s="284">
        <f>M157+M358</f>
        <v>0</v>
      </c>
      <c r="N102" s="284">
        <f>N157+N358</f>
        <v>0</v>
      </c>
      <c r="O102" s="284">
        <f>O157+O358</f>
        <v>0</v>
      </c>
      <c r="P102" s="284">
        <f t="shared" si="17"/>
        <v>0</v>
      </c>
      <c r="Q102" s="285" t="e">
        <f t="shared" si="18"/>
        <v>#DIV/0!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-54375.96</v>
      </c>
      <c r="J109" s="294">
        <f>+J257+J373+J445</f>
        <v>54375.96</v>
      </c>
      <c r="K109" s="295"/>
      <c r="L109" s="294">
        <f>+L257+L373+L445+L159</f>
        <v>0</v>
      </c>
      <c r="M109" s="294">
        <f>+M257+M373+M445+M159</f>
        <v>-49140.34</v>
      </c>
      <c r="N109" s="294">
        <f>+N257+N373+N445+N159</f>
        <v>-5235.62</v>
      </c>
      <c r="O109" s="294">
        <f>+O257+O373+O445+O159</f>
        <v>-54375.96</v>
      </c>
      <c r="P109" s="294">
        <f t="shared" si="17"/>
        <v>54375.96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583" t="s">
        <v>111</v>
      </c>
      <c r="B110" s="584"/>
      <c r="C110" s="584"/>
      <c r="D110" s="584"/>
      <c r="E110" s="584"/>
      <c r="F110" s="584"/>
      <c r="G110" s="296" t="s">
        <v>112</v>
      </c>
      <c r="H110" s="297">
        <f>H111+H159</f>
        <v>0</v>
      </c>
      <c r="I110" s="297">
        <f>I111+I159</f>
        <v>0</v>
      </c>
      <c r="J110" s="297">
        <f>J111+J159</f>
        <v>0</v>
      </c>
      <c r="K110" s="298" t="e">
        <f>ROUND(I110/H110*100,2)</f>
        <v>#DIV/0!</v>
      </c>
      <c r="L110" s="297">
        <f>L111+L159</f>
        <v>0</v>
      </c>
      <c r="M110" s="299">
        <f>M111+M159</f>
        <v>0</v>
      </c>
      <c r="N110" s="297">
        <f>N111+N159</f>
        <v>0</v>
      </c>
      <c r="O110" s="300">
        <f>O111+O159</f>
        <v>0</v>
      </c>
      <c r="P110" s="300">
        <f t="shared" si="17"/>
        <v>0</v>
      </c>
      <c r="Q110" s="282" t="e">
        <f t="shared" si="18"/>
        <v>#DIV/0!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0</v>
      </c>
      <c r="I111" s="302">
        <f>I112+I139+I157</f>
        <v>0</v>
      </c>
      <c r="J111" s="302">
        <f>J112+J139+J157</f>
        <v>0</v>
      </c>
      <c r="K111" s="303" t="e">
        <f>ROUND(I111/H111*100,2)</f>
        <v>#DIV/0!</v>
      </c>
      <c r="L111" s="302">
        <f>L112+L139+L157</f>
        <v>0</v>
      </c>
      <c r="M111" s="284">
        <f>M112+M139+M157</f>
        <v>0</v>
      </c>
      <c r="N111" s="302">
        <f>N112+N139+N157</f>
        <v>0</v>
      </c>
      <c r="O111" s="304">
        <f>O112+O139+O157</f>
        <v>0</v>
      </c>
      <c r="P111" s="304">
        <f t="shared" si="17"/>
        <v>0</v>
      </c>
      <c r="Q111" s="305" t="e">
        <f t="shared" si="18"/>
        <v>#DIV/0!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0</v>
      </c>
      <c r="I157" s="302">
        <f>+I158</f>
        <v>0</v>
      </c>
      <c r="J157" s="302">
        <f t="shared" ref="J157" si="37">+J158</f>
        <v>0</v>
      </c>
      <c r="K157" s="303" t="e">
        <f>ROUND(I157/H157*100,2)</f>
        <v>#DIV/0!</v>
      </c>
      <c r="L157" s="302">
        <f>+L158</f>
        <v>0</v>
      </c>
      <c r="M157" s="302">
        <f>+M158</f>
        <v>0</v>
      </c>
      <c r="N157" s="302">
        <f>+N158</f>
        <v>0</v>
      </c>
      <c r="O157" s="302">
        <f t="shared" ref="O157" si="38">+O158</f>
        <v>0</v>
      </c>
      <c r="P157" s="304">
        <f t="shared" si="33"/>
        <v>0</v>
      </c>
      <c r="Q157" s="305" t="e">
        <f t="shared" ref="Q157:Q178" si="39">ROUND(O157/L157*100,2)</f>
        <v>#DIV/0!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/>
      <c r="I158" s="306"/>
      <c r="J158" s="306">
        <f t="shared" ref="J158:J176" si="40">H158-I158</f>
        <v>0</v>
      </c>
      <c r="K158" s="303" t="e">
        <f>ROUND(I158/H158*100,2)</f>
        <v>#DIV/0!</v>
      </c>
      <c r="L158" s="306"/>
      <c r="M158" s="307"/>
      <c r="N158" s="306"/>
      <c r="O158" s="308">
        <f t="shared" si="36"/>
        <v>0</v>
      </c>
      <c r="P158" s="308">
        <f t="shared" si="33"/>
        <v>0</v>
      </c>
      <c r="Q158" s="305" t="e">
        <f t="shared" si="39"/>
        <v>#DIV/0!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0</v>
      </c>
      <c r="I160" s="302">
        <f>I157</f>
        <v>0</v>
      </c>
      <c r="J160" s="306">
        <f t="shared" si="40"/>
        <v>0</v>
      </c>
      <c r="K160" s="303" t="e">
        <f t="shared" ref="K160:K175" si="41">ROUND(I160/H160*100,2)</f>
        <v>#DIV/0!</v>
      </c>
      <c r="L160" s="302">
        <f>L157</f>
        <v>0</v>
      </c>
      <c r="M160" s="302">
        <f>M157</f>
        <v>0</v>
      </c>
      <c r="N160" s="302">
        <f>N157</f>
        <v>0</v>
      </c>
      <c r="O160" s="302">
        <f>O157</f>
        <v>0</v>
      </c>
      <c r="P160" s="304">
        <f t="shared" si="33"/>
        <v>0</v>
      </c>
      <c r="Q160" s="305" t="e">
        <f t="shared" si="39"/>
        <v>#DIV/0!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22288100</v>
      </c>
      <c r="I164" s="302">
        <f>+I165+I174</f>
        <v>3678649.89</v>
      </c>
      <c r="J164" s="306">
        <f t="shared" si="40"/>
        <v>18609450.109999999</v>
      </c>
      <c r="K164" s="303">
        <f t="shared" si="41"/>
        <v>16.5</v>
      </c>
      <c r="L164" s="302">
        <f>+L165+L174</f>
        <v>22288100</v>
      </c>
      <c r="M164" s="302">
        <f>+M165+M174</f>
        <v>1787079.92</v>
      </c>
      <c r="N164" s="302">
        <f>+N165+N174</f>
        <v>1891569.97</v>
      </c>
      <c r="O164" s="302">
        <f>+O165+O174</f>
        <v>3678649.89</v>
      </c>
      <c r="P164" s="304">
        <f t="shared" si="33"/>
        <v>18609450.109999999</v>
      </c>
      <c r="Q164" s="305">
        <f t="shared" si="39"/>
        <v>16.5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22288100</v>
      </c>
      <c r="I165" s="302">
        <f>+I166+I167+I168+I169+I170+I171+I172+I173</f>
        <v>3678649.89</v>
      </c>
      <c r="J165" s="302">
        <f>+J166+J167+J168+J169+J170+J171+J172+J173</f>
        <v>18609450.109999999</v>
      </c>
      <c r="K165" s="303">
        <f t="shared" si="41"/>
        <v>16.5</v>
      </c>
      <c r="L165" s="302">
        <f>+L166+L167+L168+L169+L170+L171+L172+L173</f>
        <v>22288100</v>
      </c>
      <c r="M165" s="302">
        <f>+M166+M167+M168+M169+M170+M171+M172+M173</f>
        <v>1787079.92</v>
      </c>
      <c r="N165" s="302">
        <f>+N166+N167+N168+N169+N170+N171+N172+N173</f>
        <v>1891569.97</v>
      </c>
      <c r="O165" s="302">
        <f>+O166+O167+O168+O169+O170+O171+O172+O173</f>
        <v>3678649.89</v>
      </c>
      <c r="P165" s="304">
        <f t="shared" si="33"/>
        <v>18609450.109999999</v>
      </c>
      <c r="Q165" s="305">
        <f t="shared" si="39"/>
        <v>16.5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856020</v>
      </c>
      <c r="J166" s="306">
        <f t="shared" si="40"/>
        <v>3671980</v>
      </c>
      <c r="K166" s="303">
        <f t="shared" si="41"/>
        <v>18.91</v>
      </c>
      <c r="L166" s="302">
        <f>+L179+L264+L112</f>
        <v>4528000</v>
      </c>
      <c r="M166" s="302">
        <f>+M179+M264+M112</f>
        <v>429172</v>
      </c>
      <c r="N166" s="302">
        <f>+N179+N264+N112</f>
        <v>426848</v>
      </c>
      <c r="O166" s="302">
        <f>+O179+O264+O112</f>
        <v>856020</v>
      </c>
      <c r="P166" s="304">
        <f t="shared" si="33"/>
        <v>3671980</v>
      </c>
      <c r="Q166" s="305">
        <f t="shared" si="39"/>
        <v>18.91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101904.89000000001</v>
      </c>
      <c r="J167" s="306">
        <f t="shared" si="40"/>
        <v>349195.11</v>
      </c>
      <c r="K167" s="303">
        <f t="shared" si="41"/>
        <v>22.59</v>
      </c>
      <c r="L167" s="302">
        <f>+L206+L296+L139</f>
        <v>451100</v>
      </c>
      <c r="M167" s="302">
        <f>+M206+M296+M139</f>
        <v>46025.919999999998</v>
      </c>
      <c r="N167" s="302">
        <f>+N206+N296+N139</f>
        <v>55878.969999999994</v>
      </c>
      <c r="O167" s="302">
        <f>+O206+O296+O139</f>
        <v>101904.89000000001</v>
      </c>
      <c r="P167" s="304">
        <f t="shared" si="33"/>
        <v>349195.11</v>
      </c>
      <c r="Q167" s="305">
        <f t="shared" si="39"/>
        <v>22.59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538885</v>
      </c>
      <c r="J170" s="306">
        <f t="shared" si="40"/>
        <v>2441115</v>
      </c>
      <c r="K170" s="303">
        <f t="shared" si="41"/>
        <v>18.079999999999998</v>
      </c>
      <c r="L170" s="302">
        <f>+L237+L332</f>
        <v>2980000</v>
      </c>
      <c r="M170" s="302">
        <f>+M237+M332</f>
        <v>257487</v>
      </c>
      <c r="N170" s="302">
        <f>+N237+N332</f>
        <v>281398</v>
      </c>
      <c r="O170" s="302">
        <f>+O237+O332</f>
        <v>538885</v>
      </c>
      <c r="P170" s="304">
        <f t="shared" si="33"/>
        <v>2441115</v>
      </c>
      <c r="Q170" s="305">
        <f t="shared" si="39"/>
        <v>18.079999999999998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3894000</v>
      </c>
      <c r="I171" s="302">
        <f>I240+I400</f>
        <v>0</v>
      </c>
      <c r="J171" s="306">
        <f t="shared" si="40"/>
        <v>3894000</v>
      </c>
      <c r="K171" s="303">
        <f t="shared" si="41"/>
        <v>0</v>
      </c>
      <c r="L171" s="302">
        <f>L240+L400</f>
        <v>3894000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3894000</v>
      </c>
      <c r="Q171" s="305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2181840</v>
      </c>
      <c r="J172" s="306">
        <f t="shared" si="40"/>
        <v>8253160</v>
      </c>
      <c r="K172" s="303">
        <f t="shared" si="41"/>
        <v>20.91</v>
      </c>
      <c r="L172" s="302">
        <f>+L244+L337</f>
        <v>10435000</v>
      </c>
      <c r="M172" s="302">
        <f>+M244+M337</f>
        <v>1054395</v>
      </c>
      <c r="N172" s="302">
        <f>+N244+N337</f>
        <v>1127445</v>
      </c>
      <c r="O172" s="302">
        <f>+O244+O337</f>
        <v>2181840</v>
      </c>
      <c r="P172" s="304">
        <f t="shared" si="33"/>
        <v>8253160</v>
      </c>
      <c r="Q172" s="305">
        <f t="shared" si="39"/>
        <v>20.91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0</v>
      </c>
      <c r="I173" s="302">
        <f>+I358+I157</f>
        <v>0</v>
      </c>
      <c r="J173" s="306">
        <f t="shared" si="40"/>
        <v>0</v>
      </c>
      <c r="K173" s="303" t="e">
        <f t="shared" si="41"/>
        <v>#DIV/0!</v>
      </c>
      <c r="L173" s="302">
        <f>+L358+L157</f>
        <v>0</v>
      </c>
      <c r="M173" s="302">
        <f>+M358+M157</f>
        <v>0</v>
      </c>
      <c r="N173" s="302">
        <f>+N358+N157</f>
        <v>0</v>
      </c>
      <c r="O173" s="302">
        <f>+O358+O157</f>
        <v>0</v>
      </c>
      <c r="P173" s="304">
        <f t="shared" si="33"/>
        <v>0</v>
      </c>
      <c r="Q173" s="305" t="e">
        <f t="shared" si="39"/>
        <v>#DIV/0!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570" t="s">
        <v>144</v>
      </c>
      <c r="B177" s="571"/>
      <c r="C177" s="571"/>
      <c r="D177" s="571"/>
      <c r="E177" s="571"/>
      <c r="F177" s="571"/>
      <c r="G177" s="320" t="s">
        <v>145</v>
      </c>
      <c r="H177" s="321">
        <f>H178+H249+H257</f>
        <v>54100</v>
      </c>
      <c r="I177" s="321">
        <f>I178+I249+I257</f>
        <v>8495.81</v>
      </c>
      <c r="J177" s="321">
        <f>J178+J249+J257</f>
        <v>45604.19</v>
      </c>
      <c r="K177" s="322">
        <f>ROUND(I177/H177*100,2)</f>
        <v>15.7</v>
      </c>
      <c r="L177" s="321">
        <f>L178+L249+L257</f>
        <v>54100</v>
      </c>
      <c r="M177" s="323">
        <f>M178+M249+M257</f>
        <v>4644.83</v>
      </c>
      <c r="N177" s="321">
        <f>N178+N249+N257</f>
        <v>3850.98</v>
      </c>
      <c r="O177" s="324">
        <f>O178+O249+O257</f>
        <v>8495.81</v>
      </c>
      <c r="P177" s="324">
        <f t="shared" si="33"/>
        <v>45604.19</v>
      </c>
      <c r="Q177" s="325">
        <f t="shared" si="39"/>
        <v>15.7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8495.81</v>
      </c>
      <c r="J178" s="302">
        <f>J179+J206+J235+J237+J244+J240</f>
        <v>45604.19</v>
      </c>
      <c r="K178" s="303">
        <f>ROUND(I178/H178*100,2)</f>
        <v>15.7</v>
      </c>
      <c r="L178" s="302">
        <f t="shared" ref="L178:O178" si="42">L179+L206+L235+L237+L244+L240</f>
        <v>54100</v>
      </c>
      <c r="M178" s="302">
        <f t="shared" si="42"/>
        <v>4644.83</v>
      </c>
      <c r="N178" s="302">
        <f t="shared" si="42"/>
        <v>3850.98</v>
      </c>
      <c r="O178" s="302">
        <f t="shared" si="42"/>
        <v>8495.81</v>
      </c>
      <c r="P178" s="304">
        <f t="shared" si="33"/>
        <v>45604.19</v>
      </c>
      <c r="Q178" s="305">
        <f t="shared" si="39"/>
        <v>15.7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8495.81</v>
      </c>
      <c r="J206" s="302">
        <f>J207+J218+J219+J223+J226+J227+J228+J229</f>
        <v>40604.19</v>
      </c>
      <c r="K206" s="303">
        <f>ROUND(I206/H206*100,2)</f>
        <v>17.3</v>
      </c>
      <c r="L206" s="302">
        <f>L207+L218+L219+L223+L226+L227+L228+L229</f>
        <v>49100</v>
      </c>
      <c r="M206" s="302">
        <f>M207+M218+M219+M223+M226+M227+M228+M229</f>
        <v>4644.83</v>
      </c>
      <c r="N206" s="302">
        <f>N207+N218+N219+N223+N226+N227+N228+N229</f>
        <v>3850.98</v>
      </c>
      <c r="O206" s="327">
        <f t="shared" ref="O206" si="46">O207+O218+O219+O223+O226+O227+O228+O229</f>
        <v>8495.81</v>
      </c>
      <c r="P206" s="304">
        <f t="shared" si="45"/>
        <v>40604.19</v>
      </c>
      <c r="Q206" s="305">
        <f t="shared" ref="Q206:Q246" si="47">ROUND(O206/L206*100,2)</f>
        <v>17.3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8495.81</v>
      </c>
      <c r="J207" s="302">
        <f>SUM(J208:J217)</f>
        <v>40604.19</v>
      </c>
      <c r="K207" s="303">
        <f>ROUND(I207/H207*100,2)</f>
        <v>17.3</v>
      </c>
      <c r="L207" s="302">
        <f>SUM(L208:L217)</f>
        <v>49100</v>
      </c>
      <c r="M207" s="284">
        <f>SUM(M208:M217)</f>
        <v>4644.83</v>
      </c>
      <c r="N207" s="302">
        <f>SUM(N208:N217)</f>
        <v>3850.98</v>
      </c>
      <c r="O207" s="304">
        <f>SUM(O208:O217)</f>
        <v>8495.81</v>
      </c>
      <c r="P207" s="304">
        <f t="shared" si="45"/>
        <v>40604.19</v>
      </c>
      <c r="Q207" s="305">
        <f t="shared" si="47"/>
        <v>17.3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1421.35</v>
      </c>
      <c r="J210" s="306">
        <f t="shared" si="48"/>
        <v>2578.65</v>
      </c>
      <c r="K210" s="303">
        <f t="shared" ref="K210:K217" si="50">ROUND(I210/H210*100,2)</f>
        <v>35.53</v>
      </c>
      <c r="L210" s="306">
        <v>4000</v>
      </c>
      <c r="M210" s="307">
        <v>100</v>
      </c>
      <c r="N210" s="306">
        <v>1321.35</v>
      </c>
      <c r="O210" s="308">
        <f t="shared" si="49"/>
        <v>1421.35</v>
      </c>
      <c r="P210" s="308">
        <f t="shared" si="45"/>
        <v>2578.65</v>
      </c>
      <c r="Q210" s="305">
        <f t="shared" si="47"/>
        <v>35.53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15.2</v>
      </c>
      <c r="J211" s="306">
        <f t="shared" si="48"/>
        <v>984.8</v>
      </c>
      <c r="K211" s="303"/>
      <c r="L211" s="306">
        <v>1000</v>
      </c>
      <c r="M211" s="307">
        <v>15.2</v>
      </c>
      <c r="N211" s="306">
        <v>0</v>
      </c>
      <c r="O211" s="308">
        <f t="shared" si="49"/>
        <v>15.2</v>
      </c>
      <c r="P211" s="308">
        <f t="shared" si="45"/>
        <v>984.8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59.26</v>
      </c>
      <c r="J215" s="306">
        <f t="shared" si="48"/>
        <v>40.74</v>
      </c>
      <c r="K215" s="303">
        <f t="shared" si="50"/>
        <v>59.26</v>
      </c>
      <c r="L215" s="306">
        <v>100</v>
      </c>
      <c r="M215" s="307">
        <v>29.63</v>
      </c>
      <c r="N215" s="306">
        <v>29.63</v>
      </c>
      <c r="O215" s="308">
        <f t="shared" si="49"/>
        <v>59.26</v>
      </c>
      <c r="P215" s="308">
        <f t="shared" si="45"/>
        <v>40.74</v>
      </c>
      <c r="Q215" s="305">
        <f t="shared" si="47"/>
        <v>59.26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4000</v>
      </c>
      <c r="M216" s="307"/>
      <c r="N216" s="306"/>
      <c r="O216" s="308">
        <f t="shared" si="49"/>
        <v>0</v>
      </c>
      <c r="P216" s="308">
        <f t="shared" si="45"/>
        <v>4000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7000</v>
      </c>
      <c r="J217" s="306">
        <f t="shared" si="48"/>
        <v>33000</v>
      </c>
      <c r="K217" s="303">
        <f t="shared" si="50"/>
        <v>17.5</v>
      </c>
      <c r="L217" s="306">
        <v>40000</v>
      </c>
      <c r="M217" s="307">
        <v>4500</v>
      </c>
      <c r="N217" s="306">
        <v>2500</v>
      </c>
      <c r="O217" s="308">
        <f t="shared" si="49"/>
        <v>7000</v>
      </c>
      <c r="P217" s="308">
        <f t="shared" si="45"/>
        <v>33000</v>
      </c>
      <c r="Q217" s="305">
        <f t="shared" si="47"/>
        <v>17.5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5000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5000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5000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5000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5000</v>
      </c>
      <c r="M248" s="307"/>
      <c r="N248" s="306"/>
      <c r="O248" s="308">
        <f t="shared" si="59"/>
        <v>0</v>
      </c>
      <c r="P248" s="308">
        <f t="shared" si="45"/>
        <v>5000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8495.81</v>
      </c>
      <c r="J261" s="302">
        <f>H261-I261</f>
        <v>45604.19</v>
      </c>
      <c r="K261" s="303">
        <f t="shared" ref="K261:K308" si="63">ROUND(I261/H261*100,2)</f>
        <v>15.7</v>
      </c>
      <c r="L261" s="302">
        <f>L177-L260</f>
        <v>54100</v>
      </c>
      <c r="M261" s="302">
        <f>M177-M260</f>
        <v>4644.83</v>
      </c>
      <c r="N261" s="302">
        <f>N177-N260</f>
        <v>3850.98</v>
      </c>
      <c r="O261" s="302">
        <f>O177-O260</f>
        <v>8495.81</v>
      </c>
      <c r="P261" s="304">
        <f t="shared" si="62"/>
        <v>45604.19</v>
      </c>
      <c r="Q261" s="305">
        <f t="shared" si="60"/>
        <v>15.7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570" t="s">
        <v>167</v>
      </c>
      <c r="B262" s="571"/>
      <c r="C262" s="571"/>
      <c r="D262" s="571"/>
      <c r="E262" s="571"/>
      <c r="F262" s="571"/>
      <c r="G262" s="320" t="s">
        <v>168</v>
      </c>
      <c r="H262" s="321">
        <f>H263+H361+H369+H373</f>
        <v>18340000</v>
      </c>
      <c r="I262" s="321">
        <f>I263+I361+I369+I373</f>
        <v>3620000.08</v>
      </c>
      <c r="J262" s="321">
        <f>J263+J361+J369+J373</f>
        <v>14719999.92</v>
      </c>
      <c r="K262" s="322">
        <f t="shared" si="63"/>
        <v>19.739999999999998</v>
      </c>
      <c r="L262" s="321">
        <f>L263+L361+L369+L373</f>
        <v>18340000</v>
      </c>
      <c r="M262" s="323">
        <f>M263+M361+M369+M373</f>
        <v>1733833.0899999999</v>
      </c>
      <c r="N262" s="321">
        <f>N263+N361+N369+N373</f>
        <v>1886166.99</v>
      </c>
      <c r="O262" s="324">
        <f>O263+O361+O369+O373</f>
        <v>3620000.08</v>
      </c>
      <c r="P262" s="324">
        <f t="shared" si="62"/>
        <v>14719999.92</v>
      </c>
      <c r="Q262" s="325">
        <f t="shared" si="60"/>
        <v>19.739999999999998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3670154.08</v>
      </c>
      <c r="J263" s="302">
        <f>J264+J296+J329+J332+J337+J358</f>
        <v>14669845.92</v>
      </c>
      <c r="K263" s="303">
        <f t="shared" si="63"/>
        <v>20.010000000000002</v>
      </c>
      <c r="L263" s="302">
        <f>L264+L296+L329+L332+L337+L358</f>
        <v>18340000</v>
      </c>
      <c r="M263" s="284">
        <f>M264+M296+M329+M332+M337+M358</f>
        <v>1782435.0899999999</v>
      </c>
      <c r="N263" s="302">
        <f>N264+N296+N329+N332+N337+N358</f>
        <v>1887718.99</v>
      </c>
      <c r="O263" s="304">
        <f>O264+O296+O329+O332+O337+O358</f>
        <v>3670154.08</v>
      </c>
      <c r="P263" s="304">
        <f t="shared" si="62"/>
        <v>14669845.92</v>
      </c>
      <c r="Q263" s="305">
        <f t="shared" si="60"/>
        <v>20.010000000000002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856020</v>
      </c>
      <c r="J264" s="302">
        <f>J265+J282+J289</f>
        <v>3671980</v>
      </c>
      <c r="K264" s="303">
        <f t="shared" si="63"/>
        <v>18.91</v>
      </c>
      <c r="L264" s="302">
        <f>L265+L282+L289</f>
        <v>4528000</v>
      </c>
      <c r="M264" s="284">
        <f>M265+M282+M289</f>
        <v>429172</v>
      </c>
      <c r="N264" s="302">
        <f>N265+N282+N289</f>
        <v>426848</v>
      </c>
      <c r="O264" s="327">
        <f>O265+O282+O289</f>
        <v>856020</v>
      </c>
      <c r="P264" s="304">
        <f t="shared" si="62"/>
        <v>3671980</v>
      </c>
      <c r="Q264" s="305">
        <f t="shared" si="60"/>
        <v>18.91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838492</v>
      </c>
      <c r="J265" s="302">
        <f>SUM(J266:J281)</f>
        <v>3562508</v>
      </c>
      <c r="K265" s="303">
        <f t="shared" si="63"/>
        <v>19.05</v>
      </c>
      <c r="L265" s="302">
        <f>SUM(L266:L281)</f>
        <v>4401000</v>
      </c>
      <c r="M265" s="284">
        <f>SUM(M266:M281)</f>
        <v>420405</v>
      </c>
      <c r="N265" s="302">
        <f>SUM(N266:N281)</f>
        <v>418087</v>
      </c>
      <c r="O265" s="304">
        <f>SUM(O266:O281)</f>
        <v>838492</v>
      </c>
      <c r="P265" s="304">
        <f t="shared" si="62"/>
        <v>3562508</v>
      </c>
      <c r="Q265" s="305">
        <f t="shared" si="60"/>
        <v>19.05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734517</v>
      </c>
      <c r="J266" s="306">
        <f t="shared" ref="J266:J295" si="64">H266-I266</f>
        <v>3155483</v>
      </c>
      <c r="K266" s="303">
        <f t="shared" si="63"/>
        <v>18.88</v>
      </c>
      <c r="L266" s="306">
        <v>3890000</v>
      </c>
      <c r="M266" s="307">
        <v>368659</v>
      </c>
      <c r="N266" s="306">
        <v>365858</v>
      </c>
      <c r="O266" s="308">
        <f t="shared" ref="O266:O281" si="65">M266+N266</f>
        <v>734517</v>
      </c>
      <c r="P266" s="308">
        <f t="shared" si="62"/>
        <v>3155483</v>
      </c>
      <c r="Q266" s="305">
        <f t="shared" si="60"/>
        <v>18.88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44839</v>
      </c>
      <c r="J269" s="306">
        <f t="shared" si="64"/>
        <v>235161</v>
      </c>
      <c r="K269" s="303"/>
      <c r="L269" s="306">
        <v>280000</v>
      </c>
      <c r="M269" s="307">
        <v>21770</v>
      </c>
      <c r="N269" s="306">
        <v>23069</v>
      </c>
      <c r="O269" s="308">
        <f t="shared" si="65"/>
        <v>44839</v>
      </c>
      <c r="P269" s="308">
        <f t="shared" si="62"/>
        <v>235161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39744</v>
      </c>
      <c r="J276" s="306">
        <f t="shared" si="64"/>
        <v>70256</v>
      </c>
      <c r="K276" s="303">
        <f t="shared" si="63"/>
        <v>36.130000000000003</v>
      </c>
      <c r="L276" s="306">
        <v>110000</v>
      </c>
      <c r="M276" s="307">
        <v>20608</v>
      </c>
      <c r="N276" s="306">
        <v>19136</v>
      </c>
      <c r="O276" s="308">
        <f t="shared" si="65"/>
        <v>39744</v>
      </c>
      <c r="P276" s="308">
        <f t="shared" si="62"/>
        <v>70256</v>
      </c>
      <c r="Q276" s="305">
        <f t="shared" si="60"/>
        <v>36.130000000000003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/>
      <c r="J277" s="306">
        <f t="shared" si="64"/>
        <v>1000</v>
      </c>
      <c r="K277" s="303">
        <f t="shared" si="63"/>
        <v>0</v>
      </c>
      <c r="L277" s="306">
        <v>1000</v>
      </c>
      <c r="M277" s="307"/>
      <c r="N277" s="306"/>
      <c r="O277" s="308">
        <f t="shared" si="65"/>
        <v>0</v>
      </c>
      <c r="P277" s="308">
        <f t="shared" si="62"/>
        <v>1000</v>
      </c>
      <c r="Q277" s="305">
        <f t="shared" si="60"/>
        <v>0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19392</v>
      </c>
      <c r="J280" s="306">
        <f t="shared" si="64"/>
        <v>100608</v>
      </c>
      <c r="K280" s="303">
        <f t="shared" si="63"/>
        <v>16.16</v>
      </c>
      <c r="L280" s="306">
        <v>120000</v>
      </c>
      <c r="M280" s="307">
        <v>9368</v>
      </c>
      <c r="N280" s="306">
        <v>10024</v>
      </c>
      <c r="O280" s="308">
        <f t="shared" si="65"/>
        <v>19392</v>
      </c>
      <c r="P280" s="308">
        <f t="shared" si="62"/>
        <v>100608</v>
      </c>
      <c r="Q280" s="305">
        <f t="shared" si="60"/>
        <v>16.16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30000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30000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30000</v>
      </c>
      <c r="M287" s="307"/>
      <c r="N287" s="306"/>
      <c r="O287" s="308">
        <f t="shared" si="67"/>
        <v>0</v>
      </c>
      <c r="P287" s="308">
        <f t="shared" si="62"/>
        <v>30000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17528</v>
      </c>
      <c r="J289" s="306">
        <f t="shared" si="64"/>
        <v>79472</v>
      </c>
      <c r="K289" s="303">
        <f t="shared" si="63"/>
        <v>18.07</v>
      </c>
      <c r="L289" s="302">
        <f>SUM(L290+L291+L292+L293+L294+L295)</f>
        <v>97000</v>
      </c>
      <c r="M289" s="284">
        <f>SUM(M290+M291+M292+M293+M294+M295)</f>
        <v>8767</v>
      </c>
      <c r="N289" s="302">
        <f>SUM(N290+N291+N292+N293+N294+N295)</f>
        <v>8761</v>
      </c>
      <c r="O289" s="304">
        <f>SUM(O290+O291+O292+O293+O294+O295)</f>
        <v>17528</v>
      </c>
      <c r="P289" s="304">
        <f t="shared" si="62"/>
        <v>79472</v>
      </c>
      <c r="Q289" s="305">
        <f t="shared" si="60"/>
        <v>18.07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17528</v>
      </c>
      <c r="J295" s="306">
        <f t="shared" si="64"/>
        <v>79472</v>
      </c>
      <c r="K295" s="303">
        <f t="shared" si="63"/>
        <v>18.07</v>
      </c>
      <c r="L295" s="306">
        <v>97000</v>
      </c>
      <c r="M295" s="307">
        <v>8767</v>
      </c>
      <c r="N295" s="306">
        <v>8761</v>
      </c>
      <c r="O295" s="308">
        <f t="shared" si="68"/>
        <v>17528</v>
      </c>
      <c r="P295" s="308">
        <f t="shared" si="62"/>
        <v>79472</v>
      </c>
      <c r="Q295" s="305">
        <f t="shared" si="60"/>
        <v>18.07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93409.080000000016</v>
      </c>
      <c r="J296" s="302">
        <f t="shared" ref="J296" si="69">J297+J308+J309+J313+J316+J317+J318+J319+J320+J321+J322</f>
        <v>308590.92</v>
      </c>
      <c r="K296" s="303">
        <f t="shared" si="63"/>
        <v>23.24</v>
      </c>
      <c r="L296" s="302">
        <f>L297+L308+L309+L313+L316+L317+L318+L319+L320+L321+L322</f>
        <v>402000</v>
      </c>
      <c r="M296" s="284">
        <f>M297+M308+M309+M313+M316+M317+M318+M319+M320+M321+M322</f>
        <v>41381.089999999997</v>
      </c>
      <c r="N296" s="302">
        <f>N297+N308+N309+N313+N316+N317+N318+N319+N320+N321+N322</f>
        <v>52027.989999999991</v>
      </c>
      <c r="O296" s="338">
        <f t="shared" ref="O296" si="70">O297+O308+O309+O313+O316+O317+O318+O319+O320+O321+O322</f>
        <v>93409.080000000016</v>
      </c>
      <c r="P296" s="304">
        <f t="shared" si="62"/>
        <v>308590.92</v>
      </c>
      <c r="Q296" s="305">
        <f t="shared" si="60"/>
        <v>23.24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70824</v>
      </c>
      <c r="J297" s="302">
        <f>SUM(J298:J307)</f>
        <v>203176</v>
      </c>
      <c r="K297" s="303">
        <f t="shared" si="63"/>
        <v>25.85</v>
      </c>
      <c r="L297" s="302">
        <f>SUM(L298:L307)</f>
        <v>274000</v>
      </c>
      <c r="M297" s="284">
        <f>SUM(M298:M307)</f>
        <v>30027.42</v>
      </c>
      <c r="N297" s="302">
        <f>SUM(N298:N307)</f>
        <v>40796.579999999994</v>
      </c>
      <c r="O297" s="304">
        <f>SUM(O298:O307)</f>
        <v>70824</v>
      </c>
      <c r="P297" s="304">
        <f t="shared" si="62"/>
        <v>203176</v>
      </c>
      <c r="Q297" s="305">
        <f t="shared" si="60"/>
        <v>25.85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/>
      <c r="J298" s="306">
        <f t="shared" ref="J298:J331" si="71">H298-I298</f>
        <v>4000</v>
      </c>
      <c r="K298" s="303">
        <f t="shared" si="63"/>
        <v>0</v>
      </c>
      <c r="L298" s="306">
        <v>4000</v>
      </c>
      <c r="M298" s="307"/>
      <c r="N298" s="306"/>
      <c r="O298" s="308">
        <f t="shared" ref="O298:O308" si="72">M298+N298</f>
        <v>0</v>
      </c>
      <c r="P298" s="308">
        <f t="shared" si="62"/>
        <v>4000</v>
      </c>
      <c r="Q298" s="305">
        <f t="shared" si="60"/>
        <v>0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1000</v>
      </c>
      <c r="M299" s="307"/>
      <c r="N299" s="306"/>
      <c r="O299" s="308">
        <f t="shared" si="72"/>
        <v>0</v>
      </c>
      <c r="P299" s="308">
        <f t="shared" si="62"/>
        <v>1000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30831.489999999998</v>
      </c>
      <c r="J300" s="306">
        <f t="shared" si="71"/>
        <v>49168.51</v>
      </c>
      <c r="K300" s="303">
        <f t="shared" si="63"/>
        <v>38.54</v>
      </c>
      <c r="L300" s="306">
        <v>80000</v>
      </c>
      <c r="M300" s="307">
        <v>9186.24</v>
      </c>
      <c r="N300" s="306">
        <v>21645.25</v>
      </c>
      <c r="O300" s="308">
        <f t="shared" si="72"/>
        <v>30831.489999999998</v>
      </c>
      <c r="P300" s="308">
        <f t="shared" si="62"/>
        <v>49168.51</v>
      </c>
      <c r="Q300" s="305">
        <f t="shared" si="60"/>
        <v>38.54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6518.8700000000008</v>
      </c>
      <c r="J301" s="306">
        <f t="shared" si="71"/>
        <v>24481.129999999997</v>
      </c>
      <c r="K301" s="303">
        <f t="shared" si="63"/>
        <v>21.03</v>
      </c>
      <c r="L301" s="306">
        <v>31000</v>
      </c>
      <c r="M301" s="307">
        <v>3675.09</v>
      </c>
      <c r="N301" s="306">
        <v>2843.78</v>
      </c>
      <c r="O301" s="308">
        <f t="shared" si="72"/>
        <v>6518.8700000000008</v>
      </c>
      <c r="P301" s="308">
        <f t="shared" si="62"/>
        <v>24481.129999999997</v>
      </c>
      <c r="Q301" s="305">
        <f t="shared" si="60"/>
        <v>21.03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361.11</v>
      </c>
      <c r="J302" s="306">
        <f t="shared" si="71"/>
        <v>5638.89</v>
      </c>
      <c r="K302" s="303">
        <f t="shared" si="63"/>
        <v>6.02</v>
      </c>
      <c r="L302" s="306">
        <v>6000</v>
      </c>
      <c r="M302" s="307">
        <v>206.22</v>
      </c>
      <c r="N302" s="306">
        <v>154.88999999999999</v>
      </c>
      <c r="O302" s="308">
        <f t="shared" si="72"/>
        <v>361.11</v>
      </c>
      <c r="P302" s="308">
        <f t="shared" si="62"/>
        <v>5638.89</v>
      </c>
      <c r="Q302" s="305">
        <f t="shared" si="60"/>
        <v>6.02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2216.79</v>
      </c>
      <c r="J305" s="306">
        <f t="shared" si="71"/>
        <v>7783.21</v>
      </c>
      <c r="K305" s="303">
        <f t="shared" si="63"/>
        <v>22.17</v>
      </c>
      <c r="L305" s="306">
        <v>10000</v>
      </c>
      <c r="M305" s="307">
        <v>1087.98</v>
      </c>
      <c r="N305" s="306">
        <v>1128.81</v>
      </c>
      <c r="O305" s="308">
        <f t="shared" si="72"/>
        <v>2216.79</v>
      </c>
      <c r="P305" s="308">
        <f t="shared" si="62"/>
        <v>7783.21</v>
      </c>
      <c r="Q305" s="305">
        <f t="shared" ref="Q305:Q368" si="73">ROUND(O305/L305*100,2)</f>
        <v>22.17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22059.5</v>
      </c>
      <c r="J306" s="306">
        <f t="shared" si="71"/>
        <v>105940.5</v>
      </c>
      <c r="K306" s="303">
        <f t="shared" si="63"/>
        <v>17.23</v>
      </c>
      <c r="L306" s="306">
        <v>128000</v>
      </c>
      <c r="M306" s="307">
        <v>11959.5</v>
      </c>
      <c r="N306" s="306">
        <v>10100</v>
      </c>
      <c r="O306" s="308">
        <f t="shared" si="72"/>
        <v>22059.5</v>
      </c>
      <c r="P306" s="308">
        <f t="shared" si="62"/>
        <v>105940.5</v>
      </c>
      <c r="Q306" s="305">
        <f t="shared" si="73"/>
        <v>17.23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8836.24</v>
      </c>
      <c r="J307" s="306">
        <f t="shared" si="71"/>
        <v>5163.76</v>
      </c>
      <c r="K307" s="303">
        <f t="shared" si="63"/>
        <v>63.12</v>
      </c>
      <c r="L307" s="306">
        <v>14000</v>
      </c>
      <c r="M307" s="307">
        <v>3912.39</v>
      </c>
      <c r="N307" s="306">
        <v>4923.8500000000004</v>
      </c>
      <c r="O307" s="308">
        <f t="shared" si="72"/>
        <v>8836.24</v>
      </c>
      <c r="P307" s="308">
        <f t="shared" si="62"/>
        <v>5163.76</v>
      </c>
      <c r="Q307" s="305">
        <f t="shared" si="73"/>
        <v>63.12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1481.82</v>
      </c>
      <c r="J313" s="306">
        <f t="shared" si="71"/>
        <v>6518.18</v>
      </c>
      <c r="K313" s="303">
        <f t="shared" ref="K313:K376" si="75">ROUND(I313/H313*100,2)</f>
        <v>18.52</v>
      </c>
      <c r="L313" s="302">
        <f>L314+L315</f>
        <v>8000</v>
      </c>
      <c r="M313" s="284">
        <f>M314+M315</f>
        <v>981.5</v>
      </c>
      <c r="N313" s="302">
        <f>N314+N315</f>
        <v>500.32</v>
      </c>
      <c r="O313" s="304">
        <f>O314+O315</f>
        <v>1481.82</v>
      </c>
      <c r="P313" s="304">
        <f t="shared" si="62"/>
        <v>6518.18</v>
      </c>
      <c r="Q313" s="305">
        <f t="shared" si="73"/>
        <v>18.52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1481.82</v>
      </c>
      <c r="J314" s="306">
        <f t="shared" si="71"/>
        <v>6518.18</v>
      </c>
      <c r="K314" s="303">
        <f t="shared" si="75"/>
        <v>18.52</v>
      </c>
      <c r="L314" s="306">
        <v>8000</v>
      </c>
      <c r="M314" s="307">
        <v>981.5</v>
      </c>
      <c r="N314" s="306">
        <v>500.32</v>
      </c>
      <c r="O314" s="308">
        <f t="shared" ref="O314:O321" si="76">M314+N314</f>
        <v>1481.82</v>
      </c>
      <c r="P314" s="308">
        <f t="shared" si="62"/>
        <v>6518.18</v>
      </c>
      <c r="Q314" s="305">
        <f t="shared" si="73"/>
        <v>18.52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21103.260000000002</v>
      </c>
      <c r="J322" s="302">
        <f>+J323+J324+J325+J326+J327+J328</f>
        <v>98896.74</v>
      </c>
      <c r="K322" s="303">
        <f t="shared" si="75"/>
        <v>17.59</v>
      </c>
      <c r="L322" s="302">
        <f>+L323+L324+L325+L326+L327+L328</f>
        <v>120000</v>
      </c>
      <c r="M322" s="284">
        <f>+M323+M324+M325+M326+M327+M328</f>
        <v>10372.17</v>
      </c>
      <c r="N322" s="302">
        <f>+N323+N324+N325+N326+N327+N328</f>
        <v>10731.09</v>
      </c>
      <c r="O322" s="304">
        <f>+O323+O324+O325+O326+O327+O328</f>
        <v>21103.260000000002</v>
      </c>
      <c r="P322" s="304">
        <f t="shared" si="62"/>
        <v>98896.739999999991</v>
      </c>
      <c r="Q322" s="305">
        <f t="shared" si="73"/>
        <v>17.59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2000</v>
      </c>
      <c r="M324" s="307"/>
      <c r="N324" s="306"/>
      <c r="O324" s="308">
        <f t="shared" si="77"/>
        <v>0</v>
      </c>
      <c r="P324" s="308">
        <f t="shared" ref="P324:P387" si="78">L324-O324</f>
        <v>2000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4738.84</v>
      </c>
      <c r="J325" s="306">
        <f t="shared" si="71"/>
        <v>23261.16</v>
      </c>
      <c r="K325" s="303">
        <f t="shared" si="75"/>
        <v>16.920000000000002</v>
      </c>
      <c r="L325" s="306">
        <v>28000</v>
      </c>
      <c r="M325" s="307">
        <v>2372.17</v>
      </c>
      <c r="N325" s="306">
        <v>2366.67</v>
      </c>
      <c r="O325" s="308">
        <f t="shared" si="77"/>
        <v>4738.84</v>
      </c>
      <c r="P325" s="308">
        <f t="shared" si="78"/>
        <v>23261.16</v>
      </c>
      <c r="Q325" s="305">
        <f t="shared" si="73"/>
        <v>16.920000000000002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16364.42</v>
      </c>
      <c r="J326" s="306">
        <f t="shared" si="71"/>
        <v>67635.58</v>
      </c>
      <c r="K326" s="303">
        <f t="shared" si="75"/>
        <v>19.48</v>
      </c>
      <c r="L326" s="306">
        <v>84000</v>
      </c>
      <c r="M326" s="307">
        <v>8000</v>
      </c>
      <c r="N326" s="306">
        <v>8364.42</v>
      </c>
      <c r="O326" s="308">
        <f t="shared" si="77"/>
        <v>16364.42</v>
      </c>
      <c r="P326" s="308">
        <f t="shared" si="78"/>
        <v>67635.58</v>
      </c>
      <c r="Q326" s="305">
        <f t="shared" si="73"/>
        <v>19.48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/>
      <c r="J328" s="306">
        <f t="shared" si="71"/>
        <v>6000</v>
      </c>
      <c r="K328" s="303">
        <f t="shared" si="75"/>
        <v>0</v>
      </c>
      <c r="L328" s="306">
        <v>6000</v>
      </c>
      <c r="M328" s="307"/>
      <c r="N328" s="306"/>
      <c r="O328" s="308">
        <f t="shared" si="77"/>
        <v>0</v>
      </c>
      <c r="P328" s="308">
        <f t="shared" si="78"/>
        <v>6000</v>
      </c>
      <c r="Q328" s="305">
        <f t="shared" si="73"/>
        <v>0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538885</v>
      </c>
      <c r="J332" s="302">
        <f>J333</f>
        <v>2441115</v>
      </c>
      <c r="K332" s="303">
        <f t="shared" si="75"/>
        <v>18.079999999999998</v>
      </c>
      <c r="L332" s="302">
        <f>L333</f>
        <v>2980000</v>
      </c>
      <c r="M332" s="284">
        <f>M333</f>
        <v>257487</v>
      </c>
      <c r="N332" s="302">
        <f>N333</f>
        <v>281398</v>
      </c>
      <c r="O332" s="338">
        <f>O333</f>
        <v>538885</v>
      </c>
      <c r="P332" s="304">
        <f t="shared" si="78"/>
        <v>2441115</v>
      </c>
      <c r="Q332" s="305">
        <f t="shared" si="73"/>
        <v>18.079999999999998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538885</v>
      </c>
      <c r="J333" s="302">
        <f>J334+J335+J336</f>
        <v>2441115</v>
      </c>
      <c r="K333" s="303">
        <f t="shared" si="75"/>
        <v>18.079999999999998</v>
      </c>
      <c r="L333" s="302">
        <f>L334+L335+L336</f>
        <v>2980000</v>
      </c>
      <c r="M333" s="284">
        <f>M334+M335+M336</f>
        <v>257487</v>
      </c>
      <c r="N333" s="302">
        <f>N334+N335+N336</f>
        <v>281398</v>
      </c>
      <c r="O333" s="304">
        <f>O334+O335+O336</f>
        <v>538885</v>
      </c>
      <c r="P333" s="304">
        <f t="shared" si="78"/>
        <v>2441115</v>
      </c>
      <c r="Q333" s="305">
        <f t="shared" si="73"/>
        <v>18.079999999999998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538885</v>
      </c>
      <c r="J334" s="306">
        <f t="shared" ref="J334:J382" si="81">H334-I334</f>
        <v>2441115</v>
      </c>
      <c r="K334" s="303">
        <f t="shared" si="75"/>
        <v>18.079999999999998</v>
      </c>
      <c r="L334" s="306">
        <v>2980000</v>
      </c>
      <c r="M334" s="307">
        <v>257487</v>
      </c>
      <c r="N334" s="306">
        <v>281398</v>
      </c>
      <c r="O334" s="308">
        <f t="shared" ref="O334:O336" si="82">M334+N334</f>
        <v>538885</v>
      </c>
      <c r="P334" s="308">
        <f t="shared" si="78"/>
        <v>2441115</v>
      </c>
      <c r="Q334" s="305">
        <f t="shared" si="73"/>
        <v>18.079999999999998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2181840</v>
      </c>
      <c r="J337" s="302">
        <f t="shared" ref="J337" si="83">J338+J355</f>
        <v>8248160</v>
      </c>
      <c r="K337" s="303">
        <f t="shared" si="75"/>
        <v>20.92</v>
      </c>
      <c r="L337" s="302">
        <f>L338+L355</f>
        <v>10430000</v>
      </c>
      <c r="M337" s="284">
        <f>M338+M355</f>
        <v>1054395</v>
      </c>
      <c r="N337" s="302">
        <f>N338+N355</f>
        <v>1127445</v>
      </c>
      <c r="O337" s="338">
        <f t="shared" ref="O337" si="84">O338+O355</f>
        <v>2181840</v>
      </c>
      <c r="P337" s="304">
        <f t="shared" si="78"/>
        <v>8248160</v>
      </c>
      <c r="Q337" s="305">
        <f t="shared" si="73"/>
        <v>20.92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2181840</v>
      </c>
      <c r="J338" s="306">
        <f t="shared" si="81"/>
        <v>8248160</v>
      </c>
      <c r="K338" s="303">
        <f t="shared" si="75"/>
        <v>20.92</v>
      </c>
      <c r="L338" s="302">
        <f>+L339+L348+L350+L349</f>
        <v>10430000</v>
      </c>
      <c r="M338" s="284">
        <f>+M339+M348+M350+M349</f>
        <v>1054395</v>
      </c>
      <c r="N338" s="302">
        <f>+N339+N348+N350+N349</f>
        <v>1127445</v>
      </c>
      <c r="O338" s="304">
        <f>+O339+O348+O350+O349</f>
        <v>2181840</v>
      </c>
      <c r="P338" s="304">
        <f t="shared" si="78"/>
        <v>8248160</v>
      </c>
      <c r="Q338" s="305">
        <f t="shared" si="73"/>
        <v>20.92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10295000</v>
      </c>
      <c r="I339" s="339">
        <f>+I340+I341+I342+I343+I344+I345+I346+I347</f>
        <v>2083945</v>
      </c>
      <c r="J339" s="306">
        <f t="shared" si="81"/>
        <v>8211055</v>
      </c>
      <c r="K339" s="303"/>
      <c r="L339" s="339">
        <f>+L340+L341+L342+L343+L344+L345+L346+L347</f>
        <v>10295000</v>
      </c>
      <c r="M339" s="339">
        <f>+M340+M341+M342+M343+M344+M345+M346+M347</f>
        <v>1004582</v>
      </c>
      <c r="N339" s="339">
        <f>+N340+N341+N342+N343+N344+N345+N346+N347</f>
        <v>1079363</v>
      </c>
      <c r="O339" s="339">
        <f>+O340+O341+O342+O343+O344+O345+O346+O347</f>
        <v>2083945</v>
      </c>
      <c r="P339" s="339">
        <f t="shared" si="78"/>
        <v>8211055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10295000</v>
      </c>
      <c r="I340" s="306">
        <f>O340</f>
        <v>2083945</v>
      </c>
      <c r="J340" s="306">
        <f t="shared" si="81"/>
        <v>8211055</v>
      </c>
      <c r="K340" s="303"/>
      <c r="L340" s="306">
        <v>10295000</v>
      </c>
      <c r="M340" s="307">
        <v>1004582</v>
      </c>
      <c r="N340" s="306">
        <v>1079363</v>
      </c>
      <c r="O340" s="308">
        <f t="shared" ref="O340:O354" si="85">M340+N340</f>
        <v>2083945</v>
      </c>
      <c r="P340" s="308">
        <f t="shared" si="78"/>
        <v>8211055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90000</v>
      </c>
      <c r="I348" s="306">
        <f>O348</f>
        <v>85737</v>
      </c>
      <c r="J348" s="306">
        <f t="shared" si="81"/>
        <v>4263</v>
      </c>
      <c r="K348" s="303"/>
      <c r="L348" s="306">
        <v>90000</v>
      </c>
      <c r="M348" s="307">
        <v>43134</v>
      </c>
      <c r="N348" s="306">
        <v>42603</v>
      </c>
      <c r="O348" s="308">
        <f t="shared" si="85"/>
        <v>85737</v>
      </c>
      <c r="P348" s="308">
        <f t="shared" si="78"/>
        <v>4263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45000</v>
      </c>
      <c r="I349" s="343">
        <f>O349</f>
        <v>12158</v>
      </c>
      <c r="J349" s="306">
        <f t="shared" si="81"/>
        <v>32842</v>
      </c>
      <c r="K349" s="303"/>
      <c r="L349" s="343">
        <v>45000</v>
      </c>
      <c r="M349" s="344">
        <v>6679</v>
      </c>
      <c r="N349" s="343">
        <v>5479</v>
      </c>
      <c r="O349" s="345">
        <f t="shared" si="85"/>
        <v>12158</v>
      </c>
      <c r="P349" s="345">
        <f t="shared" si="78"/>
        <v>32842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-50154</v>
      </c>
      <c r="J373" s="315">
        <f t="shared" si="81"/>
        <v>50154</v>
      </c>
      <c r="K373" s="316"/>
      <c r="L373" s="315"/>
      <c r="M373" s="317">
        <v>-48602</v>
      </c>
      <c r="N373" s="315">
        <v>-1552</v>
      </c>
      <c r="O373" s="318">
        <f t="shared" si="93"/>
        <v>-50154</v>
      </c>
      <c r="P373" s="318">
        <f t="shared" si="78"/>
        <v>50154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2720725</v>
      </c>
      <c r="J375" s="306">
        <f>J333+J338</f>
        <v>10689275</v>
      </c>
      <c r="K375" s="303">
        <f t="shared" si="75"/>
        <v>20.29</v>
      </c>
      <c r="L375" s="302">
        <f>L333+L338</f>
        <v>13410000</v>
      </c>
      <c r="M375" s="302">
        <f>M333+M338</f>
        <v>1311882</v>
      </c>
      <c r="N375" s="302">
        <f>N333+N338</f>
        <v>1408843</v>
      </c>
      <c r="O375" s="302">
        <f>O333+O338</f>
        <v>2720725</v>
      </c>
      <c r="P375" s="304">
        <f t="shared" si="78"/>
        <v>10689275</v>
      </c>
      <c r="Q375" s="305">
        <f t="shared" ref="Q375:Q381" si="94">ROUND(O375/N375*100,2)</f>
        <v>193.12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899275.08000000007</v>
      </c>
      <c r="J378" s="306">
        <f t="shared" si="81"/>
        <v>4030724.92</v>
      </c>
      <c r="K378" s="303">
        <f t="shared" si="95"/>
        <v>18.239999999999998</v>
      </c>
      <c r="L378" s="302">
        <f>L379+L380</f>
        <v>4930000</v>
      </c>
      <c r="M378" s="302">
        <f>M379+M380</f>
        <v>421951.08999999985</v>
      </c>
      <c r="N378" s="302">
        <f>N379+N380</f>
        <v>477323.99</v>
      </c>
      <c r="O378" s="302">
        <f>O379+O380</f>
        <v>899275.08000000007</v>
      </c>
      <c r="P378" s="304">
        <f t="shared" si="78"/>
        <v>4030724.92</v>
      </c>
      <c r="Q378" s="305">
        <f t="shared" si="94"/>
        <v>188.4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16364.42</v>
      </c>
      <c r="J379" s="306">
        <f t="shared" si="81"/>
        <v>67635.58</v>
      </c>
      <c r="K379" s="303">
        <f t="shared" si="95"/>
        <v>19.48</v>
      </c>
      <c r="L379" s="302">
        <f>+L326</f>
        <v>84000</v>
      </c>
      <c r="M379" s="302">
        <f>+M326</f>
        <v>8000</v>
      </c>
      <c r="N379" s="302">
        <f>+N326</f>
        <v>8364.42</v>
      </c>
      <c r="O379" s="302">
        <f>+O326</f>
        <v>16364.42</v>
      </c>
      <c r="P379" s="304">
        <f t="shared" si="78"/>
        <v>67635.58</v>
      </c>
      <c r="Q379" s="305">
        <f t="shared" si="94"/>
        <v>195.64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882910.66</v>
      </c>
      <c r="J380" s="306">
        <f t="shared" si="81"/>
        <v>3963089.34</v>
      </c>
      <c r="K380" s="303">
        <f t="shared" si="95"/>
        <v>18.22</v>
      </c>
      <c r="L380" s="302">
        <f>L262-L375-L376-L379</f>
        <v>4846000</v>
      </c>
      <c r="M380" s="302">
        <f>M262-M375-M376-M379</f>
        <v>413951.08999999985</v>
      </c>
      <c r="N380" s="302">
        <f>N262-N375-N376-N379</f>
        <v>468959.57</v>
      </c>
      <c r="O380" s="302">
        <f>O262-O375-O376-O379</f>
        <v>882910.66</v>
      </c>
      <c r="P380" s="304">
        <f t="shared" si="78"/>
        <v>3963089.34</v>
      </c>
      <c r="Q380" s="305">
        <f t="shared" si="94"/>
        <v>188.27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14564000</v>
      </c>
      <c r="I381" s="302">
        <f>I383</f>
        <v>1297679.58</v>
      </c>
      <c r="J381" s="306">
        <f t="shared" si="81"/>
        <v>13266320.42</v>
      </c>
      <c r="K381" s="303">
        <f t="shared" si="95"/>
        <v>8.91</v>
      </c>
      <c r="L381" s="302">
        <f>L383</f>
        <v>14564000</v>
      </c>
      <c r="M381" s="302">
        <f>M383</f>
        <v>737102.34000000008</v>
      </c>
      <c r="N381" s="302">
        <f>N383</f>
        <v>560577.24</v>
      </c>
      <c r="O381" s="302">
        <f>O383</f>
        <v>1297679.58</v>
      </c>
      <c r="P381" s="304">
        <f t="shared" si="78"/>
        <v>13266320.42</v>
      </c>
      <c r="Q381" s="305">
        <f t="shared" si="94"/>
        <v>231.49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570" t="s">
        <v>208</v>
      </c>
      <c r="B383" s="571"/>
      <c r="C383" s="571"/>
      <c r="D383" s="571"/>
      <c r="E383" s="571"/>
      <c r="F383" s="571"/>
      <c r="G383" s="320" t="s">
        <v>209</v>
      </c>
      <c r="H383" s="321">
        <f>+H384+H445</f>
        <v>14564000</v>
      </c>
      <c r="I383" s="321">
        <f>+I384+I445</f>
        <v>1297679.58</v>
      </c>
      <c r="J383" s="321">
        <f>+J384</f>
        <v>13262098.460000001</v>
      </c>
      <c r="K383" s="350">
        <f t="shared" ref="K383:K416" si="96">ROUND(I383/H383*100,2)</f>
        <v>8.91</v>
      </c>
      <c r="L383" s="321">
        <f>+L384+L445</f>
        <v>14564000</v>
      </c>
      <c r="M383" s="323">
        <f>+M384+M445</f>
        <v>737102.34000000008</v>
      </c>
      <c r="N383" s="321">
        <f>+N384+N445</f>
        <v>560577.24</v>
      </c>
      <c r="O383" s="324">
        <f>+O384+O445</f>
        <v>1297679.58</v>
      </c>
      <c r="P383" s="324">
        <f t="shared" si="78"/>
        <v>13266320.42</v>
      </c>
      <c r="Q383" s="325">
        <f t="shared" si="92"/>
        <v>8.91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14564000</v>
      </c>
      <c r="I384" s="302">
        <f>I385+I388+I391+I394+I400+I414</f>
        <v>1301901.54</v>
      </c>
      <c r="J384" s="302">
        <f>J385+J388+J391+J394+J400+J414</f>
        <v>13262098.460000001</v>
      </c>
      <c r="K384" s="346">
        <f t="shared" si="96"/>
        <v>8.94</v>
      </c>
      <c r="L384" s="302">
        <f>L385+L388+L391+L394+L400+L414</f>
        <v>14564000</v>
      </c>
      <c r="M384" s="284">
        <f>M385+M388+M391+M394+M400+M414</f>
        <v>737640.68</v>
      </c>
      <c r="N384" s="302">
        <f>N385+N388+N391+N394+N400+N414</f>
        <v>564260.86</v>
      </c>
      <c r="O384" s="338">
        <f>O385+O388+O391+O394+O400+O414</f>
        <v>1301901.54</v>
      </c>
      <c r="P384" s="304">
        <f t="shared" si="78"/>
        <v>13262098.460000001</v>
      </c>
      <c r="Q384" s="305">
        <f t="shared" si="92"/>
        <v>8.94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0</v>
      </c>
      <c r="I385" s="302">
        <f>I386</f>
        <v>0</v>
      </c>
      <c r="J385" s="302">
        <f t="shared" ref="J385:J386" si="97">J386</f>
        <v>0</v>
      </c>
      <c r="K385" s="346" t="e">
        <f t="shared" si="96"/>
        <v>#DIV/0!</v>
      </c>
      <c r="L385" s="302">
        <f t="shared" ref="L385:O386" si="98">L386</f>
        <v>0</v>
      </c>
      <c r="M385" s="284">
        <f t="shared" si="98"/>
        <v>0</v>
      </c>
      <c r="N385" s="302">
        <f t="shared" si="98"/>
        <v>0</v>
      </c>
      <c r="O385" s="304">
        <f t="shared" si="98"/>
        <v>0</v>
      </c>
      <c r="P385" s="304">
        <f t="shared" si="78"/>
        <v>0</v>
      </c>
      <c r="Q385" s="305" t="e">
        <f t="shared" si="92"/>
        <v>#DIV/0!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0</v>
      </c>
      <c r="I386" s="302">
        <f>I387</f>
        <v>0</v>
      </c>
      <c r="J386" s="302">
        <f t="shared" si="97"/>
        <v>0</v>
      </c>
      <c r="K386" s="346" t="e">
        <f t="shared" si="96"/>
        <v>#DIV/0!</v>
      </c>
      <c r="L386" s="302">
        <f t="shared" si="98"/>
        <v>0</v>
      </c>
      <c r="M386" s="284">
        <f t="shared" si="98"/>
        <v>0</v>
      </c>
      <c r="N386" s="302">
        <f t="shared" si="98"/>
        <v>0</v>
      </c>
      <c r="O386" s="304">
        <f t="shared" si="98"/>
        <v>0</v>
      </c>
      <c r="P386" s="304">
        <f t="shared" si="78"/>
        <v>0</v>
      </c>
      <c r="Q386" s="305" t="e">
        <f t="shared" si="92"/>
        <v>#DIV/0!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/>
      <c r="I387" s="306"/>
      <c r="J387" s="306">
        <f t="shared" ref="J387:J450" si="99">H387-I387</f>
        <v>0</v>
      </c>
      <c r="K387" s="346" t="e">
        <f t="shared" si="96"/>
        <v>#DIV/0!</v>
      </c>
      <c r="L387" s="306"/>
      <c r="M387" s="307"/>
      <c r="N387" s="306"/>
      <c r="O387" s="308">
        <f t="shared" ref="O387" si="100">M387+N387</f>
        <v>0</v>
      </c>
      <c r="P387" s="308">
        <f t="shared" si="78"/>
        <v>0</v>
      </c>
      <c r="Q387" s="305" t="e">
        <f t="shared" si="92"/>
        <v>#DIV/0!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3894000</v>
      </c>
      <c r="I400" s="302">
        <f>+I401+I404+I407+I410</f>
        <v>0</v>
      </c>
      <c r="J400" s="306">
        <f t="shared" si="99"/>
        <v>3894000</v>
      </c>
      <c r="K400" s="346">
        <f t="shared" si="96"/>
        <v>0</v>
      </c>
      <c r="L400" s="302">
        <f>+L401+L404+L407+L410</f>
        <v>3894000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3894000</v>
      </c>
      <c r="Q400" s="305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3894000</v>
      </c>
      <c r="I407" s="306">
        <f>I408+I409</f>
        <v>0</v>
      </c>
      <c r="J407" s="306">
        <f t="shared" si="99"/>
        <v>3894000</v>
      </c>
      <c r="K407" s="346">
        <f t="shared" si="96"/>
        <v>0</v>
      </c>
      <c r="L407" s="306">
        <f>L408+L409</f>
        <v>3894000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860000</v>
      </c>
      <c r="I408" s="306"/>
      <c r="J408" s="306">
        <f t="shared" si="99"/>
        <v>860000</v>
      </c>
      <c r="K408" s="346">
        <f t="shared" si="96"/>
        <v>0</v>
      </c>
      <c r="L408" s="306">
        <v>860000</v>
      </c>
      <c r="M408" s="307"/>
      <c r="N408" s="306"/>
      <c r="O408" s="308">
        <f t="shared" ref="O408:O413" si="110">M408+N408</f>
        <v>0</v>
      </c>
      <c r="P408" s="308"/>
      <c r="Q408" s="305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3034000</v>
      </c>
      <c r="I409" s="306"/>
      <c r="J409" s="306">
        <f t="shared" si="99"/>
        <v>3034000</v>
      </c>
      <c r="K409" s="346">
        <f t="shared" si="96"/>
        <v>0</v>
      </c>
      <c r="L409" s="306">
        <v>3034000</v>
      </c>
      <c r="M409" s="307"/>
      <c r="N409" s="306"/>
      <c r="O409" s="308">
        <f t="shared" si="110"/>
        <v>0</v>
      </c>
      <c r="P409" s="308"/>
      <c r="Q409" s="305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1301901.54</v>
      </c>
      <c r="J414" s="302">
        <f t="shared" si="99"/>
        <v>9368098.4600000009</v>
      </c>
      <c r="K414" s="346">
        <f t="shared" si="96"/>
        <v>12.2</v>
      </c>
      <c r="L414" s="302">
        <f>L415</f>
        <v>10670000</v>
      </c>
      <c r="M414" s="284">
        <f>M415</f>
        <v>737640.68</v>
      </c>
      <c r="N414" s="302">
        <f>N415</f>
        <v>564260.86</v>
      </c>
      <c r="O414" s="304">
        <f t="shared" ref="O414" si="111">O415</f>
        <v>1301901.54</v>
      </c>
      <c r="P414" s="304">
        <f t="shared" si="101"/>
        <v>9368098.4600000009</v>
      </c>
      <c r="Q414" s="305">
        <f t="shared" si="92"/>
        <v>12.2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1301901.54</v>
      </c>
      <c r="J415" s="306">
        <f t="shared" si="99"/>
        <v>9368098.4600000009</v>
      </c>
      <c r="K415" s="346">
        <f t="shared" si="96"/>
        <v>12.2</v>
      </c>
      <c r="L415" s="302">
        <f t="shared" ref="L415:O415" si="112">+L416+L441</f>
        <v>10670000</v>
      </c>
      <c r="M415" s="284">
        <f t="shared" si="112"/>
        <v>737640.68</v>
      </c>
      <c r="N415" s="302">
        <f t="shared" si="112"/>
        <v>564260.86</v>
      </c>
      <c r="O415" s="302">
        <f t="shared" si="112"/>
        <v>1301901.54</v>
      </c>
      <c r="P415" s="304">
        <f t="shared" si="101"/>
        <v>9368098.4600000009</v>
      </c>
      <c r="Q415" s="305">
        <f t="shared" si="92"/>
        <v>12.2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1301901.54</v>
      </c>
      <c r="J416" s="306">
        <f t="shared" si="99"/>
        <v>9368098.4600000009</v>
      </c>
      <c r="K416" s="346">
        <f t="shared" si="96"/>
        <v>12.2</v>
      </c>
      <c r="L416" s="302">
        <f t="shared" ref="L416:N416" si="113">+L417+L427+L429+L434+L435+L436+L437+L438+L439+L440+L431</f>
        <v>10670000</v>
      </c>
      <c r="M416" s="356">
        <f t="shared" si="113"/>
        <v>737640.68</v>
      </c>
      <c r="N416" s="302">
        <f t="shared" si="113"/>
        <v>564260.86</v>
      </c>
      <c r="O416" s="302">
        <f>+O417+O427+O429+O434+O435+O436+O437+O438+O439+O440+O431</f>
        <v>1301901.54</v>
      </c>
      <c r="P416" s="356">
        <f t="shared" si="101"/>
        <v>9368098.4600000009</v>
      </c>
      <c r="Q416" s="305">
        <f t="shared" si="92"/>
        <v>12.2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363000</v>
      </c>
      <c r="I427" s="302">
        <f>I428</f>
        <v>4500</v>
      </c>
      <c r="J427" s="306">
        <f t="shared" si="99"/>
        <v>358500</v>
      </c>
      <c r="K427" s="346"/>
      <c r="L427" s="302">
        <f>L428</f>
        <v>363000</v>
      </c>
      <c r="M427" s="284">
        <f>M428</f>
        <v>4500</v>
      </c>
      <c r="N427" s="302">
        <f>N428</f>
        <v>0</v>
      </c>
      <c r="O427" s="302">
        <f>O428</f>
        <v>4500</v>
      </c>
      <c r="P427" s="357">
        <f t="shared" si="101"/>
        <v>358500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363000</v>
      </c>
      <c r="I428" s="306">
        <v>4500</v>
      </c>
      <c r="J428" s="306">
        <f t="shared" si="99"/>
        <v>358500</v>
      </c>
      <c r="K428" s="346"/>
      <c r="L428" s="306">
        <v>363000</v>
      </c>
      <c r="M428" s="307">
        <v>4500</v>
      </c>
      <c r="N428" s="306">
        <v>0</v>
      </c>
      <c r="O428" s="308">
        <f t="shared" ref="O428" si="115">M428+N428</f>
        <v>4500</v>
      </c>
      <c r="P428" s="308">
        <f t="shared" si="101"/>
        <v>358500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10240000</v>
      </c>
      <c r="I429" s="302">
        <f>I430</f>
        <v>1240245.54</v>
      </c>
      <c r="J429" s="306">
        <f t="shared" si="99"/>
        <v>8999754.4600000009</v>
      </c>
      <c r="K429" s="346"/>
      <c r="L429" s="302">
        <f>L430</f>
        <v>10240000</v>
      </c>
      <c r="M429" s="284">
        <f>M430</f>
        <v>706352.68</v>
      </c>
      <c r="N429" s="302">
        <f>N430</f>
        <v>533892.86</v>
      </c>
      <c r="O429" s="302">
        <f>O430</f>
        <v>1240245.54</v>
      </c>
      <c r="P429" s="357">
        <f t="shared" si="101"/>
        <v>8999754.4600000009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10240000</v>
      </c>
      <c r="I430" s="306">
        <f>O430</f>
        <v>1240245.54</v>
      </c>
      <c r="J430" s="306">
        <f t="shared" si="99"/>
        <v>8999754.4600000009</v>
      </c>
      <c r="K430" s="346"/>
      <c r="L430" s="306">
        <v>10240000</v>
      </c>
      <c r="M430" s="307">
        <v>706352.68</v>
      </c>
      <c r="N430" s="306">
        <v>533892.86</v>
      </c>
      <c r="O430" s="308">
        <f t="shared" ref="O430" si="116">M430+N430</f>
        <v>1240245.54</v>
      </c>
      <c r="P430" s="308">
        <f t="shared" si="101"/>
        <v>8999754.4600000009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9000</v>
      </c>
      <c r="I436" s="302">
        <f>O436</f>
        <v>8500</v>
      </c>
      <c r="J436" s="306">
        <f t="shared" si="99"/>
        <v>500</v>
      </c>
      <c r="K436" s="346"/>
      <c r="L436" s="302">
        <v>9000</v>
      </c>
      <c r="M436" s="284">
        <v>4000</v>
      </c>
      <c r="N436" s="302">
        <v>4500</v>
      </c>
      <c r="O436" s="308">
        <f t="shared" si="118"/>
        <v>8500</v>
      </c>
      <c r="P436" s="357">
        <f t="shared" si="101"/>
        <v>500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8000</v>
      </c>
      <c r="I437" s="302">
        <f>O437</f>
        <v>7458</v>
      </c>
      <c r="J437" s="306">
        <f t="shared" si="99"/>
        <v>542</v>
      </c>
      <c r="K437" s="346"/>
      <c r="L437" s="302">
        <v>8000</v>
      </c>
      <c r="M437" s="284">
        <v>3295</v>
      </c>
      <c r="N437" s="302">
        <v>4163</v>
      </c>
      <c r="O437" s="308">
        <f t="shared" si="118"/>
        <v>7458</v>
      </c>
      <c r="P437" s="357">
        <f t="shared" si="101"/>
        <v>542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50000</v>
      </c>
      <c r="I438" s="302">
        <f>O438</f>
        <v>41198</v>
      </c>
      <c r="J438" s="306">
        <f t="shared" si="99"/>
        <v>8802</v>
      </c>
      <c r="K438" s="346"/>
      <c r="L438" s="302">
        <v>50000</v>
      </c>
      <c r="M438" s="284">
        <v>19493</v>
      </c>
      <c r="N438" s="302">
        <v>21705</v>
      </c>
      <c r="O438" s="308">
        <f t="shared" si="118"/>
        <v>41198</v>
      </c>
      <c r="P438" s="357">
        <f t="shared" si="101"/>
        <v>8802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-4221.96</v>
      </c>
      <c r="J445" s="315">
        <f t="shared" si="99"/>
        <v>4221.96</v>
      </c>
      <c r="K445" s="361"/>
      <c r="L445" s="315"/>
      <c r="M445" s="317">
        <v>-538.34</v>
      </c>
      <c r="N445" s="315">
        <v>-3683.62</v>
      </c>
      <c r="O445" s="362">
        <f t="shared" si="122"/>
        <v>-4221.96</v>
      </c>
      <c r="P445" s="362">
        <f t="shared" si="101"/>
        <v>4221.96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14564000</v>
      </c>
      <c r="I447" s="302">
        <f>SUM(I448:I450)</f>
        <v>1297679.58</v>
      </c>
      <c r="J447" s="302">
        <f t="shared" si="99"/>
        <v>13266320.42</v>
      </c>
      <c r="K447" s="346"/>
      <c r="L447" s="302">
        <f>SUM(L448:L450)</f>
        <v>14564000</v>
      </c>
      <c r="M447" s="302">
        <f>SUM(M448:M450)</f>
        <v>737102.34000000008</v>
      </c>
      <c r="N447" s="302">
        <f>SUM(N448:N450)</f>
        <v>560577.24</v>
      </c>
      <c r="O447" s="302">
        <f>SUM(O448:O450)</f>
        <v>1297679.58</v>
      </c>
      <c r="P447" s="304">
        <f t="shared" si="123"/>
        <v>13266320.42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0</v>
      </c>
      <c r="I448" s="302">
        <f>I386+I391</f>
        <v>0</v>
      </c>
      <c r="J448" s="302">
        <f t="shared" si="99"/>
        <v>0</v>
      </c>
      <c r="K448" s="346"/>
      <c r="L448" s="302">
        <f>L386+L391</f>
        <v>0</v>
      </c>
      <c r="M448" s="302">
        <f>M386+M391</f>
        <v>0</v>
      </c>
      <c r="N448" s="302">
        <f>N386+N391</f>
        <v>0</v>
      </c>
      <c r="O448" s="302">
        <f>O386+O391</f>
        <v>0</v>
      </c>
      <c r="P448" s="304">
        <f t="shared" si="123"/>
        <v>0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1301901.54</v>
      </c>
      <c r="J449" s="302">
        <f t="shared" si="99"/>
        <v>9368098.4600000009</v>
      </c>
      <c r="K449" s="346"/>
      <c r="L449" s="302">
        <f>L388+L414</f>
        <v>10670000</v>
      </c>
      <c r="M449" s="302">
        <f>M388+M414</f>
        <v>737640.68</v>
      </c>
      <c r="N449" s="302">
        <f>N388+N414</f>
        <v>564260.86</v>
      </c>
      <c r="O449" s="302">
        <f>O388+O414</f>
        <v>1301901.54</v>
      </c>
      <c r="P449" s="304">
        <f t="shared" si="123"/>
        <v>9368098.4600000009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3894000</v>
      </c>
      <c r="I450" s="302">
        <f>I383-I448-I449</f>
        <v>-4221.9599999999627</v>
      </c>
      <c r="J450" s="302">
        <f t="shared" si="99"/>
        <v>3898221.96</v>
      </c>
      <c r="K450" s="346"/>
      <c r="L450" s="302">
        <f>L383-L448-L449</f>
        <v>3894000</v>
      </c>
      <c r="M450" s="302">
        <f>M383-M448-M449</f>
        <v>-538.3399999999674</v>
      </c>
      <c r="N450" s="302">
        <f>N383-N448-N449</f>
        <v>-3683.6199999999953</v>
      </c>
      <c r="O450" s="302">
        <f>O383-O448-O449</f>
        <v>-4221.9599999999627</v>
      </c>
      <c r="P450" s="304">
        <f t="shared" si="123"/>
        <v>3898221.96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32958100</v>
      </c>
      <c r="I451" s="302">
        <f>I82-I452</f>
        <v>4926175.47</v>
      </c>
      <c r="J451" s="302">
        <f t="shared" ref="J451:J455" si="124">H451-I451</f>
        <v>28031924.530000001</v>
      </c>
      <c r="K451" s="346"/>
      <c r="L451" s="302">
        <f>L82-L452</f>
        <v>32958100</v>
      </c>
      <c r="M451" s="302">
        <f>M82-M452</f>
        <v>2475580.2600000002</v>
      </c>
      <c r="N451" s="302">
        <f>N82-N452</f>
        <v>2450595.21</v>
      </c>
      <c r="O451" s="302">
        <f>O82-O452</f>
        <v>4926175.47</v>
      </c>
      <c r="P451" s="304">
        <f t="shared" si="123"/>
        <v>28031924.530000001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0</v>
      </c>
      <c r="I452" s="302">
        <f>+I110</f>
        <v>0</v>
      </c>
      <c r="J452" s="302">
        <f t="shared" si="124"/>
        <v>0</v>
      </c>
      <c r="K452" s="346"/>
      <c r="L452" s="302">
        <f>+L110</f>
        <v>0</v>
      </c>
      <c r="M452" s="302">
        <f>+M110</f>
        <v>0</v>
      </c>
      <c r="N452" s="302">
        <f>+N110</f>
        <v>0</v>
      </c>
      <c r="O452" s="302">
        <f>+O110</f>
        <v>0</v>
      </c>
      <c r="P452" s="304">
        <f t="shared" si="123"/>
        <v>0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572" t="s">
        <v>241</v>
      </c>
      <c r="B453" s="573"/>
      <c r="C453" s="573"/>
      <c r="D453" s="573"/>
      <c r="E453" s="573"/>
      <c r="F453" s="573"/>
      <c r="G453" s="263" t="s">
        <v>242</v>
      </c>
      <c r="H453" s="302">
        <f>H9-H82</f>
        <v>-20939100</v>
      </c>
      <c r="I453" s="302">
        <f>I9-I82</f>
        <v>-2530041.5499999993</v>
      </c>
      <c r="J453" s="302">
        <f t="shared" si="124"/>
        <v>-18409058.449999999</v>
      </c>
      <c r="K453" s="346"/>
      <c r="L453" s="302">
        <f>L9-L82</f>
        <v>-20939100</v>
      </c>
      <c r="M453" s="326">
        <f>M9-M82</f>
        <v>-1093563.4400000002</v>
      </c>
      <c r="N453" s="302">
        <f>N9-N82</f>
        <v>-1436478.1099999999</v>
      </c>
      <c r="O453" s="304">
        <f>O9-O82</f>
        <v>-2530041.5499999998</v>
      </c>
      <c r="P453" s="304">
        <f t="shared" si="123"/>
        <v>-18409058.449999999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-21939100</v>
      </c>
      <c r="I454" s="302">
        <f>I60-I451</f>
        <v>-2925451.8</v>
      </c>
      <c r="J454" s="302">
        <f t="shared" si="124"/>
        <v>-19013648.199999999</v>
      </c>
      <c r="K454" s="346"/>
      <c r="L454" s="302">
        <f>L60-L451</f>
        <v>-21939100</v>
      </c>
      <c r="M454" s="326">
        <f>M60-M451</f>
        <v>-1444186.6600000001</v>
      </c>
      <c r="N454" s="302">
        <f>N60-N451</f>
        <v>-1481265.1400000001</v>
      </c>
      <c r="O454" s="304">
        <f>O60-O451</f>
        <v>-2925451.8</v>
      </c>
      <c r="P454" s="304">
        <f t="shared" si="123"/>
        <v>-19013648.199999999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1000000</v>
      </c>
      <c r="I455" s="366">
        <f>+I61-I452</f>
        <v>395410.25</v>
      </c>
      <c r="J455" s="366">
        <f t="shared" si="124"/>
        <v>604589.75</v>
      </c>
      <c r="K455" s="366"/>
      <c r="L455" s="366">
        <f>+L61-L452</f>
        <v>1000000</v>
      </c>
      <c r="M455" s="366">
        <f>+M61-M452</f>
        <v>350623.22</v>
      </c>
      <c r="N455" s="366">
        <f>+N61-N452</f>
        <v>44787.03</v>
      </c>
      <c r="O455" s="366">
        <f>+O61-O452</f>
        <v>395410.25</v>
      </c>
      <c r="P455" s="366">
        <f t="shared" si="123"/>
        <v>604589.75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7:F177"/>
    <mergeCell ref="A262:F262"/>
    <mergeCell ref="A383:F383"/>
    <mergeCell ref="A453:F453"/>
    <mergeCell ref="L6:O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EX850"/>
  <sheetViews>
    <sheetView zoomScale="60" zoomScaleNormal="60" workbookViewId="0">
      <selection activeCell="W192" sqref="W192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585"/>
      <c r="E4" s="585"/>
      <c r="F4" s="585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585" t="s">
        <v>441</v>
      </c>
      <c r="H5" s="585"/>
      <c r="I5" s="585"/>
      <c r="J5" s="585"/>
      <c r="K5" s="585"/>
      <c r="L5" s="585"/>
      <c r="M5" s="586"/>
      <c r="N5" s="585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587" t="s">
        <v>1</v>
      </c>
      <c r="B6" s="589" t="s">
        <v>2</v>
      </c>
      <c r="C6" s="589" t="s">
        <v>3</v>
      </c>
      <c r="D6" s="589" t="s">
        <v>4</v>
      </c>
      <c r="E6" s="589" t="s">
        <v>5</v>
      </c>
      <c r="F6" s="589" t="s">
        <v>6</v>
      </c>
      <c r="G6" s="591" t="s">
        <v>7</v>
      </c>
      <c r="H6" s="593" t="s">
        <v>8</v>
      </c>
      <c r="I6" s="594"/>
      <c r="J6" s="594"/>
      <c r="K6" s="595"/>
      <c r="L6" s="574" t="s">
        <v>9</v>
      </c>
      <c r="M6" s="575"/>
      <c r="N6" s="575"/>
      <c r="O6" s="576"/>
      <c r="P6" s="577" t="s">
        <v>10</v>
      </c>
      <c r="Q6" s="579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588"/>
      <c r="B7" s="590"/>
      <c r="C7" s="590"/>
      <c r="D7" s="590"/>
      <c r="E7" s="590"/>
      <c r="F7" s="590"/>
      <c r="G7" s="592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578"/>
      <c r="Q7" s="580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3457149.91</v>
      </c>
      <c r="J9" s="237"/>
      <c r="K9" s="238" t="s">
        <v>25</v>
      </c>
      <c r="L9" s="239">
        <f>+L10+L54</f>
        <v>3732000</v>
      </c>
      <c r="M9" s="237">
        <f>+M10+M54</f>
        <v>2396133.9200000004</v>
      </c>
      <c r="N9" s="237">
        <f>+N10+N54</f>
        <v>1061015.9899999998</v>
      </c>
      <c r="O9" s="240">
        <f>+O10+O54</f>
        <v>3457149.9100000006</v>
      </c>
      <c r="P9" s="241">
        <f>+P10+P34</f>
        <v>274850.08999999939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3457149.91</v>
      </c>
      <c r="J10" s="247">
        <f>H10-I10</f>
        <v>8561850.0899999999</v>
      </c>
      <c r="K10" s="248">
        <f>I10/H10*100</f>
        <v>28.7640395207588</v>
      </c>
      <c r="L10" s="246">
        <f>L12+L13+L25+L11+L41+L52+L36+L58</f>
        <v>3732000</v>
      </c>
      <c r="M10" s="246">
        <f>M12+M13+M25+M11+M41+M52+M36+M58</f>
        <v>2396133.9200000004</v>
      </c>
      <c r="N10" s="246">
        <f>N12+N13+N25+N11+N41+N52+N36+N58</f>
        <v>1061015.9899999998</v>
      </c>
      <c r="O10" s="246">
        <f>O12+O13+O25+O11+O41+O52+O36+O58</f>
        <v>3457149.9100000006</v>
      </c>
      <c r="P10" s="249">
        <f>L10-O10</f>
        <v>274850.08999999939</v>
      </c>
      <c r="Q10" s="248">
        <f>ROUND(O10/L10*100,2)</f>
        <v>92.64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3453301.21</v>
      </c>
      <c r="J13" s="254">
        <f t="shared" si="0"/>
        <v>8546698.7899999991</v>
      </c>
      <c r="K13" s="255">
        <f t="shared" si="1"/>
        <v>28.777510083333336</v>
      </c>
      <c r="L13" s="253">
        <f>+L14+L19</f>
        <v>3728000</v>
      </c>
      <c r="M13" s="253">
        <f>+M14+M19</f>
        <v>2393264.1100000003</v>
      </c>
      <c r="N13" s="253">
        <f>+N14+N19</f>
        <v>1060037.0999999999</v>
      </c>
      <c r="O13" s="256">
        <f>+O14+O19</f>
        <v>3453301.2100000004</v>
      </c>
      <c r="P13" s="257">
        <f t="shared" si="2"/>
        <v>274698.78999999957</v>
      </c>
      <c r="Q13" s="255">
        <f t="shared" si="3"/>
        <v>92.63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3448242.21</v>
      </c>
      <c r="J14" s="254">
        <f t="shared" si="0"/>
        <v>8551757.7899999991</v>
      </c>
      <c r="K14" s="255">
        <f t="shared" si="1"/>
        <v>28.73535175</v>
      </c>
      <c r="L14" s="253">
        <f>+L15+L16+L17+L18</f>
        <v>3728000</v>
      </c>
      <c r="M14" s="253">
        <f>+M15+M16+M17+M18</f>
        <v>2388205.1100000003</v>
      </c>
      <c r="N14" s="253">
        <f>+N15+N16+N17+N18</f>
        <v>1060037.0999999999</v>
      </c>
      <c r="O14" s="256">
        <f>+O15+O16+O17+O18</f>
        <v>3448242.2100000004</v>
      </c>
      <c r="P14" s="257">
        <f t="shared" si="2"/>
        <v>279757.78999999957</v>
      </c>
      <c r="Q14" s="255">
        <f t="shared" si="3"/>
        <v>92.5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5493</v>
      </c>
      <c r="J15" s="254">
        <f t="shared" si="0"/>
        <v>-5493</v>
      </c>
      <c r="K15" s="255" t="e">
        <f t="shared" si="1"/>
        <v>#DIV/0!</v>
      </c>
      <c r="L15" s="253"/>
      <c r="M15" s="253">
        <v>5192</v>
      </c>
      <c r="N15" s="253">
        <v>301</v>
      </c>
      <c r="O15" s="256">
        <f>+M15+N15</f>
        <v>5493</v>
      </c>
      <c r="P15" s="257">
        <f t="shared" si="2"/>
        <v>-5493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489</v>
      </c>
      <c r="J16" s="254">
        <f t="shared" si="0"/>
        <v>-489</v>
      </c>
      <c r="K16" s="255" t="e">
        <f t="shared" si="1"/>
        <v>#DIV/0!</v>
      </c>
      <c r="L16" s="253"/>
      <c r="M16" s="253">
        <v>282</v>
      </c>
      <c r="N16" s="253">
        <v>207</v>
      </c>
      <c r="O16" s="259">
        <f>+M16+N16</f>
        <v>489</v>
      </c>
      <c r="P16" s="257">
        <f t="shared" si="2"/>
        <v>-489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2979202.57</v>
      </c>
      <c r="J17" s="254">
        <f t="shared" si="0"/>
        <v>8020797.4299999997</v>
      </c>
      <c r="K17" s="255">
        <f t="shared" si="1"/>
        <v>27.083659727272725</v>
      </c>
      <c r="L17" s="253">
        <v>2728000</v>
      </c>
      <c r="M17" s="253">
        <v>1987602.86</v>
      </c>
      <c r="N17" s="253">
        <v>991599.71</v>
      </c>
      <c r="O17" s="259">
        <f>+M17+N17</f>
        <v>2979202.5700000003</v>
      </c>
      <c r="P17" s="257">
        <f t="shared" si="2"/>
        <v>-251202.5700000003</v>
      </c>
      <c r="Q17" s="255">
        <f t="shared" si="3"/>
        <v>109.21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463057.64</v>
      </c>
      <c r="J18" s="254">
        <f t="shared" si="0"/>
        <v>536942.36</v>
      </c>
      <c r="K18" s="255">
        <f t="shared" si="1"/>
        <v>46.305763999999996</v>
      </c>
      <c r="L18" s="253">
        <v>1000000</v>
      </c>
      <c r="M18" s="253">
        <v>395128.25</v>
      </c>
      <c r="N18" s="253">
        <v>67929.39</v>
      </c>
      <c r="O18" s="259">
        <f>+M18+N18</f>
        <v>463057.64</v>
      </c>
      <c r="P18" s="257">
        <f t="shared" si="2"/>
        <v>536942.36</v>
      </c>
      <c r="Q18" s="255">
        <f t="shared" si="3"/>
        <v>46.31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5059</v>
      </c>
      <c r="J19" s="254">
        <f t="shared" si="0"/>
        <v>-5059</v>
      </c>
      <c r="K19" s="255" t="e">
        <f t="shared" si="1"/>
        <v>#DIV/0!</v>
      </c>
      <c r="L19" s="253">
        <f>L20+L23+L24</f>
        <v>0</v>
      </c>
      <c r="M19" s="253">
        <f>M20+M23+M24</f>
        <v>5059</v>
      </c>
      <c r="N19" s="253">
        <f>N20+N23+N24</f>
        <v>0</v>
      </c>
      <c r="O19" s="253">
        <f>O20+O23+O24</f>
        <v>5059</v>
      </c>
      <c r="P19" s="257">
        <f t="shared" si="2"/>
        <v>-5059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5059</v>
      </c>
      <c r="J20" s="254">
        <f t="shared" si="0"/>
        <v>-5059</v>
      </c>
      <c r="K20" s="255" t="e">
        <f t="shared" si="1"/>
        <v>#DIV/0!</v>
      </c>
      <c r="L20" s="253">
        <f>+L21+L22</f>
        <v>0</v>
      </c>
      <c r="M20" s="253">
        <f>+M21+M22</f>
        <v>5059</v>
      </c>
      <c r="N20" s="253">
        <f>+N21+N22</f>
        <v>0</v>
      </c>
      <c r="O20" s="253">
        <f>+O21+O22</f>
        <v>5059</v>
      </c>
      <c r="P20" s="257">
        <f t="shared" si="2"/>
        <v>-5059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5059</v>
      </c>
      <c r="J21" s="254">
        <f t="shared" si="0"/>
        <v>-5059</v>
      </c>
      <c r="K21" s="255" t="e">
        <f t="shared" si="1"/>
        <v>#DIV/0!</v>
      </c>
      <c r="L21" s="253"/>
      <c r="M21" s="253">
        <v>5059</v>
      </c>
      <c r="N21" s="253">
        <v>0</v>
      </c>
      <c r="O21" s="259">
        <f>+M21+N21</f>
        <v>5059</v>
      </c>
      <c r="P21" s="257">
        <f t="shared" si="2"/>
        <v>-5059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3848.7</v>
      </c>
      <c r="J25" s="254">
        <f t="shared" si="0"/>
        <v>15151.3</v>
      </c>
      <c r="K25" s="255">
        <f t="shared" si="1"/>
        <v>20.256315789473682</v>
      </c>
      <c r="L25" s="253">
        <f>+L26+L30</f>
        <v>4000</v>
      </c>
      <c r="M25" s="253">
        <f>+M26+M30</f>
        <v>2869.81</v>
      </c>
      <c r="N25" s="253">
        <f>+N26+N30</f>
        <v>978.89</v>
      </c>
      <c r="O25" s="256">
        <f>+O26+O30</f>
        <v>3848.7</v>
      </c>
      <c r="P25" s="257">
        <f t="shared" si="2"/>
        <v>151.30000000000018</v>
      </c>
      <c r="Q25" s="255">
        <f t="shared" si="3"/>
        <v>96.22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3848.7</v>
      </c>
      <c r="J30" s="254">
        <f t="shared" si="0"/>
        <v>15151.3</v>
      </c>
      <c r="K30" s="255">
        <f t="shared" si="1"/>
        <v>20.256315789473682</v>
      </c>
      <c r="L30" s="253">
        <f>+L31</f>
        <v>4000</v>
      </c>
      <c r="M30" s="253">
        <f>+M31</f>
        <v>2869.81</v>
      </c>
      <c r="N30" s="253">
        <f>+N31</f>
        <v>978.89</v>
      </c>
      <c r="O30" s="256">
        <f>+O31</f>
        <v>3848.7</v>
      </c>
      <c r="P30" s="257">
        <f t="shared" si="2"/>
        <v>151.30000000000018</v>
      </c>
      <c r="Q30" s="255">
        <f t="shared" si="3"/>
        <v>96.22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3848.7</v>
      </c>
      <c r="J31" s="254">
        <f t="shared" si="0"/>
        <v>15151.3</v>
      </c>
      <c r="K31" s="255">
        <f t="shared" si="1"/>
        <v>20.256315789473682</v>
      </c>
      <c r="L31" s="253">
        <f>+L33+L32</f>
        <v>4000</v>
      </c>
      <c r="M31" s="253">
        <f>+M33+M32</f>
        <v>2869.81</v>
      </c>
      <c r="N31" s="253">
        <f>+N33+N32</f>
        <v>978.89</v>
      </c>
      <c r="O31" s="253">
        <f>+O33+O32</f>
        <v>3848.7</v>
      </c>
      <c r="P31" s="257">
        <f t="shared" si="2"/>
        <v>151.30000000000018</v>
      </c>
      <c r="Q31" s="255">
        <f t="shared" si="3"/>
        <v>96.22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3848.7</v>
      </c>
      <c r="J33" s="254">
        <f t="shared" si="0"/>
        <v>15151.3</v>
      </c>
      <c r="K33" s="255">
        <f t="shared" si="1"/>
        <v>20.256315789473682</v>
      </c>
      <c r="L33" s="253">
        <v>4000</v>
      </c>
      <c r="M33" s="253">
        <v>2869.81</v>
      </c>
      <c r="N33" s="253">
        <v>978.89</v>
      </c>
      <c r="O33" s="259">
        <f>+M33+N33</f>
        <v>3848.7</v>
      </c>
      <c r="P33" s="257">
        <f t="shared" si="2"/>
        <v>151.30000000000018</v>
      </c>
      <c r="Q33" s="255">
        <f t="shared" si="3"/>
        <v>96.22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f>+I35</f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2993603.27</v>
      </c>
      <c r="J60" s="254">
        <f t="shared" si="0"/>
        <v>8025396.7300000004</v>
      </c>
      <c r="K60" s="255">
        <f t="shared" si="1"/>
        <v>27.16764924221799</v>
      </c>
      <c r="L60" s="253">
        <f>L15+L17+L20+L24+L28+L33+L32+L39+L41+L52+L54+L58</f>
        <v>2732000</v>
      </c>
      <c r="M60" s="253">
        <f>M15+M17+M20+M24+M28+M33+M32+M39+M41+M52+M54+M58</f>
        <v>2000723.6700000002</v>
      </c>
      <c r="N60" s="253">
        <f>N15+N17+N20+N24+N28+N33+N32+N39+N41+N52+N54+N58</f>
        <v>992879.6</v>
      </c>
      <c r="O60" s="253">
        <f>O15+O17+O20+O24+O28+O33+O32+O39+O41+O52+O54+O58</f>
        <v>2993603.2700000005</v>
      </c>
      <c r="P60" s="257">
        <f t="shared" si="2"/>
        <v>-261603.27000000048</v>
      </c>
      <c r="Q60" s="255">
        <f t="shared" si="3"/>
        <v>109.58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463546.64</v>
      </c>
      <c r="J61" s="254">
        <f t="shared" si="0"/>
        <v>536453.36</v>
      </c>
      <c r="K61" s="255">
        <f t="shared" si="1"/>
        <v>46.354664</v>
      </c>
      <c r="L61" s="253">
        <f>+L16+L18+L29+L40</f>
        <v>1000000</v>
      </c>
      <c r="M61" s="253">
        <f>+M16+M18+M29+M40</f>
        <v>395410.25</v>
      </c>
      <c r="N61" s="253">
        <f>+N16+N18+N29+N40</f>
        <v>68136.39</v>
      </c>
      <c r="O61" s="253">
        <f>+O16+O18+O29+O40</f>
        <v>463546.64</v>
      </c>
      <c r="P61" s="257">
        <f t="shared" si="2"/>
        <v>536453.36</v>
      </c>
      <c r="Q61" s="255">
        <f t="shared" si="3"/>
        <v>46.35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581" t="s">
        <v>61</v>
      </c>
      <c r="B67" s="582"/>
      <c r="C67" s="582"/>
      <c r="D67" s="582"/>
      <c r="E67" s="582"/>
      <c r="F67" s="582"/>
      <c r="G67" s="280" t="s">
        <v>62</v>
      </c>
      <c r="H67" s="281">
        <f>+H68+H79+H81</f>
        <v>32267100</v>
      </c>
      <c r="I67" s="281">
        <f>+I68+I79+I81</f>
        <v>8218516.6100000003</v>
      </c>
      <c r="J67" s="281">
        <f t="shared" ref="J67" si="13">+J68+J79+J81</f>
        <v>24048583.390000001</v>
      </c>
      <c r="K67" s="282">
        <f t="shared" ref="K67:K108" si="14">ROUND(I67/H67*100,2)</f>
        <v>25.47</v>
      </c>
      <c r="L67" s="281">
        <f>+L68+L79+L81</f>
        <v>8435000</v>
      </c>
      <c r="M67" s="281">
        <f>+M68+M79+M81</f>
        <v>4926175.47</v>
      </c>
      <c r="N67" s="281">
        <f>+N68+N79+N81</f>
        <v>3292341.14</v>
      </c>
      <c r="O67" s="281">
        <f>+O68+O79+O81</f>
        <v>8218516.6100000003</v>
      </c>
      <c r="P67" s="281">
        <f>L67-O67</f>
        <v>216483.38999999966</v>
      </c>
      <c r="Q67" s="282">
        <f>ROUND(O67/L67*100,2)</f>
        <v>97.43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32267100</v>
      </c>
      <c r="I68" s="284">
        <f>+I69+I70+I71+I72+I73+I74+I75+I76+I77+I78</f>
        <v>8283355.5700000003</v>
      </c>
      <c r="J68" s="284">
        <f t="shared" ref="J68" si="15">+J69+J70+J71+J72+J73+J74+J75+J76+J77+J78</f>
        <v>23983744.43</v>
      </c>
      <c r="K68" s="285">
        <f t="shared" si="14"/>
        <v>25.67</v>
      </c>
      <c r="L68" s="284">
        <f>+L69+L70+L71+L72+L73+L74+L75+L76+L77+L78</f>
        <v>8435000</v>
      </c>
      <c r="M68" s="284">
        <f>+M69+M70+M71+M72+M73+M74+M75+M76+M77+M78</f>
        <v>4980551.43</v>
      </c>
      <c r="N68" s="284">
        <f>+N69+N70+N71+N72+N73+N74+N75+N76+N77+N78</f>
        <v>3302804.14</v>
      </c>
      <c r="O68" s="284">
        <f t="shared" ref="O68" si="16">+O69+O70+O71+O72+O73+O74+O75+O76+O77+O78</f>
        <v>8283355.5700000003</v>
      </c>
      <c r="P68" s="284">
        <f t="shared" ref="P68:P131" si="17">L68-O68</f>
        <v>151644.4299999997</v>
      </c>
      <c r="Q68" s="285">
        <f t="shared" ref="Q68:Q112" si="18">ROUND(O68/L68*100,2)</f>
        <v>98.2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1281594</v>
      </c>
      <c r="J69" s="284">
        <f t="shared" si="19"/>
        <v>3246406</v>
      </c>
      <c r="K69" s="285">
        <f t="shared" si="14"/>
        <v>28.3</v>
      </c>
      <c r="L69" s="284">
        <f t="shared" ref="L69:O73" si="20">+L84</f>
        <v>1293200</v>
      </c>
      <c r="M69" s="284">
        <f t="shared" si="20"/>
        <v>856020</v>
      </c>
      <c r="N69" s="284">
        <f t="shared" si="20"/>
        <v>425574</v>
      </c>
      <c r="O69" s="284">
        <f t="shared" si="20"/>
        <v>1281594</v>
      </c>
      <c r="P69" s="284">
        <f t="shared" si="17"/>
        <v>11606</v>
      </c>
      <c r="Q69" s="285">
        <f t="shared" si="18"/>
        <v>99.1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451100</v>
      </c>
      <c r="I70" s="284">
        <f t="shared" si="19"/>
        <v>131009.33</v>
      </c>
      <c r="J70" s="284">
        <f t="shared" si="19"/>
        <v>320090.67</v>
      </c>
      <c r="K70" s="285">
        <f t="shared" si="14"/>
        <v>29.04</v>
      </c>
      <c r="L70" s="284">
        <f t="shared" si="20"/>
        <v>148600</v>
      </c>
      <c r="M70" s="284">
        <f t="shared" si="20"/>
        <v>101904.89000000001</v>
      </c>
      <c r="N70" s="284">
        <f t="shared" si="20"/>
        <v>29104.44</v>
      </c>
      <c r="O70" s="284">
        <f t="shared" si="20"/>
        <v>131009.33</v>
      </c>
      <c r="P70" s="284">
        <f t="shared" si="17"/>
        <v>17590.669999999998</v>
      </c>
      <c r="Q70" s="285">
        <f t="shared" si="18"/>
        <v>88.16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822798</v>
      </c>
      <c r="J73" s="284">
        <f t="shared" si="19"/>
        <v>2157202</v>
      </c>
      <c r="K73" s="285">
        <f t="shared" si="14"/>
        <v>27.61</v>
      </c>
      <c r="L73" s="284">
        <f t="shared" si="20"/>
        <v>828000</v>
      </c>
      <c r="M73" s="284">
        <f t="shared" si="20"/>
        <v>538885</v>
      </c>
      <c r="N73" s="284">
        <f t="shared" si="20"/>
        <v>283913</v>
      </c>
      <c r="O73" s="284">
        <f t="shared" si="20"/>
        <v>822798</v>
      </c>
      <c r="P73" s="284">
        <f t="shared" si="17"/>
        <v>5202</v>
      </c>
      <c r="Q73" s="285">
        <f t="shared" si="18"/>
        <v>99.37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3115000</v>
      </c>
      <c r="I75" s="284">
        <f t="shared" si="21"/>
        <v>0</v>
      </c>
      <c r="J75" s="284">
        <f t="shared" si="21"/>
        <v>3115000</v>
      </c>
      <c r="K75" s="285">
        <f t="shared" si="14"/>
        <v>0</v>
      </c>
      <c r="L75" s="284">
        <f t="shared" si="22"/>
        <v>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0</v>
      </c>
      <c r="Q75" s="285" t="e">
        <f t="shared" si="18"/>
        <v>#DIV/0!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5961221.2400000002</v>
      </c>
      <c r="J76" s="284">
        <f t="shared" si="21"/>
        <v>15143778.76</v>
      </c>
      <c r="K76" s="285">
        <f t="shared" si="14"/>
        <v>28.25</v>
      </c>
      <c r="L76" s="284">
        <f t="shared" si="22"/>
        <v>6077200</v>
      </c>
      <c r="M76" s="284">
        <f t="shared" si="22"/>
        <v>3483741.54</v>
      </c>
      <c r="N76" s="284">
        <f t="shared" si="22"/>
        <v>2477479.7000000002</v>
      </c>
      <c r="O76" s="284">
        <f t="shared" si="22"/>
        <v>5961221.2400000002</v>
      </c>
      <c r="P76" s="284">
        <f t="shared" si="17"/>
        <v>115978.75999999978</v>
      </c>
      <c r="Q76" s="285">
        <f t="shared" si="18"/>
        <v>98.09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0</v>
      </c>
      <c r="N77" s="284">
        <f t="shared" si="24"/>
        <v>86733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-64838.96</v>
      </c>
      <c r="J81" s="284">
        <f>+J109</f>
        <v>64838.96</v>
      </c>
      <c r="K81" s="285" t="e">
        <f t="shared" si="14"/>
        <v>#DIV/0!</v>
      </c>
      <c r="L81" s="284">
        <f>+L109</f>
        <v>0</v>
      </c>
      <c r="M81" s="284">
        <f>+M109</f>
        <v>-54375.96</v>
      </c>
      <c r="N81" s="284">
        <f>+N109</f>
        <v>-10463</v>
      </c>
      <c r="O81" s="284">
        <f>+O109</f>
        <v>-64838.96</v>
      </c>
      <c r="P81" s="284">
        <f t="shared" si="17"/>
        <v>64838.96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570">
        <v>5004</v>
      </c>
      <c r="B82" s="571"/>
      <c r="C82" s="571"/>
      <c r="D82" s="571"/>
      <c r="E82" s="571"/>
      <c r="F82" s="571"/>
      <c r="G82" s="287" t="s">
        <v>88</v>
      </c>
      <c r="H82" s="288">
        <f>+H83+H104+H105+H109</f>
        <v>32267100</v>
      </c>
      <c r="I82" s="288">
        <f>+I83+I104+I105+I109</f>
        <v>8218516.6100000003</v>
      </c>
      <c r="J82" s="288">
        <f>+J83+J104+J106+J109</f>
        <v>24048583.390000001</v>
      </c>
      <c r="K82" s="285">
        <f t="shared" si="14"/>
        <v>25.47</v>
      </c>
      <c r="L82" s="288">
        <f>+L83+L104+L105+L109</f>
        <v>8435000</v>
      </c>
      <c r="M82" s="288">
        <f>+M83+M104+M105+M109</f>
        <v>4926175.47</v>
      </c>
      <c r="N82" s="288">
        <f>+N83+N104+N105+N109</f>
        <v>3292341.14</v>
      </c>
      <c r="O82" s="288">
        <f>+O83+O104+O106+O109</f>
        <v>8218516.6100000003</v>
      </c>
      <c r="P82" s="288">
        <f t="shared" si="17"/>
        <v>216483.38999999966</v>
      </c>
      <c r="Q82" s="282">
        <f t="shared" si="18"/>
        <v>97.43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32267100</v>
      </c>
      <c r="I83" s="284">
        <f>I84+I85+I86+I87+I88+I95+I96+I97+I102+I103</f>
        <v>8283355.5700000003</v>
      </c>
      <c r="J83" s="284">
        <f t="shared" ref="J83" si="25">J84+J85+J86+J87+J88+J95+J96+J97+J102+J103</f>
        <v>23983744.43</v>
      </c>
      <c r="K83" s="285">
        <f t="shared" si="14"/>
        <v>25.67</v>
      </c>
      <c r="L83" s="284">
        <f>L84+L85+L86+L87+L88+L95+L96+L97+L102+L103</f>
        <v>8435000</v>
      </c>
      <c r="M83" s="284">
        <f>M84+M85+M86+M87+M88+M95+M96+M97+M102+M103</f>
        <v>4980551.43</v>
      </c>
      <c r="N83" s="284">
        <f>N84+N85+N86+N87+N88+N95+N96+N97+N102+N103</f>
        <v>3302804.14</v>
      </c>
      <c r="O83" s="284">
        <f t="shared" ref="O83" si="26">O84+O85+O86+O87+O88+O95+O96+O97+O102+O103</f>
        <v>8283355.5700000003</v>
      </c>
      <c r="P83" s="284">
        <f t="shared" si="17"/>
        <v>151644.4299999997</v>
      </c>
      <c r="Q83" s="285">
        <f t="shared" si="18"/>
        <v>98.2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1281594</v>
      </c>
      <c r="J84" s="284">
        <f>J112+J179+J264</f>
        <v>3246406</v>
      </c>
      <c r="K84" s="285">
        <f t="shared" si="14"/>
        <v>28.3</v>
      </c>
      <c r="L84" s="284">
        <f>L112+L179+L264</f>
        <v>1293200</v>
      </c>
      <c r="M84" s="284">
        <f>M112+M179+M264</f>
        <v>856020</v>
      </c>
      <c r="N84" s="284">
        <f>N112+N179+N264</f>
        <v>425574</v>
      </c>
      <c r="O84" s="284">
        <f>O112+O179+O264</f>
        <v>1281594</v>
      </c>
      <c r="P84" s="284">
        <f t="shared" si="17"/>
        <v>11606</v>
      </c>
      <c r="Q84" s="285">
        <f t="shared" si="18"/>
        <v>99.1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451100</v>
      </c>
      <c r="I85" s="284">
        <f>I139+I206+I296+I385</f>
        <v>131009.33</v>
      </c>
      <c r="J85" s="284">
        <f>J139+J206+J296+J385</f>
        <v>320090.67</v>
      </c>
      <c r="K85" s="285">
        <f t="shared" si="14"/>
        <v>29.04</v>
      </c>
      <c r="L85" s="284">
        <f>L139+L206+L296+L385</f>
        <v>148600</v>
      </c>
      <c r="M85" s="284">
        <f>M139+M206+M296+M385</f>
        <v>101904.89000000001</v>
      </c>
      <c r="N85" s="284">
        <f>N139+N206+N296+N385</f>
        <v>29104.44</v>
      </c>
      <c r="O85" s="284">
        <f>O139+O206+O296+O385</f>
        <v>131009.33</v>
      </c>
      <c r="P85" s="284">
        <f t="shared" si="17"/>
        <v>17590.669999999998</v>
      </c>
      <c r="Q85" s="285">
        <f t="shared" si="18"/>
        <v>88.16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822798</v>
      </c>
      <c r="J88" s="284">
        <f>J237+J332+J391</f>
        <v>2157202</v>
      </c>
      <c r="K88" s="285">
        <f t="shared" si="14"/>
        <v>27.61</v>
      </c>
      <c r="L88" s="284">
        <f>L237+L332+L391</f>
        <v>828000</v>
      </c>
      <c r="M88" s="284">
        <f>M237+M332+M391</f>
        <v>538885</v>
      </c>
      <c r="N88" s="284">
        <f>N237+N332+N391</f>
        <v>283913</v>
      </c>
      <c r="O88" s="284">
        <f>O237+O332+O391</f>
        <v>822798</v>
      </c>
      <c r="P88" s="284">
        <f t="shared" si="17"/>
        <v>5202</v>
      </c>
      <c r="Q88" s="285">
        <f t="shared" si="18"/>
        <v>99.37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822798</v>
      </c>
      <c r="J89" s="284">
        <f>J90+J91+J92+J93+J94</f>
        <v>2157202</v>
      </c>
      <c r="K89" s="285">
        <f t="shared" si="14"/>
        <v>27.61</v>
      </c>
      <c r="L89" s="284">
        <f>L90+L91+L92+L93+L94</f>
        <v>828000</v>
      </c>
      <c r="M89" s="284">
        <f>M90+M91+M92+M93+M94</f>
        <v>538885</v>
      </c>
      <c r="N89" s="284">
        <f>N90+N91+N92+N93+N94</f>
        <v>283913</v>
      </c>
      <c r="O89" s="284">
        <f>O90+O91+O92+O93+O94</f>
        <v>822798</v>
      </c>
      <c r="P89" s="284">
        <f t="shared" si="17"/>
        <v>5202</v>
      </c>
      <c r="Q89" s="285">
        <f t="shared" si="18"/>
        <v>99.37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822798</v>
      </c>
      <c r="J91" s="284">
        <f>J334</f>
        <v>2157202</v>
      </c>
      <c r="K91" s="285">
        <f t="shared" si="14"/>
        <v>27.61</v>
      </c>
      <c r="L91" s="284">
        <f>L334</f>
        <v>828000</v>
      </c>
      <c r="M91" s="284">
        <f>M334</f>
        <v>538885</v>
      </c>
      <c r="N91" s="284">
        <f>N334</f>
        <v>283913</v>
      </c>
      <c r="O91" s="284">
        <f>O334</f>
        <v>822798</v>
      </c>
      <c r="P91" s="284">
        <f t="shared" si="17"/>
        <v>5202</v>
      </c>
      <c r="Q91" s="285">
        <f t="shared" si="18"/>
        <v>99.37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3115000</v>
      </c>
      <c r="I96" s="284">
        <f>I240+I400</f>
        <v>0</v>
      </c>
      <c r="J96" s="284">
        <f>+J400</f>
        <v>3115000</v>
      </c>
      <c r="K96" s="285">
        <f t="shared" si="14"/>
        <v>0</v>
      </c>
      <c r="L96" s="284">
        <f>L240+L400</f>
        <v>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0</v>
      </c>
      <c r="Q96" s="285" t="e">
        <f t="shared" si="18"/>
        <v>#DIV/0!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5961221.2400000002</v>
      </c>
      <c r="J97" s="284">
        <f>J244+J337+J414</f>
        <v>15143778.76</v>
      </c>
      <c r="K97" s="285">
        <f t="shared" si="14"/>
        <v>28.25</v>
      </c>
      <c r="L97" s="284">
        <f>L244+L337+L414</f>
        <v>6077200</v>
      </c>
      <c r="M97" s="284">
        <f>M244+M337+M414</f>
        <v>3483741.54</v>
      </c>
      <c r="N97" s="284">
        <f>N244+N337+N414</f>
        <v>2477479.7000000002</v>
      </c>
      <c r="O97" s="284">
        <f>O244+O337+O414</f>
        <v>5961221.2400000002</v>
      </c>
      <c r="P97" s="284">
        <f t="shared" si="17"/>
        <v>115978.75999999978</v>
      </c>
      <c r="Q97" s="285">
        <f t="shared" si="18"/>
        <v>98.09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3321100</v>
      </c>
      <c r="J98" s="284">
        <f>J245+J338</f>
        <v>7108900</v>
      </c>
      <c r="K98" s="285">
        <f t="shared" si="14"/>
        <v>31.84</v>
      </c>
      <c r="L98" s="284">
        <f>L245+L338</f>
        <v>3425000</v>
      </c>
      <c r="M98" s="284">
        <f>M245+M338</f>
        <v>2181840</v>
      </c>
      <c r="N98" s="284">
        <f>N245+N338</f>
        <v>1139260</v>
      </c>
      <c r="O98" s="284">
        <f>O245+O338</f>
        <v>3321100</v>
      </c>
      <c r="P98" s="284">
        <f t="shared" si="17"/>
        <v>103900</v>
      </c>
      <c r="Q98" s="285">
        <f t="shared" si="18"/>
        <v>96.97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2640121.2400000002</v>
      </c>
      <c r="J99" s="284">
        <f>J100+J101</f>
        <v>8034878.7599999998</v>
      </c>
      <c r="K99" s="285">
        <f t="shared" si="14"/>
        <v>24.73</v>
      </c>
      <c r="L99" s="284">
        <f>L100+L101</f>
        <v>2652200</v>
      </c>
      <c r="M99" s="284">
        <f>M100+M101</f>
        <v>1301901.54</v>
      </c>
      <c r="N99" s="284">
        <f>N100+N101</f>
        <v>1338219.7</v>
      </c>
      <c r="O99" s="284">
        <f>O100+O101</f>
        <v>2640121.2400000002</v>
      </c>
      <c r="P99" s="284">
        <f t="shared" si="17"/>
        <v>12078.759999999776</v>
      </c>
      <c r="Q99" s="285">
        <f t="shared" si="18"/>
        <v>99.54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2640121.2400000002</v>
      </c>
      <c r="J100" s="284">
        <f>J247+J355+J416</f>
        <v>8029878.7599999998</v>
      </c>
      <c r="K100" s="285">
        <f t="shared" si="14"/>
        <v>24.74</v>
      </c>
      <c r="L100" s="284">
        <f>L247+L356+L416</f>
        <v>2652200</v>
      </c>
      <c r="M100" s="284">
        <f>M247+M356+M416</f>
        <v>1301901.54</v>
      </c>
      <c r="N100" s="284">
        <f>N247+N356+N416</f>
        <v>1338219.7</v>
      </c>
      <c r="O100" s="284">
        <f>O247+O356+O416</f>
        <v>2640121.2400000002</v>
      </c>
      <c r="P100" s="284">
        <f t="shared" si="17"/>
        <v>12078.759999999776</v>
      </c>
      <c r="Q100" s="285">
        <f t="shared" si="18"/>
        <v>99.54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0</v>
      </c>
      <c r="Q101" s="285" t="e">
        <f t="shared" si="18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0</v>
      </c>
      <c r="N102" s="284">
        <f>N157+N358</f>
        <v>86733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-64838.96</v>
      </c>
      <c r="J109" s="294">
        <f>+J257+J373+J445</f>
        <v>64838.96</v>
      </c>
      <c r="K109" s="295"/>
      <c r="L109" s="294">
        <f>+L257+L373+L445+L159</f>
        <v>0</v>
      </c>
      <c r="M109" s="294">
        <f>+M257+M373+M445+M159</f>
        <v>-54375.96</v>
      </c>
      <c r="N109" s="294">
        <f>+N257+N373+N445+N159</f>
        <v>-10463</v>
      </c>
      <c r="O109" s="294">
        <f>+O257+O373+O445+O159</f>
        <v>-64838.96</v>
      </c>
      <c r="P109" s="294">
        <f t="shared" si="17"/>
        <v>64838.96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583" t="s">
        <v>111</v>
      </c>
      <c r="B110" s="584"/>
      <c r="C110" s="584"/>
      <c r="D110" s="584"/>
      <c r="E110" s="584"/>
      <c r="F110" s="584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0</v>
      </c>
      <c r="N110" s="297">
        <f>N111+N159</f>
        <v>86733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0</v>
      </c>
      <c r="N111" s="302">
        <f>N112+N139+N157</f>
        <v>86733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0</v>
      </c>
      <c r="N157" s="302">
        <f>+N158</f>
        <v>86733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/>
      <c r="N158" s="306">
        <v>86733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0</v>
      </c>
      <c r="N160" s="302">
        <f>N157</f>
        <v>86733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21597100</v>
      </c>
      <c r="I164" s="302">
        <f>+I165+I174</f>
        <v>5643234.3300000001</v>
      </c>
      <c r="J164" s="306">
        <f t="shared" si="40"/>
        <v>15953865.67</v>
      </c>
      <c r="K164" s="303">
        <f t="shared" si="41"/>
        <v>26.13</v>
      </c>
      <c r="L164" s="302">
        <f>+L165+L174</f>
        <v>5782800</v>
      </c>
      <c r="M164" s="302">
        <f>+M165+M174</f>
        <v>3678649.89</v>
      </c>
      <c r="N164" s="302">
        <f>+N165+N174</f>
        <v>1964584.44</v>
      </c>
      <c r="O164" s="302">
        <f>+O165+O174</f>
        <v>5643234.3300000001</v>
      </c>
      <c r="P164" s="304">
        <f t="shared" si="33"/>
        <v>139565.66999999993</v>
      </c>
      <c r="Q164" s="305">
        <f t="shared" si="39"/>
        <v>97.59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21597100</v>
      </c>
      <c r="I165" s="302">
        <f>+I166+I167+I168+I169+I170+I171+I172+I173</f>
        <v>5643234.3300000001</v>
      </c>
      <c r="J165" s="302">
        <f>+J166+J167+J168+J169+J170+J171+J172+J173</f>
        <v>15953865.67</v>
      </c>
      <c r="K165" s="303">
        <f t="shared" si="41"/>
        <v>26.13</v>
      </c>
      <c r="L165" s="302">
        <f>+L166+L167+L168+L169+L170+L171+L172+L173</f>
        <v>5782800</v>
      </c>
      <c r="M165" s="302">
        <f>+M166+M167+M168+M169+M170+M171+M172+M173</f>
        <v>3678649.89</v>
      </c>
      <c r="N165" s="302">
        <f>+N166+N167+N168+N169+N170+N171+N172+N173</f>
        <v>1964584.44</v>
      </c>
      <c r="O165" s="302">
        <f>+O166+O167+O168+O169+O170+O171+O172+O173</f>
        <v>5643234.3300000001</v>
      </c>
      <c r="P165" s="304">
        <f t="shared" si="33"/>
        <v>139565.66999999993</v>
      </c>
      <c r="Q165" s="305">
        <f t="shared" si="39"/>
        <v>97.59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1281594</v>
      </c>
      <c r="J166" s="306">
        <f t="shared" si="40"/>
        <v>3246406</v>
      </c>
      <c r="K166" s="303">
        <f t="shared" si="41"/>
        <v>28.3</v>
      </c>
      <c r="L166" s="302">
        <f>+L179+L264+L112</f>
        <v>1293200</v>
      </c>
      <c r="M166" s="302">
        <f>+M179+M264+M112</f>
        <v>856020</v>
      </c>
      <c r="N166" s="302">
        <f>+N179+N264+N112</f>
        <v>425574</v>
      </c>
      <c r="O166" s="302">
        <f>+O179+O264+O112</f>
        <v>1281594</v>
      </c>
      <c r="P166" s="304">
        <f t="shared" si="33"/>
        <v>11606</v>
      </c>
      <c r="Q166" s="305">
        <f t="shared" si="39"/>
        <v>99.1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131009.33</v>
      </c>
      <c r="J167" s="306">
        <f t="shared" si="40"/>
        <v>320090.67</v>
      </c>
      <c r="K167" s="303">
        <f t="shared" si="41"/>
        <v>29.04</v>
      </c>
      <c r="L167" s="302">
        <f>+L206+L296+L139</f>
        <v>148600</v>
      </c>
      <c r="M167" s="302">
        <f>+M206+M296+M139</f>
        <v>101904.89000000001</v>
      </c>
      <c r="N167" s="302">
        <f>+N206+N296+N139</f>
        <v>29104.44</v>
      </c>
      <c r="O167" s="302">
        <f>+O206+O296+O139</f>
        <v>131009.33</v>
      </c>
      <c r="P167" s="304">
        <f t="shared" si="33"/>
        <v>17590.669999999998</v>
      </c>
      <c r="Q167" s="305">
        <f t="shared" si="39"/>
        <v>88.16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822798</v>
      </c>
      <c r="J170" s="306">
        <f t="shared" si="40"/>
        <v>2157202</v>
      </c>
      <c r="K170" s="303">
        <f t="shared" si="41"/>
        <v>27.61</v>
      </c>
      <c r="L170" s="302">
        <f>+L237+L332</f>
        <v>828000</v>
      </c>
      <c r="M170" s="302">
        <f>+M237+M332</f>
        <v>538885</v>
      </c>
      <c r="N170" s="302">
        <f>+N237+N332</f>
        <v>283913</v>
      </c>
      <c r="O170" s="302">
        <f>+O237+O332</f>
        <v>822798</v>
      </c>
      <c r="P170" s="304">
        <f t="shared" si="33"/>
        <v>5202</v>
      </c>
      <c r="Q170" s="305">
        <f t="shared" si="39"/>
        <v>99.37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3115000</v>
      </c>
      <c r="I171" s="302">
        <f>I240+I400</f>
        <v>0</v>
      </c>
      <c r="J171" s="306">
        <f t="shared" si="40"/>
        <v>3115000</v>
      </c>
      <c r="K171" s="303">
        <f t="shared" si="41"/>
        <v>0</v>
      </c>
      <c r="L171" s="302">
        <f>L240+L400</f>
        <v>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0</v>
      </c>
      <c r="Q171" s="305" t="e">
        <f t="shared" si="39"/>
        <v>#DIV/0!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3321100</v>
      </c>
      <c r="J172" s="306">
        <f t="shared" si="40"/>
        <v>7113900</v>
      </c>
      <c r="K172" s="303">
        <f t="shared" si="41"/>
        <v>31.83</v>
      </c>
      <c r="L172" s="302">
        <f>+L244+L337</f>
        <v>3425000</v>
      </c>
      <c r="M172" s="302">
        <f>+M244+M337</f>
        <v>2181840</v>
      </c>
      <c r="N172" s="302">
        <f>+N244+N337</f>
        <v>1139260</v>
      </c>
      <c r="O172" s="302">
        <f>+O244+O337</f>
        <v>3321100</v>
      </c>
      <c r="P172" s="304">
        <f t="shared" si="33"/>
        <v>103900</v>
      </c>
      <c r="Q172" s="305">
        <f t="shared" si="39"/>
        <v>96.97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0</v>
      </c>
      <c r="N173" s="302">
        <f>+N358+N157</f>
        <v>86733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570" t="s">
        <v>144</v>
      </c>
      <c r="B177" s="571"/>
      <c r="C177" s="571"/>
      <c r="D177" s="571"/>
      <c r="E177" s="571"/>
      <c r="F177" s="571"/>
      <c r="G177" s="320" t="s">
        <v>145</v>
      </c>
      <c r="H177" s="321">
        <f>H178+H249+H257</f>
        <v>54100</v>
      </c>
      <c r="I177" s="321">
        <f>I178+I249+I257</f>
        <v>8525.44</v>
      </c>
      <c r="J177" s="321">
        <f>J178+J249+J257</f>
        <v>45574.559999999998</v>
      </c>
      <c r="K177" s="322">
        <f>ROUND(I177/H177*100,2)</f>
        <v>15.76</v>
      </c>
      <c r="L177" s="321">
        <f>L178+L249+L257</f>
        <v>10600</v>
      </c>
      <c r="M177" s="323">
        <f>M178+M249+M257</f>
        <v>8495.81</v>
      </c>
      <c r="N177" s="321">
        <f>N178+N249+N257</f>
        <v>29.63</v>
      </c>
      <c r="O177" s="324">
        <f>O178+O249+O257</f>
        <v>8525.44</v>
      </c>
      <c r="P177" s="324">
        <f t="shared" si="33"/>
        <v>2074.5599999999995</v>
      </c>
      <c r="Q177" s="325">
        <f t="shared" si="39"/>
        <v>80.430000000000007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8525.44</v>
      </c>
      <c r="J178" s="302">
        <f>J179+J206+J235+J237+J244+J240</f>
        <v>45574.559999999998</v>
      </c>
      <c r="K178" s="303">
        <f>ROUND(I178/H178*100,2)</f>
        <v>15.76</v>
      </c>
      <c r="L178" s="302">
        <f t="shared" ref="L178:O178" si="42">L179+L206+L235+L237+L244+L240</f>
        <v>10600</v>
      </c>
      <c r="M178" s="302">
        <f t="shared" si="42"/>
        <v>8495.81</v>
      </c>
      <c r="N178" s="302">
        <f t="shared" si="42"/>
        <v>29.63</v>
      </c>
      <c r="O178" s="302">
        <f t="shared" si="42"/>
        <v>8525.44</v>
      </c>
      <c r="P178" s="304">
        <f t="shared" si="33"/>
        <v>2074.5599999999995</v>
      </c>
      <c r="Q178" s="305">
        <f t="shared" si="39"/>
        <v>80.430000000000007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8525.44</v>
      </c>
      <c r="J206" s="302">
        <f>J207+J218+J219+J223+J226+J227+J228+J229</f>
        <v>40574.559999999998</v>
      </c>
      <c r="K206" s="303">
        <f>ROUND(I206/H206*100,2)</f>
        <v>17.36</v>
      </c>
      <c r="L206" s="302">
        <f>L207+L218+L219+L223+L226+L227+L228+L229</f>
        <v>10600</v>
      </c>
      <c r="M206" s="302">
        <f>M207+M218+M219+M223+M226+M227+M228+M229</f>
        <v>8495.81</v>
      </c>
      <c r="N206" s="302">
        <f>N207+N218+N219+N223+N226+N227+N228+N229</f>
        <v>29.63</v>
      </c>
      <c r="O206" s="327">
        <f t="shared" ref="O206" si="46">O207+O218+O219+O223+O226+O227+O228+O229</f>
        <v>8525.44</v>
      </c>
      <c r="P206" s="304">
        <f t="shared" si="45"/>
        <v>2074.5599999999995</v>
      </c>
      <c r="Q206" s="305">
        <f t="shared" ref="Q206:Q246" si="47">ROUND(O206/L206*100,2)</f>
        <v>80.430000000000007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8525.44</v>
      </c>
      <c r="J207" s="302">
        <f>SUM(J208:J217)</f>
        <v>40574.559999999998</v>
      </c>
      <c r="K207" s="303">
        <f>ROUND(I207/H207*100,2)</f>
        <v>17.36</v>
      </c>
      <c r="L207" s="302">
        <f>SUM(L208:L217)</f>
        <v>10600</v>
      </c>
      <c r="M207" s="284">
        <f>SUM(M208:M217)</f>
        <v>8495.81</v>
      </c>
      <c r="N207" s="302">
        <f>SUM(N208:N217)</f>
        <v>29.63</v>
      </c>
      <c r="O207" s="304">
        <f>SUM(O208:O217)</f>
        <v>8525.44</v>
      </c>
      <c r="P207" s="304">
        <f t="shared" si="45"/>
        <v>2074.5599999999995</v>
      </c>
      <c r="Q207" s="305">
        <f t="shared" si="47"/>
        <v>80.430000000000007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1421.35</v>
      </c>
      <c r="J210" s="306">
        <f t="shared" si="48"/>
        <v>2578.65</v>
      </c>
      <c r="K210" s="303">
        <f t="shared" ref="K210:K217" si="50">ROUND(I210/H210*100,2)</f>
        <v>35.53</v>
      </c>
      <c r="L210" s="306">
        <v>3000</v>
      </c>
      <c r="M210" s="307">
        <v>1421.35</v>
      </c>
      <c r="N210" s="306">
        <v>0</v>
      </c>
      <c r="O210" s="308">
        <f t="shared" si="49"/>
        <v>1421.35</v>
      </c>
      <c r="P210" s="308">
        <f t="shared" si="45"/>
        <v>1578.65</v>
      </c>
      <c r="Q210" s="305">
        <f t="shared" si="47"/>
        <v>47.38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15.2</v>
      </c>
      <c r="J211" s="306">
        <f t="shared" si="48"/>
        <v>984.8</v>
      </c>
      <c r="K211" s="303"/>
      <c r="L211" s="306">
        <v>500</v>
      </c>
      <c r="M211" s="307">
        <v>15.2</v>
      </c>
      <c r="N211" s="306">
        <v>0</v>
      </c>
      <c r="O211" s="308">
        <f t="shared" si="49"/>
        <v>15.2</v>
      </c>
      <c r="P211" s="308">
        <f t="shared" si="45"/>
        <v>484.8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88.89</v>
      </c>
      <c r="J215" s="306">
        <f t="shared" si="48"/>
        <v>11.11</v>
      </c>
      <c r="K215" s="303">
        <f t="shared" si="50"/>
        <v>88.89</v>
      </c>
      <c r="L215" s="306">
        <v>100</v>
      </c>
      <c r="M215" s="307">
        <v>59.26</v>
      </c>
      <c r="N215" s="306">
        <v>29.63</v>
      </c>
      <c r="O215" s="308">
        <f t="shared" si="49"/>
        <v>88.89</v>
      </c>
      <c r="P215" s="308">
        <f t="shared" si="45"/>
        <v>11.11</v>
      </c>
      <c r="Q215" s="305">
        <f t="shared" si="47"/>
        <v>88.89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0</v>
      </c>
      <c r="M216" s="307"/>
      <c r="N216" s="306"/>
      <c r="O216" s="308">
        <f t="shared" si="49"/>
        <v>0</v>
      </c>
      <c r="P216" s="308">
        <f t="shared" si="45"/>
        <v>0</v>
      </c>
      <c r="Q216" s="305" t="e">
        <f t="shared" si="47"/>
        <v>#DIV/0!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7000</v>
      </c>
      <c r="J217" s="306">
        <f t="shared" si="48"/>
        <v>33000</v>
      </c>
      <c r="K217" s="303">
        <f t="shared" si="50"/>
        <v>17.5</v>
      </c>
      <c r="L217" s="306">
        <v>7000</v>
      </c>
      <c r="M217" s="307">
        <v>7000</v>
      </c>
      <c r="N217" s="306">
        <v>0</v>
      </c>
      <c r="O217" s="308">
        <f t="shared" si="49"/>
        <v>7000</v>
      </c>
      <c r="P217" s="308">
        <f t="shared" si="45"/>
        <v>0</v>
      </c>
      <c r="Q217" s="305">
        <f t="shared" si="47"/>
        <v>100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0</v>
      </c>
      <c r="Q244" s="305" t="e">
        <f t="shared" si="47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0</v>
      </c>
      <c r="Q246" s="305" t="e">
        <f t="shared" si="47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0</v>
      </c>
      <c r="M248" s="307"/>
      <c r="N248" s="306"/>
      <c r="O248" s="308">
        <f t="shared" si="59"/>
        <v>0</v>
      </c>
      <c r="P248" s="308">
        <f t="shared" si="45"/>
        <v>0</v>
      </c>
      <c r="Q248" s="305" t="e">
        <f t="shared" ref="Q248:Q303" si="60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8525.44</v>
      </c>
      <c r="J261" s="302">
        <f>H261-I261</f>
        <v>45574.559999999998</v>
      </c>
      <c r="K261" s="303">
        <f t="shared" ref="K261:K308" si="63">ROUND(I261/H261*100,2)</f>
        <v>15.76</v>
      </c>
      <c r="L261" s="302">
        <f>L177-L260</f>
        <v>10600</v>
      </c>
      <c r="M261" s="302">
        <f>M177-M260</f>
        <v>8495.81</v>
      </c>
      <c r="N261" s="302">
        <f>N177-N260</f>
        <v>29.63</v>
      </c>
      <c r="O261" s="302">
        <f>O177-O260</f>
        <v>8525.44</v>
      </c>
      <c r="P261" s="304">
        <f t="shared" si="62"/>
        <v>2074.5599999999995</v>
      </c>
      <c r="Q261" s="305">
        <f t="shared" si="60"/>
        <v>80.430000000000007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570" t="s">
        <v>167</v>
      </c>
      <c r="B262" s="571"/>
      <c r="C262" s="571"/>
      <c r="D262" s="571"/>
      <c r="E262" s="571"/>
      <c r="F262" s="571"/>
      <c r="G262" s="320" t="s">
        <v>168</v>
      </c>
      <c r="H262" s="321">
        <f>H263+H361+H369+H373</f>
        <v>18340000</v>
      </c>
      <c r="I262" s="321">
        <f>I263+I361+I369+I373</f>
        <v>5490089.8899999997</v>
      </c>
      <c r="J262" s="321">
        <f>J263+J361+J369+J373</f>
        <v>12849910.109999999</v>
      </c>
      <c r="K262" s="322">
        <f t="shared" si="63"/>
        <v>29.94</v>
      </c>
      <c r="L262" s="321">
        <f>L263+L361+L369+L373</f>
        <v>5684200</v>
      </c>
      <c r="M262" s="323">
        <f>M263+M361+M369+M373</f>
        <v>3620000.08</v>
      </c>
      <c r="N262" s="321">
        <f>N263+N361+N369+N373</f>
        <v>1870089.81</v>
      </c>
      <c r="O262" s="324">
        <f>O263+O361+O369+O373</f>
        <v>5490089.8899999997</v>
      </c>
      <c r="P262" s="324">
        <f t="shared" si="62"/>
        <v>194110.11000000034</v>
      </c>
      <c r="Q262" s="325">
        <f t="shared" si="60"/>
        <v>96.59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5547975.8899999997</v>
      </c>
      <c r="J263" s="302">
        <f>J264+J296+J329+J332+J337+J358</f>
        <v>12792024.109999999</v>
      </c>
      <c r="K263" s="303">
        <f t="shared" si="63"/>
        <v>30.25</v>
      </c>
      <c r="L263" s="302">
        <f>L264+L296+L329+L332+L337+L358</f>
        <v>5684200</v>
      </c>
      <c r="M263" s="284">
        <f>M264+M296+M329+M332+M337+M358</f>
        <v>3670154.08</v>
      </c>
      <c r="N263" s="302">
        <f>N264+N296+N329+N332+N337+N358</f>
        <v>1877821.81</v>
      </c>
      <c r="O263" s="304">
        <f>O264+O296+O329+O332+O337+O358</f>
        <v>5547975.8899999997</v>
      </c>
      <c r="P263" s="304">
        <f t="shared" si="62"/>
        <v>136224.11000000034</v>
      </c>
      <c r="Q263" s="305">
        <f t="shared" si="60"/>
        <v>97.6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1281594</v>
      </c>
      <c r="J264" s="302">
        <f>J265+J282+J289</f>
        <v>3246406</v>
      </c>
      <c r="K264" s="303">
        <f t="shared" si="63"/>
        <v>28.3</v>
      </c>
      <c r="L264" s="302">
        <f>L265+L282+L289</f>
        <v>1293200</v>
      </c>
      <c r="M264" s="284">
        <f>M265+M282+M289</f>
        <v>856020</v>
      </c>
      <c r="N264" s="302">
        <f>N265+N282+N289</f>
        <v>425574</v>
      </c>
      <c r="O264" s="327">
        <f>O265+O282+O289</f>
        <v>1281594</v>
      </c>
      <c r="P264" s="304">
        <f t="shared" si="62"/>
        <v>11606</v>
      </c>
      <c r="Q264" s="305">
        <f t="shared" si="60"/>
        <v>99.1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1255315</v>
      </c>
      <c r="J265" s="302">
        <f>SUM(J266:J281)</f>
        <v>3145685</v>
      </c>
      <c r="K265" s="303">
        <f t="shared" si="63"/>
        <v>28.52</v>
      </c>
      <c r="L265" s="302">
        <f>SUM(L266:L281)</f>
        <v>1266600</v>
      </c>
      <c r="M265" s="284">
        <f>SUM(M266:M281)</f>
        <v>838492</v>
      </c>
      <c r="N265" s="302">
        <f>SUM(N266:N281)</f>
        <v>416823</v>
      </c>
      <c r="O265" s="304">
        <f>SUM(O266:O281)</f>
        <v>1255315</v>
      </c>
      <c r="P265" s="304">
        <f t="shared" si="62"/>
        <v>11285</v>
      </c>
      <c r="Q265" s="305">
        <f t="shared" si="60"/>
        <v>99.11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1100745</v>
      </c>
      <c r="J266" s="306">
        <f t="shared" ref="J266:J295" si="64">H266-I266</f>
        <v>2789255</v>
      </c>
      <c r="K266" s="303">
        <f t="shared" si="63"/>
        <v>28.3</v>
      </c>
      <c r="L266" s="306">
        <v>1104600</v>
      </c>
      <c r="M266" s="307">
        <v>734517</v>
      </c>
      <c r="N266" s="306">
        <v>366228</v>
      </c>
      <c r="O266" s="308">
        <f t="shared" ref="O266:O281" si="65">M266+N266</f>
        <v>1100745</v>
      </c>
      <c r="P266" s="308">
        <f t="shared" si="62"/>
        <v>3855</v>
      </c>
      <c r="Q266" s="305">
        <f t="shared" si="60"/>
        <v>99.65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67811</v>
      </c>
      <c r="J269" s="306">
        <f t="shared" si="64"/>
        <v>212189</v>
      </c>
      <c r="K269" s="303"/>
      <c r="L269" s="306">
        <v>68900</v>
      </c>
      <c r="M269" s="307">
        <v>44839</v>
      </c>
      <c r="N269" s="306">
        <v>22972</v>
      </c>
      <c r="O269" s="308">
        <f t="shared" si="65"/>
        <v>67811</v>
      </c>
      <c r="P269" s="308">
        <f t="shared" si="62"/>
        <v>1089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57408</v>
      </c>
      <c r="J276" s="306">
        <f t="shared" si="64"/>
        <v>52592</v>
      </c>
      <c r="K276" s="303">
        <f t="shared" si="63"/>
        <v>52.19</v>
      </c>
      <c r="L276" s="306">
        <v>62100</v>
      </c>
      <c r="M276" s="307">
        <v>39744</v>
      </c>
      <c r="N276" s="306">
        <v>17664</v>
      </c>
      <c r="O276" s="308">
        <f t="shared" si="65"/>
        <v>57408</v>
      </c>
      <c r="P276" s="308">
        <f t="shared" si="62"/>
        <v>4692</v>
      </c>
      <c r="Q276" s="305">
        <f t="shared" si="60"/>
        <v>92.44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69</v>
      </c>
      <c r="J277" s="306">
        <f t="shared" si="64"/>
        <v>931</v>
      </c>
      <c r="K277" s="303">
        <f t="shared" si="63"/>
        <v>6.9</v>
      </c>
      <c r="L277" s="306">
        <v>100</v>
      </c>
      <c r="M277" s="307"/>
      <c r="N277" s="306">
        <v>69</v>
      </c>
      <c r="O277" s="308">
        <f t="shared" si="65"/>
        <v>69</v>
      </c>
      <c r="P277" s="308">
        <f t="shared" si="62"/>
        <v>31</v>
      </c>
      <c r="Q277" s="305">
        <f t="shared" si="60"/>
        <v>69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29282</v>
      </c>
      <c r="J280" s="306">
        <f t="shared" si="64"/>
        <v>90718</v>
      </c>
      <c r="K280" s="303">
        <f t="shared" si="63"/>
        <v>24.4</v>
      </c>
      <c r="L280" s="306">
        <v>30900</v>
      </c>
      <c r="M280" s="307">
        <v>19392</v>
      </c>
      <c r="N280" s="306">
        <v>9890</v>
      </c>
      <c r="O280" s="308">
        <f t="shared" si="65"/>
        <v>29282</v>
      </c>
      <c r="P280" s="308">
        <f t="shared" si="62"/>
        <v>1618</v>
      </c>
      <c r="Q280" s="305">
        <f t="shared" si="60"/>
        <v>94.76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0</v>
      </c>
      <c r="M287" s="307"/>
      <c r="N287" s="306"/>
      <c r="O287" s="308">
        <f t="shared" si="67"/>
        <v>0</v>
      </c>
      <c r="P287" s="308">
        <f t="shared" si="62"/>
        <v>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26279</v>
      </c>
      <c r="J289" s="306">
        <f t="shared" si="64"/>
        <v>70721</v>
      </c>
      <c r="K289" s="303">
        <f t="shared" si="63"/>
        <v>27.09</v>
      </c>
      <c r="L289" s="302">
        <f>SUM(L290+L291+L292+L293+L294+L295)</f>
        <v>26600</v>
      </c>
      <c r="M289" s="284">
        <f>SUM(M290+M291+M292+M293+M294+M295)</f>
        <v>17528</v>
      </c>
      <c r="N289" s="302">
        <f>SUM(N290+N291+N292+N293+N294+N295)</f>
        <v>8751</v>
      </c>
      <c r="O289" s="304">
        <f>SUM(O290+O291+O292+O293+O294+O295)</f>
        <v>26279</v>
      </c>
      <c r="P289" s="304">
        <f t="shared" si="62"/>
        <v>321</v>
      </c>
      <c r="Q289" s="305">
        <f t="shared" si="60"/>
        <v>98.79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26279</v>
      </c>
      <c r="J295" s="306">
        <f t="shared" si="64"/>
        <v>70721</v>
      </c>
      <c r="K295" s="303">
        <f t="shared" si="63"/>
        <v>27.09</v>
      </c>
      <c r="L295" s="306">
        <v>26600</v>
      </c>
      <c r="M295" s="307">
        <v>17528</v>
      </c>
      <c r="N295" s="306">
        <v>8751</v>
      </c>
      <c r="O295" s="308">
        <f t="shared" si="68"/>
        <v>26279</v>
      </c>
      <c r="P295" s="308">
        <f t="shared" si="62"/>
        <v>321</v>
      </c>
      <c r="Q295" s="305">
        <f t="shared" si="60"/>
        <v>98.79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122483.89</v>
      </c>
      <c r="J296" s="302">
        <f t="shared" ref="J296" si="69">J297+J308+J309+J313+J316+J317+J318+J319+J320+J321+J322</f>
        <v>279516.11</v>
      </c>
      <c r="K296" s="303">
        <f t="shared" si="63"/>
        <v>30.47</v>
      </c>
      <c r="L296" s="302">
        <f>L297+L308+L309+L313+L316+L317+L318+L319+L320+L321+L322</f>
        <v>138000</v>
      </c>
      <c r="M296" s="284">
        <f>M297+M308+M309+M313+M316+M317+M318+M319+M320+M321+M322</f>
        <v>93409.080000000016</v>
      </c>
      <c r="N296" s="302">
        <f>N297+N308+N309+N313+N316+N317+N318+N319+N320+N321+N322</f>
        <v>29074.809999999998</v>
      </c>
      <c r="O296" s="338">
        <f t="shared" ref="O296" si="70">O297+O308+O309+O313+O316+O317+O318+O319+O320+O321+O322</f>
        <v>122483.89</v>
      </c>
      <c r="P296" s="304">
        <f t="shared" si="62"/>
        <v>15516.11</v>
      </c>
      <c r="Q296" s="305">
        <f t="shared" si="60"/>
        <v>88.76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88879.71</v>
      </c>
      <c r="J297" s="302">
        <f>SUM(J298:J307)</f>
        <v>185120.29</v>
      </c>
      <c r="K297" s="303">
        <f t="shared" si="63"/>
        <v>32.44</v>
      </c>
      <c r="L297" s="302">
        <f>SUM(L298:L307)</f>
        <v>100000</v>
      </c>
      <c r="M297" s="284">
        <f>SUM(M298:M307)</f>
        <v>70824</v>
      </c>
      <c r="N297" s="302">
        <f>SUM(N298:N307)</f>
        <v>18055.71</v>
      </c>
      <c r="O297" s="304">
        <f>SUM(O298:O307)</f>
        <v>88879.71</v>
      </c>
      <c r="P297" s="304">
        <f t="shared" si="62"/>
        <v>11120.289999999994</v>
      </c>
      <c r="Q297" s="305">
        <f t="shared" si="60"/>
        <v>88.88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/>
      <c r="J298" s="306">
        <f t="shared" ref="J298:J331" si="71">H298-I298</f>
        <v>4000</v>
      </c>
      <c r="K298" s="303">
        <f t="shared" si="63"/>
        <v>0</v>
      </c>
      <c r="L298" s="306">
        <v>1000</v>
      </c>
      <c r="M298" s="307"/>
      <c r="N298" s="306"/>
      <c r="O298" s="308">
        <f t="shared" ref="O298:O308" si="72">M298+N298</f>
        <v>0</v>
      </c>
      <c r="P298" s="308">
        <f t="shared" si="62"/>
        <v>1000</v>
      </c>
      <c r="Q298" s="305">
        <f t="shared" si="60"/>
        <v>0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0</v>
      </c>
      <c r="M299" s="307"/>
      <c r="N299" s="306"/>
      <c r="O299" s="308">
        <f t="shared" si="72"/>
        <v>0</v>
      </c>
      <c r="P299" s="308">
        <f t="shared" si="62"/>
        <v>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33385.490000000005</v>
      </c>
      <c r="J300" s="306">
        <f t="shared" si="71"/>
        <v>46614.509999999995</v>
      </c>
      <c r="K300" s="303">
        <f t="shared" si="63"/>
        <v>41.73</v>
      </c>
      <c r="L300" s="306">
        <v>37000</v>
      </c>
      <c r="M300" s="307">
        <v>30831.49</v>
      </c>
      <c r="N300" s="306">
        <v>2554</v>
      </c>
      <c r="O300" s="308">
        <f t="shared" si="72"/>
        <v>33385.490000000005</v>
      </c>
      <c r="P300" s="308">
        <f t="shared" si="62"/>
        <v>3614.5099999999948</v>
      </c>
      <c r="Q300" s="305">
        <f t="shared" si="60"/>
        <v>90.23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7674.1399999999994</v>
      </c>
      <c r="J301" s="306">
        <f t="shared" si="71"/>
        <v>23325.86</v>
      </c>
      <c r="K301" s="303">
        <f t="shared" si="63"/>
        <v>24.76</v>
      </c>
      <c r="L301" s="306">
        <v>9000</v>
      </c>
      <c r="M301" s="307">
        <v>6518.87</v>
      </c>
      <c r="N301" s="306">
        <v>1155.27</v>
      </c>
      <c r="O301" s="308">
        <f t="shared" si="72"/>
        <v>7674.1399999999994</v>
      </c>
      <c r="P301" s="308">
        <f t="shared" si="62"/>
        <v>1325.8600000000006</v>
      </c>
      <c r="Q301" s="305">
        <f t="shared" si="60"/>
        <v>85.27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1009.5500000000001</v>
      </c>
      <c r="J302" s="306">
        <f t="shared" si="71"/>
        <v>4990.45</v>
      </c>
      <c r="K302" s="303">
        <f t="shared" si="63"/>
        <v>16.829999999999998</v>
      </c>
      <c r="L302" s="306">
        <v>2000</v>
      </c>
      <c r="M302" s="307">
        <v>361.11</v>
      </c>
      <c r="N302" s="306">
        <v>648.44000000000005</v>
      </c>
      <c r="O302" s="308">
        <f t="shared" si="72"/>
        <v>1009.5500000000001</v>
      </c>
      <c r="P302" s="308">
        <f t="shared" si="62"/>
        <v>990.44999999999993</v>
      </c>
      <c r="Q302" s="305">
        <f t="shared" si="60"/>
        <v>50.48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3000</v>
      </c>
      <c r="J305" s="306">
        <f t="shared" si="71"/>
        <v>7000</v>
      </c>
      <c r="K305" s="303">
        <f t="shared" si="63"/>
        <v>30</v>
      </c>
      <c r="L305" s="306">
        <v>3000</v>
      </c>
      <c r="M305" s="307">
        <v>2216.79</v>
      </c>
      <c r="N305" s="306">
        <v>783.21</v>
      </c>
      <c r="O305" s="308">
        <f t="shared" si="72"/>
        <v>3000</v>
      </c>
      <c r="P305" s="308">
        <f t="shared" si="62"/>
        <v>0</v>
      </c>
      <c r="Q305" s="305">
        <f t="shared" ref="Q305:Q368" si="73">ROUND(O305/L305*100,2)</f>
        <v>100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33954.5</v>
      </c>
      <c r="J306" s="306">
        <f t="shared" si="71"/>
        <v>94045.5</v>
      </c>
      <c r="K306" s="303">
        <f t="shared" si="63"/>
        <v>26.53</v>
      </c>
      <c r="L306" s="306">
        <v>36000</v>
      </c>
      <c r="M306" s="307">
        <v>22059.5</v>
      </c>
      <c r="N306" s="306">
        <v>11895</v>
      </c>
      <c r="O306" s="308">
        <f t="shared" si="72"/>
        <v>33954.5</v>
      </c>
      <c r="P306" s="308">
        <f t="shared" si="62"/>
        <v>2045.5</v>
      </c>
      <c r="Q306" s="305">
        <f t="shared" si="73"/>
        <v>94.32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9856.0299999999988</v>
      </c>
      <c r="J307" s="306">
        <f t="shared" si="71"/>
        <v>4143.9700000000012</v>
      </c>
      <c r="K307" s="303">
        <f t="shared" si="63"/>
        <v>70.400000000000006</v>
      </c>
      <c r="L307" s="306">
        <v>12000</v>
      </c>
      <c r="M307" s="307">
        <v>8836.24</v>
      </c>
      <c r="N307" s="306">
        <v>1019.79</v>
      </c>
      <c r="O307" s="308">
        <f t="shared" si="72"/>
        <v>9856.0299999999988</v>
      </c>
      <c r="P307" s="308">
        <f t="shared" si="62"/>
        <v>2143.9700000000012</v>
      </c>
      <c r="Q307" s="305">
        <f t="shared" si="73"/>
        <v>82.13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2841.73</v>
      </c>
      <c r="J313" s="306">
        <f t="shared" si="71"/>
        <v>5158.2700000000004</v>
      </c>
      <c r="K313" s="303">
        <f t="shared" ref="K313:K376" si="75">ROUND(I313/H313*100,2)</f>
        <v>35.520000000000003</v>
      </c>
      <c r="L313" s="302">
        <f>L314+L315</f>
        <v>4000</v>
      </c>
      <c r="M313" s="284">
        <f>M314+M315</f>
        <v>1481.82</v>
      </c>
      <c r="N313" s="302">
        <f>N314+N315</f>
        <v>1359.91</v>
      </c>
      <c r="O313" s="304">
        <f>O314+O315</f>
        <v>2841.73</v>
      </c>
      <c r="P313" s="304">
        <f t="shared" si="62"/>
        <v>1158.27</v>
      </c>
      <c r="Q313" s="305">
        <f t="shared" si="73"/>
        <v>71.040000000000006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2841.73</v>
      </c>
      <c r="J314" s="306">
        <f t="shared" si="71"/>
        <v>5158.2700000000004</v>
      </c>
      <c r="K314" s="303">
        <f t="shared" si="75"/>
        <v>35.520000000000003</v>
      </c>
      <c r="L314" s="306">
        <v>4000</v>
      </c>
      <c r="M314" s="307">
        <v>1481.82</v>
      </c>
      <c r="N314" s="306">
        <v>1359.91</v>
      </c>
      <c r="O314" s="308">
        <f t="shared" ref="O314:O321" si="76">M314+N314</f>
        <v>2841.73</v>
      </c>
      <c r="P314" s="308">
        <f t="shared" si="62"/>
        <v>1158.27</v>
      </c>
      <c r="Q314" s="305">
        <f t="shared" si="73"/>
        <v>71.040000000000006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30762.45</v>
      </c>
      <c r="J322" s="302">
        <f>+J323+J324+J325+J326+J327+J328</f>
        <v>89237.55</v>
      </c>
      <c r="K322" s="303">
        <f t="shared" si="75"/>
        <v>25.64</v>
      </c>
      <c r="L322" s="302">
        <v>34000</v>
      </c>
      <c r="M322" s="284">
        <f>+M323+M324+M325+M326+M327+M328</f>
        <v>21103.260000000002</v>
      </c>
      <c r="N322" s="302">
        <f>+N323+N324+N325+N326+N327+N328</f>
        <v>9659.19</v>
      </c>
      <c r="O322" s="304">
        <f>+O323+O324+O325+O326+O327+O328</f>
        <v>30762.45</v>
      </c>
      <c r="P322" s="304">
        <f t="shared" si="62"/>
        <v>3237.5499999999993</v>
      </c>
      <c r="Q322" s="305">
        <f t="shared" si="73"/>
        <v>90.48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6110.84</v>
      </c>
      <c r="J325" s="306">
        <f t="shared" si="71"/>
        <v>21889.16</v>
      </c>
      <c r="K325" s="303">
        <f t="shared" si="75"/>
        <v>21.82</v>
      </c>
      <c r="L325" s="306">
        <v>8000</v>
      </c>
      <c r="M325" s="307">
        <v>4738.84</v>
      </c>
      <c r="N325" s="306">
        <v>1372</v>
      </c>
      <c r="O325" s="308">
        <f t="shared" si="77"/>
        <v>6110.84</v>
      </c>
      <c r="P325" s="308">
        <f t="shared" si="78"/>
        <v>1889.1599999999999</v>
      </c>
      <c r="Q325" s="305">
        <f t="shared" si="73"/>
        <v>76.39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24651.61</v>
      </c>
      <c r="J326" s="306">
        <f t="shared" si="71"/>
        <v>59348.39</v>
      </c>
      <c r="K326" s="303">
        <f t="shared" si="75"/>
        <v>29.35</v>
      </c>
      <c r="L326" s="306">
        <v>26000</v>
      </c>
      <c r="M326" s="307">
        <v>16364.42</v>
      </c>
      <c r="N326" s="306">
        <v>8287.19</v>
      </c>
      <c r="O326" s="308">
        <f t="shared" si="77"/>
        <v>24651.61</v>
      </c>
      <c r="P326" s="308">
        <f t="shared" si="78"/>
        <v>1348.3899999999994</v>
      </c>
      <c r="Q326" s="305">
        <f t="shared" si="73"/>
        <v>94.81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/>
      <c r="J328" s="306">
        <f t="shared" si="71"/>
        <v>6000</v>
      </c>
      <c r="K328" s="303">
        <f t="shared" si="75"/>
        <v>0</v>
      </c>
      <c r="L328" s="306">
        <v>0</v>
      </c>
      <c r="M328" s="307"/>
      <c r="N328" s="306"/>
      <c r="O328" s="308">
        <f t="shared" si="77"/>
        <v>0</v>
      </c>
      <c r="P328" s="308">
        <f t="shared" si="78"/>
        <v>0</v>
      </c>
      <c r="Q328" s="305" t="e">
        <f t="shared" si="73"/>
        <v>#DIV/0!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822798</v>
      </c>
      <c r="J332" s="302">
        <f>J333</f>
        <v>2157202</v>
      </c>
      <c r="K332" s="303">
        <f t="shared" si="75"/>
        <v>27.61</v>
      </c>
      <c r="L332" s="302">
        <f>L333</f>
        <v>828000</v>
      </c>
      <c r="M332" s="284">
        <f>M333</f>
        <v>538885</v>
      </c>
      <c r="N332" s="302">
        <f>N333</f>
        <v>283913</v>
      </c>
      <c r="O332" s="338">
        <f>O333</f>
        <v>822798</v>
      </c>
      <c r="P332" s="304">
        <f t="shared" si="78"/>
        <v>5202</v>
      </c>
      <c r="Q332" s="305">
        <f t="shared" si="73"/>
        <v>99.37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822798</v>
      </c>
      <c r="J333" s="302">
        <f>J334+J335+J336</f>
        <v>2157202</v>
      </c>
      <c r="K333" s="303">
        <f t="shared" si="75"/>
        <v>27.61</v>
      </c>
      <c r="L333" s="302">
        <f>L334+L335+L336</f>
        <v>828000</v>
      </c>
      <c r="M333" s="284">
        <f>M334+M335+M336</f>
        <v>538885</v>
      </c>
      <c r="N333" s="302">
        <f>N334+N335+N336</f>
        <v>283913</v>
      </c>
      <c r="O333" s="304">
        <f>O334+O335+O336</f>
        <v>822798</v>
      </c>
      <c r="P333" s="304">
        <f t="shared" si="78"/>
        <v>5202</v>
      </c>
      <c r="Q333" s="305">
        <f t="shared" si="73"/>
        <v>99.37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822798</v>
      </c>
      <c r="J334" s="306">
        <f t="shared" ref="J334:J382" si="81">H334-I334</f>
        <v>2157202</v>
      </c>
      <c r="K334" s="303">
        <f t="shared" si="75"/>
        <v>27.61</v>
      </c>
      <c r="L334" s="306">
        <v>828000</v>
      </c>
      <c r="M334" s="307">
        <v>538885</v>
      </c>
      <c r="N334" s="306">
        <v>283913</v>
      </c>
      <c r="O334" s="308">
        <f t="shared" ref="O334:O336" si="82">M334+N334</f>
        <v>822798</v>
      </c>
      <c r="P334" s="308">
        <f t="shared" si="78"/>
        <v>5202</v>
      </c>
      <c r="Q334" s="305">
        <f t="shared" si="73"/>
        <v>99.37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3321100</v>
      </c>
      <c r="J337" s="302">
        <f t="shared" ref="J337" si="83">J338+J355</f>
        <v>7108900</v>
      </c>
      <c r="K337" s="303">
        <f t="shared" si="75"/>
        <v>31.84</v>
      </c>
      <c r="L337" s="302">
        <f>L338+L355</f>
        <v>3425000</v>
      </c>
      <c r="M337" s="284">
        <f>M338+M355</f>
        <v>2181840</v>
      </c>
      <c r="N337" s="302">
        <f>N338+N355</f>
        <v>1139260</v>
      </c>
      <c r="O337" s="338">
        <f t="shared" ref="O337" si="84">O338+O355</f>
        <v>3321100</v>
      </c>
      <c r="P337" s="304">
        <f t="shared" si="78"/>
        <v>103900</v>
      </c>
      <c r="Q337" s="305">
        <f t="shared" si="73"/>
        <v>96.97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3321100</v>
      </c>
      <c r="J338" s="306">
        <f t="shared" si="81"/>
        <v>7108900</v>
      </c>
      <c r="K338" s="303">
        <f t="shared" si="75"/>
        <v>31.84</v>
      </c>
      <c r="L338" s="302">
        <f>+L339+L348+L350+L349</f>
        <v>3425000</v>
      </c>
      <c r="M338" s="284">
        <f>+M339+M348+M350+M349</f>
        <v>2181840</v>
      </c>
      <c r="N338" s="302">
        <f>+N339+N348+N350+N349</f>
        <v>1139260</v>
      </c>
      <c r="O338" s="304">
        <f>+O339+O348+O350+O349</f>
        <v>3321100</v>
      </c>
      <c r="P338" s="304">
        <f t="shared" si="78"/>
        <v>103900</v>
      </c>
      <c r="Q338" s="305">
        <f t="shared" si="73"/>
        <v>96.97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10265000</v>
      </c>
      <c r="I339" s="339">
        <f>+I340+I341+I342+I343+I344+I345+I346+I347</f>
        <v>3188059</v>
      </c>
      <c r="J339" s="306">
        <f t="shared" si="81"/>
        <v>7076941</v>
      </c>
      <c r="K339" s="303"/>
      <c r="L339" s="339">
        <f>+L340+L341+L342+L343+L344+L345+L346+L347</f>
        <v>3285000</v>
      </c>
      <c r="M339" s="339">
        <f>+M340+M341+M342+M343+M344+M345+M346+M347</f>
        <v>2083945</v>
      </c>
      <c r="N339" s="339">
        <f>+N340+N341+N342+N343+N344+N345+N346+N347</f>
        <v>1104114</v>
      </c>
      <c r="O339" s="339">
        <f>+O340+O341+O342+O343+O344+O345+O346+O347</f>
        <v>3188059</v>
      </c>
      <c r="P339" s="339">
        <f t="shared" si="78"/>
        <v>96941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10265000</v>
      </c>
      <c r="I340" s="306">
        <f>O340</f>
        <v>3188059</v>
      </c>
      <c r="J340" s="306">
        <f t="shared" si="81"/>
        <v>7076941</v>
      </c>
      <c r="K340" s="303"/>
      <c r="L340" s="306">
        <v>3285000</v>
      </c>
      <c r="M340" s="307">
        <v>2083945</v>
      </c>
      <c r="N340" s="306">
        <v>1104114</v>
      </c>
      <c r="O340" s="308">
        <f t="shared" ref="O340:O354" si="85">M340+N340</f>
        <v>3188059</v>
      </c>
      <c r="P340" s="308">
        <f t="shared" si="78"/>
        <v>96941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120000</v>
      </c>
      <c r="I348" s="306">
        <f>O348</f>
        <v>113661</v>
      </c>
      <c r="J348" s="306">
        <f t="shared" si="81"/>
        <v>6339</v>
      </c>
      <c r="K348" s="303"/>
      <c r="L348" s="306">
        <v>120000</v>
      </c>
      <c r="M348" s="307">
        <v>85737</v>
      </c>
      <c r="N348" s="306">
        <v>27924</v>
      </c>
      <c r="O348" s="308">
        <f t="shared" si="85"/>
        <v>113661</v>
      </c>
      <c r="P348" s="308">
        <f t="shared" si="78"/>
        <v>6339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45000</v>
      </c>
      <c r="I349" s="343">
        <f>O349</f>
        <v>19380</v>
      </c>
      <c r="J349" s="306">
        <f t="shared" si="81"/>
        <v>25620</v>
      </c>
      <c r="K349" s="303"/>
      <c r="L349" s="343">
        <v>20000</v>
      </c>
      <c r="M349" s="344">
        <v>12158</v>
      </c>
      <c r="N349" s="343">
        <v>7222</v>
      </c>
      <c r="O349" s="345">
        <f t="shared" si="85"/>
        <v>19380</v>
      </c>
      <c r="P349" s="345">
        <f t="shared" si="78"/>
        <v>620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-57886</v>
      </c>
      <c r="J373" s="315">
        <f t="shared" si="81"/>
        <v>57886</v>
      </c>
      <c r="K373" s="316"/>
      <c r="L373" s="315"/>
      <c r="M373" s="317">
        <v>-50154</v>
      </c>
      <c r="N373" s="315">
        <v>-7732</v>
      </c>
      <c r="O373" s="318">
        <f t="shared" si="93"/>
        <v>-57886</v>
      </c>
      <c r="P373" s="318">
        <f t="shared" si="78"/>
        <v>57886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4143898</v>
      </c>
      <c r="J375" s="306">
        <f>J333+J338</f>
        <v>9266102</v>
      </c>
      <c r="K375" s="303">
        <f t="shared" si="75"/>
        <v>30.9</v>
      </c>
      <c r="L375" s="302">
        <f>L333+L338</f>
        <v>4253000</v>
      </c>
      <c r="M375" s="302">
        <f>M333+M338</f>
        <v>2720725</v>
      </c>
      <c r="N375" s="302">
        <f>N333+N338</f>
        <v>1423173</v>
      </c>
      <c r="O375" s="302">
        <f>O333+O338</f>
        <v>4143898</v>
      </c>
      <c r="P375" s="304">
        <f t="shared" si="78"/>
        <v>109102</v>
      </c>
      <c r="Q375" s="305">
        <f t="shared" ref="Q375:Q381" si="94">ROUND(O375/N375*100,2)</f>
        <v>291.17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1346191.8899999997</v>
      </c>
      <c r="J378" s="306">
        <f t="shared" si="81"/>
        <v>3583808.1100000003</v>
      </c>
      <c r="K378" s="303">
        <f t="shared" si="95"/>
        <v>27.31</v>
      </c>
      <c r="L378" s="302">
        <f>L379+L380</f>
        <v>1431200</v>
      </c>
      <c r="M378" s="302">
        <f>M379+M380</f>
        <v>899275.08000000007</v>
      </c>
      <c r="N378" s="302">
        <f>N379+N380</f>
        <v>446916.81000000006</v>
      </c>
      <c r="O378" s="302">
        <f>O379+O380</f>
        <v>1346191.8899999997</v>
      </c>
      <c r="P378" s="304">
        <f t="shared" si="78"/>
        <v>85008.110000000335</v>
      </c>
      <c r="Q378" s="305">
        <f t="shared" si="94"/>
        <v>301.22000000000003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24651.61</v>
      </c>
      <c r="J379" s="306">
        <f t="shared" si="81"/>
        <v>59348.39</v>
      </c>
      <c r="K379" s="303">
        <f t="shared" si="95"/>
        <v>29.35</v>
      </c>
      <c r="L379" s="302">
        <f>+L326</f>
        <v>26000</v>
      </c>
      <c r="M379" s="302">
        <f>+M326</f>
        <v>16364.42</v>
      </c>
      <c r="N379" s="302">
        <f>+N326</f>
        <v>8287.19</v>
      </c>
      <c r="O379" s="302">
        <f>+O326</f>
        <v>24651.61</v>
      </c>
      <c r="P379" s="304">
        <f t="shared" si="78"/>
        <v>1348.3899999999994</v>
      </c>
      <c r="Q379" s="305">
        <f t="shared" si="94"/>
        <v>297.47000000000003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1321540.2799999996</v>
      </c>
      <c r="J380" s="306">
        <f t="shared" si="81"/>
        <v>3524459.7200000007</v>
      </c>
      <c r="K380" s="303">
        <f t="shared" si="95"/>
        <v>27.27</v>
      </c>
      <c r="L380" s="302">
        <f>L262-L375-L376-L379</f>
        <v>1405200</v>
      </c>
      <c r="M380" s="302">
        <f>M262-M375-M376-M379</f>
        <v>882910.66</v>
      </c>
      <c r="N380" s="302">
        <f>N262-N375-N376-N379</f>
        <v>438629.62000000005</v>
      </c>
      <c r="O380" s="302">
        <f>O262-O375-O376-O379</f>
        <v>1321540.2799999996</v>
      </c>
      <c r="P380" s="304">
        <f t="shared" si="78"/>
        <v>83659.720000000438</v>
      </c>
      <c r="Q380" s="305">
        <f t="shared" si="94"/>
        <v>301.29000000000002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13785000</v>
      </c>
      <c r="I381" s="302">
        <f>I383</f>
        <v>2633168.2800000003</v>
      </c>
      <c r="J381" s="306">
        <f t="shared" si="81"/>
        <v>11151831.719999999</v>
      </c>
      <c r="K381" s="303">
        <f t="shared" si="95"/>
        <v>19.100000000000001</v>
      </c>
      <c r="L381" s="302">
        <f>L383</f>
        <v>2652200</v>
      </c>
      <c r="M381" s="302">
        <f>M383</f>
        <v>1297679.58</v>
      </c>
      <c r="N381" s="302">
        <f>N383</f>
        <v>1335488.7</v>
      </c>
      <c r="O381" s="302">
        <f>O383</f>
        <v>2633168.2800000003</v>
      </c>
      <c r="P381" s="304">
        <f t="shared" si="78"/>
        <v>19031.719999999739</v>
      </c>
      <c r="Q381" s="305">
        <f t="shared" si="94"/>
        <v>197.17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570" t="s">
        <v>208</v>
      </c>
      <c r="B383" s="571"/>
      <c r="C383" s="571"/>
      <c r="D383" s="571"/>
      <c r="E383" s="571"/>
      <c r="F383" s="571"/>
      <c r="G383" s="320" t="s">
        <v>209</v>
      </c>
      <c r="H383" s="321">
        <f>+H384+H445</f>
        <v>13785000</v>
      </c>
      <c r="I383" s="321">
        <f>+I384+I445</f>
        <v>2633168.2800000003</v>
      </c>
      <c r="J383" s="321">
        <f>+J384</f>
        <v>11144878.76</v>
      </c>
      <c r="K383" s="350">
        <f t="shared" ref="K383:K416" si="96">ROUND(I383/H383*100,2)</f>
        <v>19.100000000000001</v>
      </c>
      <c r="L383" s="321">
        <f>+L384+L445</f>
        <v>2652200</v>
      </c>
      <c r="M383" s="323">
        <f>+M384+M445</f>
        <v>1297679.58</v>
      </c>
      <c r="N383" s="321">
        <f>+N384+N445</f>
        <v>1335488.7</v>
      </c>
      <c r="O383" s="324">
        <f>+O384+O445</f>
        <v>2633168.2800000003</v>
      </c>
      <c r="P383" s="324">
        <f t="shared" si="78"/>
        <v>19031.719999999739</v>
      </c>
      <c r="Q383" s="325">
        <f t="shared" si="92"/>
        <v>99.28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13785000</v>
      </c>
      <c r="I384" s="302">
        <f>I385+I388+I391+I394+I400+I414</f>
        <v>2640121.2400000002</v>
      </c>
      <c r="J384" s="302">
        <f>J385+J388+J391+J394+J400+J414</f>
        <v>11144878.76</v>
      </c>
      <c r="K384" s="346">
        <f t="shared" si="96"/>
        <v>19.149999999999999</v>
      </c>
      <c r="L384" s="302">
        <f>L385+L388+L391+L394+L400+L414</f>
        <v>2652200</v>
      </c>
      <c r="M384" s="284">
        <f>M385+M388+M391+M394+M400+M414</f>
        <v>1301901.54</v>
      </c>
      <c r="N384" s="302">
        <f>N385+N388+N391+N394+N400+N414</f>
        <v>1338219.7</v>
      </c>
      <c r="O384" s="338">
        <f>O385+O388+O391+O394+O400+O414</f>
        <v>2640121.2400000002</v>
      </c>
      <c r="P384" s="304">
        <f t="shared" si="78"/>
        <v>12078.759999999776</v>
      </c>
      <c r="Q384" s="305">
        <f t="shared" si="92"/>
        <v>99.54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0</v>
      </c>
      <c r="I385" s="302">
        <f>I386</f>
        <v>0</v>
      </c>
      <c r="J385" s="302">
        <f t="shared" ref="J385:J386" si="97">J386</f>
        <v>0</v>
      </c>
      <c r="K385" s="346" t="e">
        <f t="shared" si="96"/>
        <v>#DIV/0!</v>
      </c>
      <c r="L385" s="302">
        <f t="shared" ref="L385:O386" si="98">L386</f>
        <v>0</v>
      </c>
      <c r="M385" s="284">
        <f t="shared" si="98"/>
        <v>0</v>
      </c>
      <c r="N385" s="302">
        <f t="shared" si="98"/>
        <v>0</v>
      </c>
      <c r="O385" s="304">
        <f t="shared" si="98"/>
        <v>0</v>
      </c>
      <c r="P385" s="304">
        <f t="shared" si="78"/>
        <v>0</v>
      </c>
      <c r="Q385" s="305" t="e">
        <f t="shared" si="92"/>
        <v>#DIV/0!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0</v>
      </c>
      <c r="I386" s="302">
        <f>I387</f>
        <v>0</v>
      </c>
      <c r="J386" s="302">
        <f t="shared" si="97"/>
        <v>0</v>
      </c>
      <c r="K386" s="346" t="e">
        <f t="shared" si="96"/>
        <v>#DIV/0!</v>
      </c>
      <c r="L386" s="302">
        <f t="shared" si="98"/>
        <v>0</v>
      </c>
      <c r="M386" s="284">
        <f t="shared" si="98"/>
        <v>0</v>
      </c>
      <c r="N386" s="302">
        <f t="shared" si="98"/>
        <v>0</v>
      </c>
      <c r="O386" s="304">
        <f t="shared" si="98"/>
        <v>0</v>
      </c>
      <c r="P386" s="304">
        <f t="shared" si="78"/>
        <v>0</v>
      </c>
      <c r="Q386" s="305" t="e">
        <f t="shared" si="92"/>
        <v>#DIV/0!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/>
      <c r="I387" s="306"/>
      <c r="J387" s="306">
        <f t="shared" ref="J387:J450" si="99">H387-I387</f>
        <v>0</v>
      </c>
      <c r="K387" s="346" t="e">
        <f t="shared" si="96"/>
        <v>#DIV/0!</v>
      </c>
      <c r="L387" s="306"/>
      <c r="M387" s="307"/>
      <c r="N387" s="306"/>
      <c r="O387" s="308">
        <f t="shared" ref="O387" si="100">M387+N387</f>
        <v>0</v>
      </c>
      <c r="P387" s="308">
        <f t="shared" si="78"/>
        <v>0</v>
      </c>
      <c r="Q387" s="305" t="e">
        <f t="shared" si="92"/>
        <v>#DIV/0!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3115000</v>
      </c>
      <c r="I400" s="302">
        <f>+I401+I404+I407+I410</f>
        <v>0</v>
      </c>
      <c r="J400" s="306">
        <f t="shared" si="99"/>
        <v>3115000</v>
      </c>
      <c r="K400" s="346">
        <f t="shared" si="96"/>
        <v>0</v>
      </c>
      <c r="L400" s="302">
        <f>+L401+L404+L407+L410</f>
        <v>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0</v>
      </c>
      <c r="Q400" s="305" t="e">
        <f t="shared" si="92"/>
        <v>#DIV/0!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3115000</v>
      </c>
      <c r="I407" s="306">
        <f>I408+I409</f>
        <v>0</v>
      </c>
      <c r="J407" s="306">
        <f t="shared" si="99"/>
        <v>3115000</v>
      </c>
      <c r="K407" s="346">
        <f t="shared" si="96"/>
        <v>0</v>
      </c>
      <c r="L407" s="306">
        <f>L408+L409</f>
        <v>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 t="e">
        <f t="shared" si="92"/>
        <v>#DIV/0!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688000</v>
      </c>
      <c r="I408" s="306"/>
      <c r="J408" s="306">
        <f t="shared" si="99"/>
        <v>688000</v>
      </c>
      <c r="K408" s="346">
        <f t="shared" si="96"/>
        <v>0</v>
      </c>
      <c r="L408" s="306">
        <v>0</v>
      </c>
      <c r="M408" s="307"/>
      <c r="N408" s="306"/>
      <c r="O408" s="308">
        <f t="shared" ref="O408:O413" si="110">M408+N408</f>
        <v>0</v>
      </c>
      <c r="P408" s="308"/>
      <c r="Q408" s="305" t="e">
        <f t="shared" si="92"/>
        <v>#DIV/0!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2427000</v>
      </c>
      <c r="I409" s="306"/>
      <c r="J409" s="306">
        <f t="shared" si="99"/>
        <v>2427000</v>
      </c>
      <c r="K409" s="346">
        <f t="shared" si="96"/>
        <v>0</v>
      </c>
      <c r="L409" s="306">
        <v>0</v>
      </c>
      <c r="M409" s="307"/>
      <c r="N409" s="306"/>
      <c r="O409" s="308">
        <f t="shared" si="110"/>
        <v>0</v>
      </c>
      <c r="P409" s="308"/>
      <c r="Q409" s="305" t="e">
        <f t="shared" si="92"/>
        <v>#DIV/0!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2640121.2400000002</v>
      </c>
      <c r="J414" s="302">
        <f t="shared" si="99"/>
        <v>8029878.7599999998</v>
      </c>
      <c r="K414" s="346">
        <f t="shared" si="96"/>
        <v>24.74</v>
      </c>
      <c r="L414" s="302">
        <f>L415</f>
        <v>2652200</v>
      </c>
      <c r="M414" s="284">
        <f>M415</f>
        <v>1301901.54</v>
      </c>
      <c r="N414" s="302">
        <f>N415</f>
        <v>1338219.7</v>
      </c>
      <c r="O414" s="304">
        <f t="shared" ref="O414" si="111">O415</f>
        <v>2640121.2400000002</v>
      </c>
      <c r="P414" s="304">
        <f t="shared" si="101"/>
        <v>12078.759999999776</v>
      </c>
      <c r="Q414" s="305">
        <f t="shared" si="92"/>
        <v>99.54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2640121.2400000002</v>
      </c>
      <c r="J415" s="306">
        <f t="shared" si="99"/>
        <v>8029878.7599999998</v>
      </c>
      <c r="K415" s="346">
        <f t="shared" si="96"/>
        <v>24.74</v>
      </c>
      <c r="L415" s="302">
        <f t="shared" ref="L415:O415" si="112">+L416+L441</f>
        <v>2652200</v>
      </c>
      <c r="M415" s="284">
        <f t="shared" si="112"/>
        <v>1301901.54</v>
      </c>
      <c r="N415" s="302">
        <f t="shared" si="112"/>
        <v>1338219.7</v>
      </c>
      <c r="O415" s="302">
        <f t="shared" si="112"/>
        <v>2640121.2400000002</v>
      </c>
      <c r="P415" s="304">
        <f t="shared" si="101"/>
        <v>12078.759999999776</v>
      </c>
      <c r="Q415" s="305">
        <f t="shared" si="92"/>
        <v>99.54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2640121.2400000002</v>
      </c>
      <c r="J416" s="306">
        <f t="shared" si="99"/>
        <v>8029878.7599999998</v>
      </c>
      <c r="K416" s="346">
        <f t="shared" si="96"/>
        <v>24.74</v>
      </c>
      <c r="L416" s="302">
        <f t="shared" ref="L416:N416" si="113">+L417+L427+L429+L434+L435+L436+L437+L438+L439+L440+L431</f>
        <v>2652200</v>
      </c>
      <c r="M416" s="356">
        <f t="shared" si="113"/>
        <v>1301901.54</v>
      </c>
      <c r="N416" s="302">
        <f t="shared" si="113"/>
        <v>1338219.7</v>
      </c>
      <c r="O416" s="302">
        <f>+O417+O427+O429+O434+O435+O436+O437+O438+O439+O440+O431</f>
        <v>2640121.2400000002</v>
      </c>
      <c r="P416" s="356">
        <f t="shared" si="101"/>
        <v>12078.759999999776</v>
      </c>
      <c r="Q416" s="305">
        <f t="shared" si="92"/>
        <v>99.54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363000</v>
      </c>
      <c r="I427" s="302">
        <f>I428</f>
        <v>4500</v>
      </c>
      <c r="J427" s="306">
        <f t="shared" si="99"/>
        <v>358500</v>
      </c>
      <c r="K427" s="346"/>
      <c r="L427" s="302">
        <f>L428</f>
        <v>4500</v>
      </c>
      <c r="M427" s="284">
        <f>M428</f>
        <v>4500</v>
      </c>
      <c r="N427" s="302">
        <f>N428</f>
        <v>0</v>
      </c>
      <c r="O427" s="302">
        <f>O428</f>
        <v>4500</v>
      </c>
      <c r="P427" s="357">
        <f t="shared" si="101"/>
        <v>0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363000</v>
      </c>
      <c r="I428" s="306">
        <v>4500</v>
      </c>
      <c r="J428" s="306">
        <f t="shared" si="99"/>
        <v>358500</v>
      </c>
      <c r="K428" s="346"/>
      <c r="L428" s="306">
        <v>4500</v>
      </c>
      <c r="M428" s="307">
        <v>4500</v>
      </c>
      <c r="N428" s="306">
        <v>0</v>
      </c>
      <c r="O428" s="308">
        <f t="shared" ref="O428" si="115">M428+N428</f>
        <v>4500</v>
      </c>
      <c r="P428" s="308">
        <f t="shared" si="101"/>
        <v>0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10225000</v>
      </c>
      <c r="I429" s="302">
        <f>I430</f>
        <v>2554931.2400000002</v>
      </c>
      <c r="J429" s="306">
        <f t="shared" si="99"/>
        <v>7670068.7599999998</v>
      </c>
      <c r="K429" s="346"/>
      <c r="L429" s="302">
        <f>L430</f>
        <v>2565700</v>
      </c>
      <c r="M429" s="284">
        <f>M430</f>
        <v>1240245.54</v>
      </c>
      <c r="N429" s="302">
        <f>N430</f>
        <v>1314685.7</v>
      </c>
      <c r="O429" s="302">
        <f>O430</f>
        <v>2554931.2400000002</v>
      </c>
      <c r="P429" s="357">
        <f t="shared" si="101"/>
        <v>10768.759999999776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10225000</v>
      </c>
      <c r="I430" s="306">
        <f>O430</f>
        <v>2554931.2400000002</v>
      </c>
      <c r="J430" s="306">
        <f t="shared" si="99"/>
        <v>7670068.7599999998</v>
      </c>
      <c r="K430" s="346"/>
      <c r="L430" s="306">
        <v>2565700</v>
      </c>
      <c r="M430" s="307">
        <v>1240245.54</v>
      </c>
      <c r="N430" s="306">
        <v>1314685.7</v>
      </c>
      <c r="O430" s="308">
        <f t="shared" ref="O430" si="116">M430+N430</f>
        <v>2554931.2400000002</v>
      </c>
      <c r="P430" s="308">
        <f t="shared" si="101"/>
        <v>10768.759999999776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12000</v>
      </c>
      <c r="I436" s="302">
        <f>O436</f>
        <v>12000</v>
      </c>
      <c r="J436" s="306">
        <f t="shared" si="99"/>
        <v>0</v>
      </c>
      <c r="K436" s="346"/>
      <c r="L436" s="302">
        <v>12000</v>
      </c>
      <c r="M436" s="284">
        <v>8500</v>
      </c>
      <c r="N436" s="302">
        <v>3500</v>
      </c>
      <c r="O436" s="308">
        <f t="shared" si="118"/>
        <v>12000</v>
      </c>
      <c r="P436" s="357">
        <f t="shared" si="101"/>
        <v>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10000</v>
      </c>
      <c r="I437" s="302">
        <f>O437</f>
        <v>9895</v>
      </c>
      <c r="J437" s="306">
        <f t="shared" si="99"/>
        <v>105</v>
      </c>
      <c r="K437" s="346"/>
      <c r="L437" s="302">
        <v>10000</v>
      </c>
      <c r="M437" s="284">
        <v>7458</v>
      </c>
      <c r="N437" s="302">
        <v>2437</v>
      </c>
      <c r="O437" s="308">
        <f t="shared" si="118"/>
        <v>9895</v>
      </c>
      <c r="P437" s="357">
        <f t="shared" si="101"/>
        <v>105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60000</v>
      </c>
      <c r="I438" s="302">
        <f>O438</f>
        <v>58795</v>
      </c>
      <c r="J438" s="306">
        <f t="shared" si="99"/>
        <v>1205</v>
      </c>
      <c r="K438" s="346"/>
      <c r="L438" s="302">
        <v>60000</v>
      </c>
      <c r="M438" s="284">
        <v>41198</v>
      </c>
      <c r="N438" s="302">
        <v>17597</v>
      </c>
      <c r="O438" s="308">
        <f t="shared" si="118"/>
        <v>58795</v>
      </c>
      <c r="P438" s="357">
        <f t="shared" si="101"/>
        <v>1205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-6952.96</v>
      </c>
      <c r="J445" s="315">
        <f t="shared" si="99"/>
        <v>6952.96</v>
      </c>
      <c r="K445" s="361"/>
      <c r="L445" s="315"/>
      <c r="M445" s="317">
        <v>-4221.96</v>
      </c>
      <c r="N445" s="315">
        <v>-2731</v>
      </c>
      <c r="O445" s="362">
        <f t="shared" si="122"/>
        <v>-6952.96</v>
      </c>
      <c r="P445" s="362">
        <f t="shared" si="101"/>
        <v>6952.96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13785000</v>
      </c>
      <c r="I447" s="302">
        <f>SUM(I448:I450)</f>
        <v>2633168.2800000003</v>
      </c>
      <c r="J447" s="302">
        <f t="shared" si="99"/>
        <v>11151831.719999999</v>
      </c>
      <c r="K447" s="346"/>
      <c r="L447" s="302">
        <f>SUM(L448:L450)</f>
        <v>2652200</v>
      </c>
      <c r="M447" s="302">
        <f>SUM(M448:M450)</f>
        <v>1297679.58</v>
      </c>
      <c r="N447" s="302">
        <f>SUM(N448:N450)</f>
        <v>1335488.7</v>
      </c>
      <c r="O447" s="302">
        <f>SUM(O448:O450)</f>
        <v>2633168.2800000003</v>
      </c>
      <c r="P447" s="304">
        <f t="shared" si="123"/>
        <v>11151831.719999999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0</v>
      </c>
      <c r="I448" s="302">
        <f>I386+I391</f>
        <v>0</v>
      </c>
      <c r="J448" s="302">
        <f t="shared" si="99"/>
        <v>0</v>
      </c>
      <c r="K448" s="346"/>
      <c r="L448" s="302">
        <f>L386+L391</f>
        <v>0</v>
      </c>
      <c r="M448" s="302">
        <f>M386+M391</f>
        <v>0</v>
      </c>
      <c r="N448" s="302">
        <f>N386+N391</f>
        <v>0</v>
      </c>
      <c r="O448" s="302">
        <f>O386+O391</f>
        <v>0</v>
      </c>
      <c r="P448" s="304">
        <f t="shared" si="123"/>
        <v>0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2640121.2400000002</v>
      </c>
      <c r="J449" s="302">
        <f t="shared" si="99"/>
        <v>8029878.7599999998</v>
      </c>
      <c r="K449" s="346"/>
      <c r="L449" s="302">
        <f>L388+L414</f>
        <v>2652200</v>
      </c>
      <c r="M449" s="302">
        <f>M388+M414</f>
        <v>1301901.54</v>
      </c>
      <c r="N449" s="302">
        <f>N388+N414</f>
        <v>1338219.7</v>
      </c>
      <c r="O449" s="302">
        <f>O388+O414</f>
        <v>2640121.2400000002</v>
      </c>
      <c r="P449" s="304">
        <f t="shared" si="123"/>
        <v>8029878.7599999998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3115000</v>
      </c>
      <c r="I450" s="302">
        <f>I383-I448-I449</f>
        <v>-6952.9599999999627</v>
      </c>
      <c r="J450" s="302">
        <f t="shared" si="99"/>
        <v>3121952.96</v>
      </c>
      <c r="K450" s="346"/>
      <c r="L450" s="302">
        <f>L383-L448-L449</f>
        <v>0</v>
      </c>
      <c r="M450" s="302">
        <f>M383-M448-M449</f>
        <v>-4221.9599999999627</v>
      </c>
      <c r="N450" s="302">
        <f>N383-N448-N449</f>
        <v>-2731</v>
      </c>
      <c r="O450" s="302">
        <f>O383-O448-O449</f>
        <v>-6952.9599999999627</v>
      </c>
      <c r="P450" s="304">
        <f t="shared" si="123"/>
        <v>3121952.96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32179100</v>
      </c>
      <c r="I451" s="302">
        <f>I82-I452</f>
        <v>8131783.6100000003</v>
      </c>
      <c r="J451" s="302">
        <f t="shared" ref="J451:J455" si="124">H451-I451</f>
        <v>24047316.390000001</v>
      </c>
      <c r="K451" s="346"/>
      <c r="L451" s="302">
        <f>L82-L452</f>
        <v>8347000</v>
      </c>
      <c r="M451" s="302">
        <f>M82-M452</f>
        <v>4926175.47</v>
      </c>
      <c r="N451" s="302">
        <f>N82-N452</f>
        <v>3205608.14</v>
      </c>
      <c r="O451" s="302">
        <f>O82-O452</f>
        <v>8131783.6100000003</v>
      </c>
      <c r="P451" s="304">
        <f t="shared" si="123"/>
        <v>24047316.390000001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0</v>
      </c>
      <c r="N452" s="302">
        <f>+N110</f>
        <v>86733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572" t="s">
        <v>241</v>
      </c>
      <c r="B453" s="573"/>
      <c r="C453" s="573"/>
      <c r="D453" s="573"/>
      <c r="E453" s="573"/>
      <c r="F453" s="573"/>
      <c r="G453" s="263" t="s">
        <v>242</v>
      </c>
      <c r="H453" s="302">
        <f>H9-H82</f>
        <v>-20248100</v>
      </c>
      <c r="I453" s="302">
        <f>I9-I82</f>
        <v>-4761366.7</v>
      </c>
      <c r="J453" s="302">
        <f t="shared" si="124"/>
        <v>-15486733.300000001</v>
      </c>
      <c r="K453" s="346"/>
      <c r="L453" s="302">
        <f>L9-L82</f>
        <v>-4703000</v>
      </c>
      <c r="M453" s="326">
        <f>M9-M82</f>
        <v>-2530041.5499999993</v>
      </c>
      <c r="N453" s="302">
        <f>N9-N82</f>
        <v>-2231325.1500000004</v>
      </c>
      <c r="O453" s="304">
        <f>O9-O82</f>
        <v>-4761366.6999999993</v>
      </c>
      <c r="P453" s="304">
        <f t="shared" si="123"/>
        <v>-15486733.300000001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-21160100</v>
      </c>
      <c r="I454" s="302">
        <f>I60-I451</f>
        <v>-5138180.34</v>
      </c>
      <c r="J454" s="302">
        <f t="shared" si="124"/>
        <v>-16021919.66</v>
      </c>
      <c r="K454" s="346"/>
      <c r="L454" s="302">
        <f>L60-L451</f>
        <v>-5615000</v>
      </c>
      <c r="M454" s="326">
        <f>M60-M451</f>
        <v>-2925451.8</v>
      </c>
      <c r="N454" s="302">
        <f>N60-N451</f>
        <v>-2212728.54</v>
      </c>
      <c r="O454" s="304">
        <f>O60-O451</f>
        <v>-5138180.34</v>
      </c>
      <c r="P454" s="304">
        <f t="shared" si="123"/>
        <v>-16021919.66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376813.64</v>
      </c>
      <c r="J455" s="366">
        <f t="shared" si="124"/>
        <v>535186.36</v>
      </c>
      <c r="K455" s="366"/>
      <c r="L455" s="366">
        <f>+L61-L452</f>
        <v>912000</v>
      </c>
      <c r="M455" s="366">
        <f>+M61-M452</f>
        <v>395410.25</v>
      </c>
      <c r="N455" s="366">
        <f>+N61-N452</f>
        <v>-18596.61</v>
      </c>
      <c r="O455" s="366">
        <f>+O61-O452</f>
        <v>376813.64</v>
      </c>
      <c r="P455" s="366">
        <f t="shared" si="123"/>
        <v>535186.36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EX850"/>
  <sheetViews>
    <sheetView zoomScale="60" zoomScaleNormal="60" workbookViewId="0">
      <selection activeCell="G23" sqref="G23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585"/>
      <c r="E4" s="585"/>
      <c r="F4" s="585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585" t="s">
        <v>442</v>
      </c>
      <c r="H5" s="585"/>
      <c r="I5" s="585"/>
      <c r="J5" s="585"/>
      <c r="K5" s="585"/>
      <c r="L5" s="585"/>
      <c r="M5" s="586"/>
      <c r="N5" s="585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587" t="s">
        <v>1</v>
      </c>
      <c r="B6" s="589" t="s">
        <v>2</v>
      </c>
      <c r="C6" s="589" t="s">
        <v>3</v>
      </c>
      <c r="D6" s="589" t="s">
        <v>4</v>
      </c>
      <c r="E6" s="589" t="s">
        <v>5</v>
      </c>
      <c r="F6" s="589" t="s">
        <v>6</v>
      </c>
      <c r="G6" s="591" t="s">
        <v>7</v>
      </c>
      <c r="H6" s="593" t="s">
        <v>8</v>
      </c>
      <c r="I6" s="594"/>
      <c r="J6" s="594"/>
      <c r="K6" s="595"/>
      <c r="L6" s="574" t="s">
        <v>9</v>
      </c>
      <c r="M6" s="575"/>
      <c r="N6" s="575"/>
      <c r="O6" s="576"/>
      <c r="P6" s="577" t="s">
        <v>10</v>
      </c>
      <c r="Q6" s="579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588"/>
      <c r="B7" s="590"/>
      <c r="C7" s="590"/>
      <c r="D7" s="590"/>
      <c r="E7" s="590"/>
      <c r="F7" s="590"/>
      <c r="G7" s="592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578"/>
      <c r="Q7" s="580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4572792.8</v>
      </c>
      <c r="J9" s="237"/>
      <c r="K9" s="238" t="s">
        <v>25</v>
      </c>
      <c r="L9" s="239">
        <f>+L10+L54</f>
        <v>6366000</v>
      </c>
      <c r="M9" s="237">
        <f>+M10+M54</f>
        <v>3457149.91</v>
      </c>
      <c r="N9" s="237">
        <f>+N10+N54</f>
        <v>1115642.8899999999</v>
      </c>
      <c r="O9" s="240">
        <f>+O10+O54</f>
        <v>4572792.8</v>
      </c>
      <c r="P9" s="241">
        <f>+P10+P34</f>
        <v>1793207.2000000002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4572792.8</v>
      </c>
      <c r="J10" s="247">
        <f>H10-I10</f>
        <v>7446207.2000000002</v>
      </c>
      <c r="K10" s="248">
        <f>I10/H10*100</f>
        <v>38.046366586238456</v>
      </c>
      <c r="L10" s="246">
        <f>L12+L13+L25+L11+L41+L52+L36+L58</f>
        <v>6366000</v>
      </c>
      <c r="M10" s="246">
        <f>M12+M13+M25+M11+M41+M52+M36+M58</f>
        <v>3457149.91</v>
      </c>
      <c r="N10" s="246">
        <f>N12+N13+N25+N11+N41+N52+N36+N58</f>
        <v>1115642.8899999999</v>
      </c>
      <c r="O10" s="246">
        <f>O12+O13+O25+O11+O41+O52+O36+O58</f>
        <v>4572792.8</v>
      </c>
      <c r="P10" s="249">
        <f>L10-O10</f>
        <v>1793207.2000000002</v>
      </c>
      <c r="Q10" s="248">
        <f>ROUND(O10/L10*100,2)</f>
        <v>71.83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4567391.95</v>
      </c>
      <c r="J13" s="254">
        <f t="shared" si="0"/>
        <v>7432608.0499999998</v>
      </c>
      <c r="K13" s="255">
        <f t="shared" si="1"/>
        <v>38.061599583333333</v>
      </c>
      <c r="L13" s="253">
        <f>+L14+L19</f>
        <v>6357000</v>
      </c>
      <c r="M13" s="253">
        <f>+M14+M19</f>
        <v>3453301.21</v>
      </c>
      <c r="N13" s="253">
        <f>+N14+N19</f>
        <v>1114090.74</v>
      </c>
      <c r="O13" s="256">
        <f>+O14+O19</f>
        <v>4567391.95</v>
      </c>
      <c r="P13" s="257">
        <f t="shared" si="2"/>
        <v>1789608.0499999998</v>
      </c>
      <c r="Q13" s="255">
        <f t="shared" si="3"/>
        <v>71.849999999999994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4561619.95</v>
      </c>
      <c r="J14" s="254">
        <f t="shared" si="0"/>
        <v>7438380.0499999998</v>
      </c>
      <c r="K14" s="255">
        <f t="shared" si="1"/>
        <v>38.013499583333335</v>
      </c>
      <c r="L14" s="253">
        <f>+L15+L16+L17+L18</f>
        <v>6357000</v>
      </c>
      <c r="M14" s="253">
        <f>+M15+M16+M17+M18</f>
        <v>3448242.21</v>
      </c>
      <c r="N14" s="253">
        <f>+N15+N16+N17+N18</f>
        <v>1113377.74</v>
      </c>
      <c r="O14" s="256">
        <f>+O15+O16+O17+O18</f>
        <v>4561619.95</v>
      </c>
      <c r="P14" s="257">
        <f t="shared" si="2"/>
        <v>1795380.0499999998</v>
      </c>
      <c r="Q14" s="255">
        <f t="shared" si="3"/>
        <v>71.760000000000005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6590</v>
      </c>
      <c r="J15" s="254">
        <f t="shared" si="0"/>
        <v>-6590</v>
      </c>
      <c r="K15" s="255" t="e">
        <f t="shared" si="1"/>
        <v>#DIV/0!</v>
      </c>
      <c r="L15" s="253"/>
      <c r="M15" s="253">
        <v>5493</v>
      </c>
      <c r="N15" s="253">
        <v>1097</v>
      </c>
      <c r="O15" s="256">
        <f>+M15+N15</f>
        <v>6590</v>
      </c>
      <c r="P15" s="257">
        <f t="shared" si="2"/>
        <v>-6590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773</v>
      </c>
      <c r="J16" s="254">
        <f t="shared" si="0"/>
        <v>-773</v>
      </c>
      <c r="K16" s="255" t="e">
        <f t="shared" si="1"/>
        <v>#DIV/0!</v>
      </c>
      <c r="L16" s="253"/>
      <c r="M16" s="253">
        <v>489</v>
      </c>
      <c r="N16" s="253">
        <v>284</v>
      </c>
      <c r="O16" s="259">
        <f>+M16+N16</f>
        <v>773</v>
      </c>
      <c r="P16" s="257">
        <f t="shared" si="2"/>
        <v>-773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4016847.38</v>
      </c>
      <c r="J17" s="254">
        <f t="shared" si="0"/>
        <v>6983152.6200000001</v>
      </c>
      <c r="K17" s="255">
        <f t="shared" si="1"/>
        <v>36.516794363636365</v>
      </c>
      <c r="L17" s="253">
        <v>5357000</v>
      </c>
      <c r="M17" s="253">
        <v>2979202.57</v>
      </c>
      <c r="N17" s="253">
        <v>1037644.81</v>
      </c>
      <c r="O17" s="259">
        <f>+M17+N17</f>
        <v>4016847.38</v>
      </c>
      <c r="P17" s="257">
        <f t="shared" si="2"/>
        <v>1340152.6200000001</v>
      </c>
      <c r="Q17" s="255">
        <f t="shared" si="3"/>
        <v>74.98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537409.56999999995</v>
      </c>
      <c r="J18" s="254">
        <f t="shared" si="0"/>
        <v>462590.43000000005</v>
      </c>
      <c r="K18" s="255">
        <f t="shared" si="1"/>
        <v>53.740957000000002</v>
      </c>
      <c r="L18" s="253">
        <v>1000000</v>
      </c>
      <c r="M18" s="253">
        <v>463057.64</v>
      </c>
      <c r="N18" s="253">
        <v>74351.929999999993</v>
      </c>
      <c r="O18" s="259">
        <f>+M18+N18</f>
        <v>537409.57000000007</v>
      </c>
      <c r="P18" s="257">
        <f t="shared" si="2"/>
        <v>462590.42999999993</v>
      </c>
      <c r="Q18" s="255">
        <f t="shared" si="3"/>
        <v>53.74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5772</v>
      </c>
      <c r="J19" s="254">
        <f t="shared" si="0"/>
        <v>-5772</v>
      </c>
      <c r="K19" s="255" t="e">
        <f t="shared" si="1"/>
        <v>#DIV/0!</v>
      </c>
      <c r="L19" s="253">
        <f>L20+L23+L24</f>
        <v>0</v>
      </c>
      <c r="M19" s="253">
        <f>M20+M23+M24</f>
        <v>5059</v>
      </c>
      <c r="N19" s="253">
        <f>N20+N23+N24</f>
        <v>713</v>
      </c>
      <c r="O19" s="253">
        <f>O20+O23+O24</f>
        <v>5772</v>
      </c>
      <c r="P19" s="257">
        <f t="shared" si="2"/>
        <v>-5772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5772</v>
      </c>
      <c r="J20" s="254">
        <f t="shared" si="0"/>
        <v>-5772</v>
      </c>
      <c r="K20" s="255" t="e">
        <f t="shared" si="1"/>
        <v>#DIV/0!</v>
      </c>
      <c r="L20" s="253">
        <f>+L21+L22</f>
        <v>0</v>
      </c>
      <c r="M20" s="253">
        <f>+M21+M22</f>
        <v>5059</v>
      </c>
      <c r="N20" s="253">
        <f>+N21+N22</f>
        <v>713</v>
      </c>
      <c r="O20" s="253">
        <f>+O21+O22</f>
        <v>5772</v>
      </c>
      <c r="P20" s="257">
        <f t="shared" si="2"/>
        <v>-5772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5772</v>
      </c>
      <c r="J21" s="254">
        <f t="shared" si="0"/>
        <v>-5772</v>
      </c>
      <c r="K21" s="255" t="e">
        <f t="shared" si="1"/>
        <v>#DIV/0!</v>
      </c>
      <c r="L21" s="253"/>
      <c r="M21" s="253">
        <v>5059</v>
      </c>
      <c r="N21" s="253">
        <v>713</v>
      </c>
      <c r="O21" s="259">
        <f>+M21+N21</f>
        <v>5772</v>
      </c>
      <c r="P21" s="257">
        <f t="shared" si="2"/>
        <v>-5772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5400.85</v>
      </c>
      <c r="J25" s="254">
        <f t="shared" si="0"/>
        <v>13599.15</v>
      </c>
      <c r="K25" s="255">
        <f t="shared" si="1"/>
        <v>28.425526315789472</v>
      </c>
      <c r="L25" s="253">
        <f>+L26+L30</f>
        <v>9000</v>
      </c>
      <c r="M25" s="253">
        <f>+M26+M30</f>
        <v>3848.7</v>
      </c>
      <c r="N25" s="253">
        <f>+N26+N30</f>
        <v>1552.15</v>
      </c>
      <c r="O25" s="256">
        <f>+O26+O30</f>
        <v>5400.85</v>
      </c>
      <c r="P25" s="257">
        <f t="shared" si="2"/>
        <v>3599.1499999999996</v>
      </c>
      <c r="Q25" s="255">
        <f t="shared" si="3"/>
        <v>60.01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5400.85</v>
      </c>
      <c r="J30" s="254">
        <f t="shared" si="0"/>
        <v>13599.15</v>
      </c>
      <c r="K30" s="255">
        <f t="shared" si="1"/>
        <v>28.425526315789472</v>
      </c>
      <c r="L30" s="253">
        <f>+L31</f>
        <v>9000</v>
      </c>
      <c r="M30" s="253">
        <f>+M31</f>
        <v>3848.7</v>
      </c>
      <c r="N30" s="253">
        <f>+N31</f>
        <v>1552.15</v>
      </c>
      <c r="O30" s="256">
        <f>+O31</f>
        <v>5400.85</v>
      </c>
      <c r="P30" s="257">
        <f t="shared" si="2"/>
        <v>3599.1499999999996</v>
      </c>
      <c r="Q30" s="255">
        <f t="shared" si="3"/>
        <v>60.01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5400.85</v>
      </c>
      <c r="J31" s="254">
        <f t="shared" si="0"/>
        <v>13599.15</v>
      </c>
      <c r="K31" s="255">
        <f t="shared" si="1"/>
        <v>28.425526315789472</v>
      </c>
      <c r="L31" s="253">
        <f>+L33+L32</f>
        <v>9000</v>
      </c>
      <c r="M31" s="253">
        <f>+M33+M32</f>
        <v>3848.7</v>
      </c>
      <c r="N31" s="253">
        <f>+N33+N32</f>
        <v>1552.15</v>
      </c>
      <c r="O31" s="253">
        <f>+O33+O32</f>
        <v>5400.85</v>
      </c>
      <c r="P31" s="257">
        <f t="shared" si="2"/>
        <v>3599.1499999999996</v>
      </c>
      <c r="Q31" s="255">
        <f t="shared" si="3"/>
        <v>60.01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5400.85</v>
      </c>
      <c r="J33" s="254">
        <f t="shared" si="0"/>
        <v>13599.15</v>
      </c>
      <c r="K33" s="255">
        <f t="shared" si="1"/>
        <v>28.425526315789472</v>
      </c>
      <c r="L33" s="253">
        <v>9000</v>
      </c>
      <c r="M33" s="253">
        <v>3848.7</v>
      </c>
      <c r="N33" s="253">
        <v>1552.15</v>
      </c>
      <c r="O33" s="259">
        <f>+M33+N33</f>
        <v>5400.85</v>
      </c>
      <c r="P33" s="257">
        <f t="shared" si="2"/>
        <v>3599.1499999999996</v>
      </c>
      <c r="Q33" s="255">
        <f t="shared" si="3"/>
        <v>60.01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4034610.23</v>
      </c>
      <c r="J60" s="254">
        <f t="shared" si="0"/>
        <v>6984389.7699999996</v>
      </c>
      <c r="K60" s="255">
        <f t="shared" si="1"/>
        <v>36.615030674289862</v>
      </c>
      <c r="L60" s="253">
        <f>L15+L17+L20+L24+L28+L33+L32+L39+L41+L52+L54+L58</f>
        <v>5366000</v>
      </c>
      <c r="M60" s="253">
        <f>M15+M17+M20+M24+M28+M33+M32+M39+M41+M52+M54+M58</f>
        <v>2993603.27</v>
      </c>
      <c r="N60" s="253">
        <f>N15+N17+N20+N24+N28+N33+N32+N39+N41+N52+N54+N58</f>
        <v>1041006.9600000001</v>
      </c>
      <c r="O60" s="253">
        <f>O15+O17+O20+O24+O28+O33+O32+O39+O41+O52+O54+O58</f>
        <v>4034610.23</v>
      </c>
      <c r="P60" s="257">
        <f t="shared" si="2"/>
        <v>1331389.77</v>
      </c>
      <c r="Q60" s="255">
        <f t="shared" si="3"/>
        <v>75.19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538182.56999999995</v>
      </c>
      <c r="J61" s="254">
        <f t="shared" si="0"/>
        <v>461817.43000000005</v>
      </c>
      <c r="K61" s="255">
        <f t="shared" si="1"/>
        <v>53.818256999999988</v>
      </c>
      <c r="L61" s="253">
        <f>+L16+L18+L29+L40</f>
        <v>1000000</v>
      </c>
      <c r="M61" s="253">
        <f>+M16+M18+M29+M40</f>
        <v>463546.64</v>
      </c>
      <c r="N61" s="253">
        <f>+N16+N18+N29+N40</f>
        <v>74635.929999999993</v>
      </c>
      <c r="O61" s="253">
        <f>+O16+O18+O29+O40</f>
        <v>538182.57000000007</v>
      </c>
      <c r="P61" s="257">
        <f t="shared" si="2"/>
        <v>461817.42999999993</v>
      </c>
      <c r="Q61" s="255">
        <f t="shared" si="3"/>
        <v>53.82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581" t="s">
        <v>61</v>
      </c>
      <c r="B67" s="582"/>
      <c r="C67" s="582"/>
      <c r="D67" s="582"/>
      <c r="E67" s="582"/>
      <c r="F67" s="582"/>
      <c r="G67" s="280" t="s">
        <v>62</v>
      </c>
      <c r="H67" s="281">
        <f>+H68+H79+H81</f>
        <v>32272100</v>
      </c>
      <c r="I67" s="281">
        <f>+I68+I79+I81</f>
        <v>11312401.449999999</v>
      </c>
      <c r="J67" s="281">
        <f t="shared" ref="J67" si="13">+J68+J79+J81</f>
        <v>20959698.550000001</v>
      </c>
      <c r="K67" s="282">
        <f t="shared" ref="K67:K108" si="14">ROUND(I67/H67*100,2)</f>
        <v>35.049999999999997</v>
      </c>
      <c r="L67" s="281">
        <f>+L68+L79+L81</f>
        <v>16271600</v>
      </c>
      <c r="M67" s="281">
        <f>+M68+M79+M81</f>
        <v>8218516.6100000003</v>
      </c>
      <c r="N67" s="281">
        <f>+N68+N79+N81</f>
        <v>3098272.34</v>
      </c>
      <c r="O67" s="281">
        <f>+O68+O79+O81</f>
        <v>11316788.949999999</v>
      </c>
      <c r="P67" s="281">
        <f>L67-O67</f>
        <v>4954811.0500000007</v>
      </c>
      <c r="Q67" s="282">
        <f>ROUND(O67/L67*100,2)</f>
        <v>69.55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32272100</v>
      </c>
      <c r="I68" s="284">
        <f>+I69+I70+I71+I72+I73+I74+I75+I76+I77+I78</f>
        <v>11399584.41</v>
      </c>
      <c r="J68" s="284">
        <f t="shared" ref="J68" si="15">+J69+J70+J71+J72+J73+J74+J75+J76+J77+J78</f>
        <v>20872515.59</v>
      </c>
      <c r="K68" s="285">
        <f t="shared" si="14"/>
        <v>35.32</v>
      </c>
      <c r="L68" s="284">
        <f>+L69+L70+L71+L72+L73+L74+L75+L76+L77+L78</f>
        <v>16271600</v>
      </c>
      <c r="M68" s="284">
        <f>+M69+M70+M71+M72+M73+M74+M75+M76+M77+M78</f>
        <v>8283355.5700000003</v>
      </c>
      <c r="N68" s="284">
        <f>+N69+N70+N71+N72+N73+N74+N75+N76+N77+N78</f>
        <v>3120616.34</v>
      </c>
      <c r="O68" s="284">
        <f t="shared" ref="O68" si="16">+O69+O70+O71+O72+O73+O74+O75+O76+O77+O78</f>
        <v>11403971.91</v>
      </c>
      <c r="P68" s="284">
        <f t="shared" ref="P68:P131" si="17">L68-O68</f>
        <v>4867628.09</v>
      </c>
      <c r="Q68" s="285">
        <f t="shared" ref="Q68:Q112" si="18">ROUND(O68/L68*100,2)</f>
        <v>70.09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1709857</v>
      </c>
      <c r="J69" s="284">
        <f t="shared" si="19"/>
        <v>2818143</v>
      </c>
      <c r="K69" s="285">
        <f t="shared" si="14"/>
        <v>37.76</v>
      </c>
      <c r="L69" s="284">
        <f t="shared" ref="L69:O73" si="20">+L84</f>
        <v>2548300</v>
      </c>
      <c r="M69" s="284">
        <f t="shared" si="20"/>
        <v>1281594</v>
      </c>
      <c r="N69" s="284">
        <f t="shared" si="20"/>
        <v>428263</v>
      </c>
      <c r="O69" s="284">
        <f t="shared" si="20"/>
        <v>1709857</v>
      </c>
      <c r="P69" s="284">
        <f t="shared" si="17"/>
        <v>838443</v>
      </c>
      <c r="Q69" s="285">
        <f t="shared" si="18"/>
        <v>67.099999999999994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182706.50999999998</v>
      </c>
      <c r="J70" s="284">
        <f t="shared" si="19"/>
        <v>273393.49</v>
      </c>
      <c r="K70" s="285">
        <f t="shared" si="14"/>
        <v>40.06</v>
      </c>
      <c r="L70" s="284">
        <f t="shared" si="20"/>
        <v>271100</v>
      </c>
      <c r="M70" s="284">
        <f t="shared" si="20"/>
        <v>131009.32999999999</v>
      </c>
      <c r="N70" s="284">
        <f t="shared" si="20"/>
        <v>51697.180000000008</v>
      </c>
      <c r="O70" s="284">
        <f t="shared" si="20"/>
        <v>182706.50999999998</v>
      </c>
      <c r="P70" s="284">
        <f t="shared" si="17"/>
        <v>88393.49000000002</v>
      </c>
      <c r="Q70" s="285">
        <f t="shared" si="18"/>
        <v>67.39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1104925</v>
      </c>
      <c r="J73" s="284">
        <f t="shared" si="19"/>
        <v>1875075</v>
      </c>
      <c r="K73" s="285">
        <f t="shared" si="14"/>
        <v>37.08</v>
      </c>
      <c r="L73" s="284">
        <f t="shared" si="20"/>
        <v>1502000</v>
      </c>
      <c r="M73" s="284">
        <f t="shared" si="20"/>
        <v>822798</v>
      </c>
      <c r="N73" s="284">
        <f t="shared" si="20"/>
        <v>282127</v>
      </c>
      <c r="O73" s="284">
        <f t="shared" si="20"/>
        <v>1104925</v>
      </c>
      <c r="P73" s="284">
        <f t="shared" si="17"/>
        <v>397075</v>
      </c>
      <c r="Q73" s="285">
        <f t="shared" si="18"/>
        <v>73.56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3115000</v>
      </c>
      <c r="I75" s="284">
        <f t="shared" si="21"/>
        <v>0</v>
      </c>
      <c r="J75" s="284">
        <f t="shared" si="21"/>
        <v>3115000</v>
      </c>
      <c r="K75" s="285">
        <f t="shared" si="14"/>
        <v>0</v>
      </c>
      <c r="L75" s="284">
        <f t="shared" si="22"/>
        <v>584000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584000</v>
      </c>
      <c r="Q75" s="285">
        <f t="shared" si="18"/>
        <v>0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8315362.9000000004</v>
      </c>
      <c r="J76" s="284">
        <f t="shared" si="21"/>
        <v>12789637.1</v>
      </c>
      <c r="K76" s="285">
        <f t="shared" si="14"/>
        <v>39.4</v>
      </c>
      <c r="L76" s="284">
        <f t="shared" si="22"/>
        <v>11278200</v>
      </c>
      <c r="M76" s="284">
        <f t="shared" si="22"/>
        <v>5961221.2400000002</v>
      </c>
      <c r="N76" s="284">
        <f t="shared" si="22"/>
        <v>2358529.16</v>
      </c>
      <c r="O76" s="284">
        <f t="shared" si="22"/>
        <v>8319750.4000000004</v>
      </c>
      <c r="P76" s="284">
        <f t="shared" si="17"/>
        <v>2958449.5999999996</v>
      </c>
      <c r="Q76" s="285">
        <f t="shared" si="18"/>
        <v>73.77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-87182.959999999992</v>
      </c>
      <c r="J81" s="284">
        <f>+J109</f>
        <v>87182.959999999992</v>
      </c>
      <c r="K81" s="285" t="e">
        <f t="shared" si="14"/>
        <v>#DIV/0!</v>
      </c>
      <c r="L81" s="284">
        <f>+L109</f>
        <v>0</v>
      </c>
      <c r="M81" s="284">
        <f>+M109</f>
        <v>-64838.96</v>
      </c>
      <c r="N81" s="284">
        <f>+N109</f>
        <v>-22344</v>
      </c>
      <c r="O81" s="284">
        <f>+O109</f>
        <v>-87182.959999999992</v>
      </c>
      <c r="P81" s="284">
        <f t="shared" si="17"/>
        <v>87182.959999999992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570">
        <v>5004</v>
      </c>
      <c r="B82" s="571"/>
      <c r="C82" s="571"/>
      <c r="D82" s="571"/>
      <c r="E82" s="571"/>
      <c r="F82" s="571"/>
      <c r="G82" s="287" t="s">
        <v>88</v>
      </c>
      <c r="H82" s="288">
        <f>+H83+H104+H105+H109</f>
        <v>32272100</v>
      </c>
      <c r="I82" s="288">
        <f>+I83+I104+I105+I109</f>
        <v>11312401.449999999</v>
      </c>
      <c r="J82" s="288">
        <f>+J83+J104+J106+J109</f>
        <v>20959698.550000001</v>
      </c>
      <c r="K82" s="285">
        <f t="shared" si="14"/>
        <v>35.049999999999997</v>
      </c>
      <c r="L82" s="288">
        <f>+L83+L104+L105+L109</f>
        <v>16271600</v>
      </c>
      <c r="M82" s="288">
        <f>+M83+M104+M105+M109</f>
        <v>8218516.6100000003</v>
      </c>
      <c r="N82" s="288">
        <f>+N83+N104+N105+N109</f>
        <v>3098272.34</v>
      </c>
      <c r="O82" s="288">
        <f>+O83+O104+O106+O109</f>
        <v>11316788.949999999</v>
      </c>
      <c r="P82" s="288">
        <f t="shared" si="17"/>
        <v>4954811.0500000007</v>
      </c>
      <c r="Q82" s="282">
        <f t="shared" si="18"/>
        <v>69.55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32272100</v>
      </c>
      <c r="I83" s="284">
        <f>I84+I85+I86+I87+I88+I95+I96+I97+I102+I103</f>
        <v>11399584.41</v>
      </c>
      <c r="J83" s="284">
        <f t="shared" ref="J83" si="25">J84+J85+J86+J87+J88+J95+J96+J97+J102+J103</f>
        <v>20872515.59</v>
      </c>
      <c r="K83" s="285">
        <f t="shared" si="14"/>
        <v>35.32</v>
      </c>
      <c r="L83" s="284">
        <f>L84+L85+L86+L87+L88+L95+L96+L97+L102+L103</f>
        <v>16271600</v>
      </c>
      <c r="M83" s="284">
        <f>M84+M85+M86+M87+M88+M95+M96+M97+M102+M103</f>
        <v>8283355.5700000003</v>
      </c>
      <c r="N83" s="284">
        <f>N84+N85+N86+N87+N88+N95+N96+N97+N102+N103</f>
        <v>3120616.34</v>
      </c>
      <c r="O83" s="284">
        <f t="shared" ref="O83" si="26">O84+O85+O86+O87+O88+O95+O96+O97+O102+O103</f>
        <v>11403971.91</v>
      </c>
      <c r="P83" s="284">
        <f t="shared" si="17"/>
        <v>4867628.09</v>
      </c>
      <c r="Q83" s="285">
        <f t="shared" si="18"/>
        <v>70.09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1709857</v>
      </c>
      <c r="J84" s="284">
        <f>J112+J179+J264</f>
        <v>2818143</v>
      </c>
      <c r="K84" s="285">
        <f t="shared" si="14"/>
        <v>37.76</v>
      </c>
      <c r="L84" s="284">
        <f>L112+L179+L264</f>
        <v>2548300</v>
      </c>
      <c r="M84" s="284">
        <f>M112+M179+M264</f>
        <v>1281594</v>
      </c>
      <c r="N84" s="284">
        <f>N112+N179+N264</f>
        <v>428263</v>
      </c>
      <c r="O84" s="284">
        <f>O112+O179+O264</f>
        <v>1709857</v>
      </c>
      <c r="P84" s="284">
        <f t="shared" si="17"/>
        <v>838443</v>
      </c>
      <c r="Q84" s="285">
        <f t="shared" si="18"/>
        <v>67.099999999999994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182706.50999999998</v>
      </c>
      <c r="J85" s="284">
        <f>J139+J206+J296+J385</f>
        <v>273393.49</v>
      </c>
      <c r="K85" s="285">
        <f t="shared" si="14"/>
        <v>40.06</v>
      </c>
      <c r="L85" s="284">
        <f>L139+L206+L296+L385</f>
        <v>271100</v>
      </c>
      <c r="M85" s="284">
        <f>M139+M206+M296+M385</f>
        <v>131009.32999999999</v>
      </c>
      <c r="N85" s="284">
        <f>N139+N206+N296+N385</f>
        <v>51697.180000000008</v>
      </c>
      <c r="O85" s="284">
        <f>O139+O206+O296+O385</f>
        <v>182706.50999999998</v>
      </c>
      <c r="P85" s="284">
        <f t="shared" si="17"/>
        <v>88393.49000000002</v>
      </c>
      <c r="Q85" s="285">
        <f t="shared" si="18"/>
        <v>67.39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1104925</v>
      </c>
      <c r="J88" s="284">
        <f>J237+J332+J391</f>
        <v>1875075</v>
      </c>
      <c r="K88" s="285">
        <f t="shared" si="14"/>
        <v>37.08</v>
      </c>
      <c r="L88" s="284">
        <f>L237+L332+L391</f>
        <v>1502000</v>
      </c>
      <c r="M88" s="284">
        <f>M237+M332+M391</f>
        <v>822798</v>
      </c>
      <c r="N88" s="284">
        <f>N237+N332+N391</f>
        <v>282127</v>
      </c>
      <c r="O88" s="284">
        <f>O237+O332+O391</f>
        <v>1104925</v>
      </c>
      <c r="P88" s="284">
        <f t="shared" si="17"/>
        <v>397075</v>
      </c>
      <c r="Q88" s="285">
        <f t="shared" si="18"/>
        <v>73.56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1104925</v>
      </c>
      <c r="J89" s="284">
        <f>J90+J91+J92+J93+J94</f>
        <v>1875075</v>
      </c>
      <c r="K89" s="285">
        <f t="shared" si="14"/>
        <v>37.08</v>
      </c>
      <c r="L89" s="284">
        <f>L90+L91+L92+L93+L94</f>
        <v>1502000</v>
      </c>
      <c r="M89" s="284">
        <f>M90+M91+M92+M93+M94</f>
        <v>822798</v>
      </c>
      <c r="N89" s="284">
        <f>N90+N91+N92+N93+N94</f>
        <v>282127</v>
      </c>
      <c r="O89" s="284">
        <f>O90+O91+O92+O93+O94</f>
        <v>1104925</v>
      </c>
      <c r="P89" s="284">
        <f t="shared" si="17"/>
        <v>397075</v>
      </c>
      <c r="Q89" s="285">
        <f t="shared" si="18"/>
        <v>73.56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1104925</v>
      </c>
      <c r="J91" s="284">
        <f>J334</f>
        <v>1875075</v>
      </c>
      <c r="K91" s="285">
        <f t="shared" si="14"/>
        <v>37.08</v>
      </c>
      <c r="L91" s="284">
        <f>L334</f>
        <v>1502000</v>
      </c>
      <c r="M91" s="284">
        <f>M334</f>
        <v>822798</v>
      </c>
      <c r="N91" s="284">
        <f>N334</f>
        <v>282127</v>
      </c>
      <c r="O91" s="284">
        <f>O334</f>
        <v>1104925</v>
      </c>
      <c r="P91" s="284">
        <f t="shared" si="17"/>
        <v>397075</v>
      </c>
      <c r="Q91" s="285">
        <f t="shared" si="18"/>
        <v>73.56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3115000</v>
      </c>
      <c r="I96" s="284">
        <f>I240+I400</f>
        <v>0</v>
      </c>
      <c r="J96" s="284">
        <f>+J400</f>
        <v>3115000</v>
      </c>
      <c r="K96" s="285">
        <f t="shared" si="14"/>
        <v>0</v>
      </c>
      <c r="L96" s="284">
        <f>L240+L400</f>
        <v>584000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584000</v>
      </c>
      <c r="Q96" s="285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8315362.9000000004</v>
      </c>
      <c r="J97" s="284">
        <f>J244+J337+J414</f>
        <v>12789637.1</v>
      </c>
      <c r="K97" s="285">
        <f t="shared" si="14"/>
        <v>39.4</v>
      </c>
      <c r="L97" s="284">
        <f>L244+L337+L414</f>
        <v>11278200</v>
      </c>
      <c r="M97" s="284">
        <f>M244+M337+M414</f>
        <v>5961221.2400000002</v>
      </c>
      <c r="N97" s="284">
        <f>N244+N337+N414</f>
        <v>2358529.16</v>
      </c>
      <c r="O97" s="284">
        <f>O244+O337+O414</f>
        <v>8319750.4000000004</v>
      </c>
      <c r="P97" s="284">
        <f t="shared" si="17"/>
        <v>2958449.5999999996</v>
      </c>
      <c r="Q97" s="285">
        <f t="shared" si="18"/>
        <v>73.77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4454081</v>
      </c>
      <c r="J98" s="284">
        <f>J245+J338</f>
        <v>5975919</v>
      </c>
      <c r="K98" s="285">
        <f t="shared" si="14"/>
        <v>42.7</v>
      </c>
      <c r="L98" s="284">
        <f>L245+L338</f>
        <v>6625000</v>
      </c>
      <c r="M98" s="284">
        <f>M245+M338</f>
        <v>3321100</v>
      </c>
      <c r="N98" s="284">
        <f>N245+N338</f>
        <v>1132981</v>
      </c>
      <c r="O98" s="284">
        <f>O245+O338</f>
        <v>4454081</v>
      </c>
      <c r="P98" s="284">
        <f t="shared" si="17"/>
        <v>2170919</v>
      </c>
      <c r="Q98" s="285">
        <f t="shared" si="18"/>
        <v>67.23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3861281.9000000004</v>
      </c>
      <c r="J99" s="284">
        <f>J100+J101</f>
        <v>6813718.0999999996</v>
      </c>
      <c r="K99" s="285">
        <f t="shared" si="14"/>
        <v>36.17</v>
      </c>
      <c r="L99" s="284">
        <f>L100+L101</f>
        <v>4653200</v>
      </c>
      <c r="M99" s="284">
        <f>M100+M101</f>
        <v>2640121.2400000002</v>
      </c>
      <c r="N99" s="284">
        <f>N100+N101</f>
        <v>1225548.1599999999</v>
      </c>
      <c r="O99" s="284">
        <f>O100+O101</f>
        <v>3865669.4000000004</v>
      </c>
      <c r="P99" s="284">
        <f t="shared" si="17"/>
        <v>787530.59999999963</v>
      </c>
      <c r="Q99" s="285">
        <f t="shared" si="18"/>
        <v>83.08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3861281.9000000004</v>
      </c>
      <c r="J100" s="284">
        <f>J247+J355+J416</f>
        <v>6808718.0999999996</v>
      </c>
      <c r="K100" s="285">
        <f t="shared" si="14"/>
        <v>36.19</v>
      </c>
      <c r="L100" s="284">
        <f>L247+L356+L416</f>
        <v>4652200</v>
      </c>
      <c r="M100" s="284">
        <f>M247+M356+M416</f>
        <v>2640121.2400000002</v>
      </c>
      <c r="N100" s="284">
        <f>N247+N356+N416</f>
        <v>1225548.1599999999</v>
      </c>
      <c r="O100" s="284">
        <f>O247+O356+O416</f>
        <v>3865669.4000000004</v>
      </c>
      <c r="P100" s="284">
        <f t="shared" si="17"/>
        <v>786530.59999999963</v>
      </c>
      <c r="Q100" s="285">
        <f t="shared" si="18"/>
        <v>83.09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1000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1000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-87182.959999999992</v>
      </c>
      <c r="J109" s="294">
        <f>+J257+J373+J445</f>
        <v>87182.959999999992</v>
      </c>
      <c r="K109" s="295"/>
      <c r="L109" s="294">
        <f>+L257+L373+L445+L159</f>
        <v>0</v>
      </c>
      <c r="M109" s="294">
        <f>+M257+M373+M445+M159</f>
        <v>-64838.96</v>
      </c>
      <c r="N109" s="294">
        <f>+N257+N373+N445+N159</f>
        <v>-22344</v>
      </c>
      <c r="O109" s="294">
        <f>+O257+O373+O445+O159</f>
        <v>-87182.959999999992</v>
      </c>
      <c r="P109" s="294">
        <f t="shared" si="17"/>
        <v>87182.959999999992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583" t="s">
        <v>111</v>
      </c>
      <c r="B110" s="584"/>
      <c r="C110" s="584"/>
      <c r="D110" s="584"/>
      <c r="E110" s="584"/>
      <c r="F110" s="584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21597100</v>
      </c>
      <c r="I164" s="302">
        <f>+I165+I174</f>
        <v>7538302.5099999998</v>
      </c>
      <c r="J164" s="306">
        <f t="shared" si="40"/>
        <v>14058797.49</v>
      </c>
      <c r="K164" s="303">
        <f t="shared" si="41"/>
        <v>34.9</v>
      </c>
      <c r="L164" s="302">
        <f>+L165+L174</f>
        <v>11614400</v>
      </c>
      <c r="M164" s="302">
        <f>+M165+M174</f>
        <v>5643234.3300000001</v>
      </c>
      <c r="N164" s="302">
        <f>+N165+N174</f>
        <v>1895068.18</v>
      </c>
      <c r="O164" s="302">
        <f>+O165+O174</f>
        <v>7538302.5099999998</v>
      </c>
      <c r="P164" s="304">
        <f t="shared" si="33"/>
        <v>4076097.49</v>
      </c>
      <c r="Q164" s="305">
        <f t="shared" si="39"/>
        <v>64.900000000000006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21597100</v>
      </c>
      <c r="I165" s="302">
        <f>+I166+I167+I168+I169+I170+I171+I172+I173</f>
        <v>7538302.5099999998</v>
      </c>
      <c r="J165" s="302">
        <f>+J166+J167+J168+J169+J170+J171+J172+J173</f>
        <v>14058797.49</v>
      </c>
      <c r="K165" s="303">
        <f t="shared" si="41"/>
        <v>34.9</v>
      </c>
      <c r="L165" s="302">
        <f>+L166+L167+L168+L169+L170+L171+L172+L173</f>
        <v>11614400</v>
      </c>
      <c r="M165" s="302">
        <f>+M166+M167+M168+M169+M170+M171+M172+M173</f>
        <v>5643234.3300000001</v>
      </c>
      <c r="N165" s="302">
        <f>+N166+N167+N168+N169+N170+N171+N172+N173</f>
        <v>1895068.18</v>
      </c>
      <c r="O165" s="302">
        <f>+O166+O167+O168+O169+O170+O171+O172+O173</f>
        <v>7538302.5099999998</v>
      </c>
      <c r="P165" s="304">
        <f t="shared" si="33"/>
        <v>4076097.49</v>
      </c>
      <c r="Q165" s="305">
        <f t="shared" si="39"/>
        <v>64.900000000000006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1709857</v>
      </c>
      <c r="J166" s="306">
        <f t="shared" si="40"/>
        <v>2818143</v>
      </c>
      <c r="K166" s="303">
        <f t="shared" si="41"/>
        <v>37.76</v>
      </c>
      <c r="L166" s="302">
        <f>+L179+L264+L112</f>
        <v>2548300</v>
      </c>
      <c r="M166" s="302">
        <f>+M179+M264+M112</f>
        <v>1281594</v>
      </c>
      <c r="N166" s="302">
        <f>+N179+N264+N112</f>
        <v>428263</v>
      </c>
      <c r="O166" s="302">
        <f>+O179+O264+O112</f>
        <v>1709857</v>
      </c>
      <c r="P166" s="304">
        <f t="shared" si="33"/>
        <v>838443</v>
      </c>
      <c r="Q166" s="305">
        <f t="shared" si="39"/>
        <v>67.099999999999994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182706.50999999998</v>
      </c>
      <c r="J167" s="306">
        <f t="shared" si="40"/>
        <v>268393.49</v>
      </c>
      <c r="K167" s="303">
        <f t="shared" si="41"/>
        <v>40.5</v>
      </c>
      <c r="L167" s="302">
        <f>+L206+L296+L139</f>
        <v>266100</v>
      </c>
      <c r="M167" s="302">
        <f>+M206+M296+M139</f>
        <v>131009.32999999999</v>
      </c>
      <c r="N167" s="302">
        <f>+N206+N296+N139</f>
        <v>51697.180000000008</v>
      </c>
      <c r="O167" s="302">
        <f>+O206+O296+O139</f>
        <v>182706.50999999998</v>
      </c>
      <c r="P167" s="304">
        <f t="shared" si="33"/>
        <v>83393.49000000002</v>
      </c>
      <c r="Q167" s="305">
        <f t="shared" si="39"/>
        <v>68.66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1104925</v>
      </c>
      <c r="J170" s="306">
        <f t="shared" si="40"/>
        <v>1875075</v>
      </c>
      <c r="K170" s="303">
        <f t="shared" si="41"/>
        <v>37.08</v>
      </c>
      <c r="L170" s="302">
        <f>+L237+L332</f>
        <v>1502000</v>
      </c>
      <c r="M170" s="302">
        <f>+M237+M332</f>
        <v>822798</v>
      </c>
      <c r="N170" s="302">
        <f>+N237+N332</f>
        <v>282127</v>
      </c>
      <c r="O170" s="302">
        <f>+O237+O332</f>
        <v>1104925</v>
      </c>
      <c r="P170" s="304">
        <f t="shared" si="33"/>
        <v>397075</v>
      </c>
      <c r="Q170" s="305">
        <f t="shared" si="39"/>
        <v>73.56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3115000</v>
      </c>
      <c r="I171" s="302">
        <f>I240+I400</f>
        <v>0</v>
      </c>
      <c r="J171" s="306">
        <f t="shared" si="40"/>
        <v>3115000</v>
      </c>
      <c r="K171" s="303">
        <f t="shared" si="41"/>
        <v>0</v>
      </c>
      <c r="L171" s="302">
        <f>L240+L400</f>
        <v>584000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584000</v>
      </c>
      <c r="Q171" s="305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4454081</v>
      </c>
      <c r="J172" s="306">
        <f t="shared" si="40"/>
        <v>5980919</v>
      </c>
      <c r="K172" s="303">
        <f t="shared" si="41"/>
        <v>42.68</v>
      </c>
      <c r="L172" s="302">
        <f>+L244+L337</f>
        <v>6626000</v>
      </c>
      <c r="M172" s="302">
        <f>+M244+M337</f>
        <v>3321100</v>
      </c>
      <c r="N172" s="302">
        <f>+N244+N337</f>
        <v>1132981</v>
      </c>
      <c r="O172" s="302">
        <f>+O244+O337</f>
        <v>4454081</v>
      </c>
      <c r="P172" s="304">
        <f t="shared" si="33"/>
        <v>2171919</v>
      </c>
      <c r="Q172" s="305">
        <f t="shared" si="39"/>
        <v>67.22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570" t="s">
        <v>144</v>
      </c>
      <c r="B177" s="571"/>
      <c r="C177" s="571"/>
      <c r="D177" s="571"/>
      <c r="E177" s="571"/>
      <c r="F177" s="571"/>
      <c r="G177" s="320" t="s">
        <v>145</v>
      </c>
      <c r="H177" s="321">
        <f>H178+H249+H257</f>
        <v>54100</v>
      </c>
      <c r="I177" s="321">
        <f>I178+I249+I257</f>
        <v>20545.559999999998</v>
      </c>
      <c r="J177" s="321">
        <f>J178+J249+J257</f>
        <v>33554.44</v>
      </c>
      <c r="K177" s="322">
        <f>ROUND(I177/H177*100,2)</f>
        <v>37.979999999999997</v>
      </c>
      <c r="L177" s="321">
        <f>L178+L249+L257</f>
        <v>26100</v>
      </c>
      <c r="M177" s="323">
        <f>M178+M249+M257</f>
        <v>8525.44</v>
      </c>
      <c r="N177" s="321">
        <f>N178+N249+N257</f>
        <v>12020.12</v>
      </c>
      <c r="O177" s="324">
        <f>O178+O249+O257</f>
        <v>20545.559999999998</v>
      </c>
      <c r="P177" s="324">
        <f t="shared" si="33"/>
        <v>5554.4400000000023</v>
      </c>
      <c r="Q177" s="325">
        <f t="shared" si="39"/>
        <v>78.72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20545.559999999998</v>
      </c>
      <c r="J178" s="302">
        <f>J179+J206+J235+J237+J244+J240</f>
        <v>33554.44</v>
      </c>
      <c r="K178" s="303">
        <f>ROUND(I178/H178*100,2)</f>
        <v>37.979999999999997</v>
      </c>
      <c r="L178" s="302">
        <f t="shared" ref="L178:O178" si="42">L179+L206+L235+L237+L244+L240</f>
        <v>26100</v>
      </c>
      <c r="M178" s="302">
        <f t="shared" si="42"/>
        <v>8525.44</v>
      </c>
      <c r="N178" s="302">
        <f t="shared" si="42"/>
        <v>12020.12</v>
      </c>
      <c r="O178" s="302">
        <f t="shared" si="42"/>
        <v>20545.559999999998</v>
      </c>
      <c r="P178" s="304">
        <f t="shared" si="33"/>
        <v>5554.4400000000023</v>
      </c>
      <c r="Q178" s="305">
        <f t="shared" si="39"/>
        <v>78.72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20545.559999999998</v>
      </c>
      <c r="J206" s="302">
        <f>J207+J218+J219+J223+J226+J227+J228+J229</f>
        <v>28554.440000000002</v>
      </c>
      <c r="K206" s="303">
        <f>ROUND(I206/H206*100,2)</f>
        <v>41.84</v>
      </c>
      <c r="L206" s="302">
        <f>L207+L218+L219+L223+L226+L227+L228+L229</f>
        <v>25100</v>
      </c>
      <c r="M206" s="302">
        <f>M207+M218+M219+M223+M226+M227+M228+M229</f>
        <v>8525.44</v>
      </c>
      <c r="N206" s="302">
        <f>N207+N218+N219+N223+N226+N227+N228+N229</f>
        <v>12020.12</v>
      </c>
      <c r="O206" s="327">
        <f t="shared" ref="O206" si="46">O207+O218+O219+O223+O226+O227+O228+O229</f>
        <v>20545.559999999998</v>
      </c>
      <c r="P206" s="304">
        <f t="shared" si="45"/>
        <v>4554.4400000000023</v>
      </c>
      <c r="Q206" s="305">
        <f t="shared" ref="Q206:Q246" si="47">ROUND(O206/L206*100,2)</f>
        <v>81.849999999999994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20545.559999999998</v>
      </c>
      <c r="J207" s="302">
        <f>SUM(J208:J217)</f>
        <v>28554.440000000002</v>
      </c>
      <c r="K207" s="303">
        <f>ROUND(I207/H207*100,2)</f>
        <v>41.84</v>
      </c>
      <c r="L207" s="302">
        <f>SUM(L208:L217)</f>
        <v>25100</v>
      </c>
      <c r="M207" s="284">
        <f>SUM(M208:M217)</f>
        <v>8525.44</v>
      </c>
      <c r="N207" s="302">
        <f>SUM(N208:N217)</f>
        <v>12020.12</v>
      </c>
      <c r="O207" s="304">
        <f>SUM(O208:O217)</f>
        <v>20545.559999999998</v>
      </c>
      <c r="P207" s="304">
        <f t="shared" si="45"/>
        <v>4554.4400000000023</v>
      </c>
      <c r="Q207" s="305">
        <f t="shared" si="47"/>
        <v>81.849999999999994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2430.3599999999997</v>
      </c>
      <c r="J210" s="306">
        <f t="shared" si="48"/>
        <v>1569.6400000000003</v>
      </c>
      <c r="K210" s="303">
        <f t="shared" ref="K210:K217" si="50">ROUND(I210/H210*100,2)</f>
        <v>60.76</v>
      </c>
      <c r="L210" s="306">
        <v>4000</v>
      </c>
      <c r="M210" s="307">
        <v>1421.35</v>
      </c>
      <c r="N210" s="306">
        <v>1009.01</v>
      </c>
      <c r="O210" s="308">
        <f t="shared" si="49"/>
        <v>2430.3599999999997</v>
      </c>
      <c r="P210" s="308">
        <f t="shared" si="45"/>
        <v>1569.6400000000003</v>
      </c>
      <c r="Q210" s="305">
        <f t="shared" si="47"/>
        <v>60.76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15.2</v>
      </c>
      <c r="J211" s="306">
        <f t="shared" si="48"/>
        <v>984.8</v>
      </c>
      <c r="K211" s="303"/>
      <c r="L211" s="306">
        <v>1000</v>
      </c>
      <c r="M211" s="307">
        <v>15.2</v>
      </c>
      <c r="N211" s="306">
        <v>0</v>
      </c>
      <c r="O211" s="308">
        <f t="shared" si="49"/>
        <v>15.2</v>
      </c>
      <c r="P211" s="308">
        <f t="shared" si="45"/>
        <v>984.8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88.89</v>
      </c>
      <c r="N215" s="306">
        <v>11.11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2000</v>
      </c>
      <c r="M216" s="307"/>
      <c r="N216" s="306"/>
      <c r="O216" s="308">
        <f t="shared" si="49"/>
        <v>0</v>
      </c>
      <c r="P216" s="308">
        <f t="shared" si="45"/>
        <v>2000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18000</v>
      </c>
      <c r="J217" s="306">
        <f t="shared" si="48"/>
        <v>22000</v>
      </c>
      <c r="K217" s="303">
        <f t="shared" si="50"/>
        <v>45</v>
      </c>
      <c r="L217" s="306">
        <v>18000</v>
      </c>
      <c r="M217" s="307">
        <v>7000</v>
      </c>
      <c r="N217" s="306">
        <v>11000</v>
      </c>
      <c r="O217" s="308">
        <f t="shared" si="49"/>
        <v>18000</v>
      </c>
      <c r="P217" s="308">
        <f t="shared" si="45"/>
        <v>0</v>
      </c>
      <c r="Q217" s="305">
        <f t="shared" si="47"/>
        <v>100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1000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1000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1000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1000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1000</v>
      </c>
      <c r="M248" s="307"/>
      <c r="N248" s="306"/>
      <c r="O248" s="308">
        <f t="shared" si="59"/>
        <v>0</v>
      </c>
      <c r="P248" s="308">
        <f t="shared" si="45"/>
        <v>1000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20545.559999999998</v>
      </c>
      <c r="J261" s="302">
        <f>H261-I261</f>
        <v>33554.44</v>
      </c>
      <c r="K261" s="303">
        <f t="shared" ref="K261:K308" si="63">ROUND(I261/H261*100,2)</f>
        <v>37.979999999999997</v>
      </c>
      <c r="L261" s="302">
        <f>L177-L260</f>
        <v>26100</v>
      </c>
      <c r="M261" s="302">
        <f>M177-M260</f>
        <v>8525.44</v>
      </c>
      <c r="N261" s="302">
        <f>N177-N260</f>
        <v>12020.12</v>
      </c>
      <c r="O261" s="302">
        <f>O177-O260</f>
        <v>20545.559999999998</v>
      </c>
      <c r="P261" s="304">
        <f t="shared" si="62"/>
        <v>5554.4400000000023</v>
      </c>
      <c r="Q261" s="305">
        <f t="shared" si="60"/>
        <v>78.72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570" t="s">
        <v>167</v>
      </c>
      <c r="B262" s="571"/>
      <c r="C262" s="571"/>
      <c r="D262" s="571"/>
      <c r="E262" s="571"/>
      <c r="F262" s="571"/>
      <c r="G262" s="320" t="s">
        <v>168</v>
      </c>
      <c r="H262" s="321">
        <f>H263+H361+H369+H373</f>
        <v>18340000</v>
      </c>
      <c r="I262" s="321">
        <f>I263+I361+I369+I373</f>
        <v>7352995.9500000002</v>
      </c>
      <c r="J262" s="321">
        <f>J263+J361+J369+J373</f>
        <v>10987004.050000001</v>
      </c>
      <c r="K262" s="322">
        <f t="shared" si="63"/>
        <v>40.090000000000003</v>
      </c>
      <c r="L262" s="321">
        <f>L263+L361+L369+L373</f>
        <v>10916300</v>
      </c>
      <c r="M262" s="323">
        <f>M263+M361+M369+M373</f>
        <v>5490089.8899999997</v>
      </c>
      <c r="N262" s="321">
        <f>N263+N361+N369+N373</f>
        <v>1862906.06</v>
      </c>
      <c r="O262" s="324">
        <f>O263+O361+O369+O373</f>
        <v>7352995.9500000002</v>
      </c>
      <c r="P262" s="324">
        <f t="shared" si="62"/>
        <v>3563304.05</v>
      </c>
      <c r="Q262" s="325">
        <f t="shared" si="60"/>
        <v>67.36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7431023.9500000002</v>
      </c>
      <c r="J263" s="302">
        <f>J264+J296+J329+J332+J337+J358</f>
        <v>10908976.050000001</v>
      </c>
      <c r="K263" s="303">
        <f t="shared" si="63"/>
        <v>40.520000000000003</v>
      </c>
      <c r="L263" s="302">
        <f>L264+L296+L329+L332+L337+L358</f>
        <v>10916300</v>
      </c>
      <c r="M263" s="284">
        <f>M264+M296+M329+M332+M337+M358</f>
        <v>5547975.8899999997</v>
      </c>
      <c r="N263" s="302">
        <f>N264+N296+N329+N332+N337+N358</f>
        <v>1883048.06</v>
      </c>
      <c r="O263" s="304">
        <f>O264+O296+O329+O332+O337+O358</f>
        <v>7431023.9500000002</v>
      </c>
      <c r="P263" s="304">
        <f t="shared" si="62"/>
        <v>3485276.05</v>
      </c>
      <c r="Q263" s="305">
        <f t="shared" si="60"/>
        <v>68.069999999999993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1709857</v>
      </c>
      <c r="J264" s="302">
        <f>J265+J282+J289</f>
        <v>2818143</v>
      </c>
      <c r="K264" s="303">
        <f t="shared" si="63"/>
        <v>37.76</v>
      </c>
      <c r="L264" s="302">
        <f>L265+L282+L289</f>
        <v>2548300</v>
      </c>
      <c r="M264" s="284">
        <f>M265+M282+M289</f>
        <v>1281594</v>
      </c>
      <c r="N264" s="302">
        <f>N265+N282+N289</f>
        <v>428263</v>
      </c>
      <c r="O264" s="327">
        <f>O265+O282+O289</f>
        <v>1709857</v>
      </c>
      <c r="P264" s="304">
        <f t="shared" si="62"/>
        <v>838443</v>
      </c>
      <c r="Q264" s="305">
        <f t="shared" si="60"/>
        <v>67.099999999999994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1674852</v>
      </c>
      <c r="J265" s="302">
        <f>SUM(J266:J281)</f>
        <v>2726148</v>
      </c>
      <c r="K265" s="303">
        <f t="shared" si="63"/>
        <v>38.06</v>
      </c>
      <c r="L265" s="302">
        <f>SUM(L266:L281)</f>
        <v>2495700</v>
      </c>
      <c r="M265" s="284">
        <f>SUM(M266:M281)</f>
        <v>1255315</v>
      </c>
      <c r="N265" s="302">
        <f>SUM(N266:N281)</f>
        <v>419537</v>
      </c>
      <c r="O265" s="304">
        <f>SUM(O266:O281)</f>
        <v>1674852</v>
      </c>
      <c r="P265" s="304">
        <f t="shared" si="62"/>
        <v>820848</v>
      </c>
      <c r="Q265" s="305">
        <f t="shared" si="60"/>
        <v>67.11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1467788</v>
      </c>
      <c r="J266" s="306">
        <f t="shared" ref="J266:J295" si="64">H266-I266</f>
        <v>2422212</v>
      </c>
      <c r="K266" s="303">
        <f t="shared" si="63"/>
        <v>37.729999999999997</v>
      </c>
      <c r="L266" s="306">
        <v>2204600</v>
      </c>
      <c r="M266" s="307">
        <v>1100745</v>
      </c>
      <c r="N266" s="306">
        <v>367043</v>
      </c>
      <c r="O266" s="308">
        <f t="shared" ref="O266:O281" si="65">M266+N266</f>
        <v>1467788</v>
      </c>
      <c r="P266" s="308">
        <f t="shared" si="62"/>
        <v>736812</v>
      </c>
      <c r="Q266" s="305">
        <f t="shared" si="60"/>
        <v>66.58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91176</v>
      </c>
      <c r="J269" s="306">
        <f t="shared" si="64"/>
        <v>188824</v>
      </c>
      <c r="K269" s="303"/>
      <c r="L269" s="306">
        <v>135900</v>
      </c>
      <c r="M269" s="307">
        <v>67811</v>
      </c>
      <c r="N269" s="306">
        <v>23365</v>
      </c>
      <c r="O269" s="308">
        <f t="shared" si="65"/>
        <v>91176</v>
      </c>
      <c r="P269" s="308">
        <f t="shared" si="62"/>
        <v>44724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76544</v>
      </c>
      <c r="J276" s="306">
        <f t="shared" si="64"/>
        <v>33456</v>
      </c>
      <c r="K276" s="303">
        <f t="shared" si="63"/>
        <v>69.59</v>
      </c>
      <c r="L276" s="306">
        <v>95100</v>
      </c>
      <c r="M276" s="307">
        <v>57408</v>
      </c>
      <c r="N276" s="306">
        <v>19136</v>
      </c>
      <c r="O276" s="308">
        <f t="shared" si="65"/>
        <v>76544</v>
      </c>
      <c r="P276" s="308">
        <f t="shared" si="62"/>
        <v>18556</v>
      </c>
      <c r="Q276" s="305">
        <f t="shared" si="60"/>
        <v>80.489999999999995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69</v>
      </c>
      <c r="J277" s="306">
        <f t="shared" si="64"/>
        <v>931</v>
      </c>
      <c r="K277" s="303">
        <f t="shared" si="63"/>
        <v>6.9</v>
      </c>
      <c r="L277" s="306">
        <v>200</v>
      </c>
      <c r="M277" s="307">
        <v>69</v>
      </c>
      <c r="N277" s="306">
        <v>0</v>
      </c>
      <c r="O277" s="308">
        <f t="shared" si="65"/>
        <v>69</v>
      </c>
      <c r="P277" s="308">
        <f t="shared" si="62"/>
        <v>131</v>
      </c>
      <c r="Q277" s="305">
        <f t="shared" si="60"/>
        <v>34.5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39275</v>
      </c>
      <c r="J280" s="306">
        <f t="shared" si="64"/>
        <v>80725</v>
      </c>
      <c r="K280" s="303">
        <f t="shared" si="63"/>
        <v>32.729999999999997</v>
      </c>
      <c r="L280" s="306">
        <v>59900</v>
      </c>
      <c r="M280" s="307">
        <v>29282</v>
      </c>
      <c r="N280" s="306">
        <v>9993</v>
      </c>
      <c r="O280" s="308">
        <f t="shared" si="65"/>
        <v>39275</v>
      </c>
      <c r="P280" s="308">
        <f t="shared" si="62"/>
        <v>20625</v>
      </c>
      <c r="Q280" s="305">
        <f t="shared" si="60"/>
        <v>65.569999999999993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0</v>
      </c>
      <c r="M287" s="307"/>
      <c r="N287" s="306"/>
      <c r="O287" s="308">
        <f t="shared" si="67"/>
        <v>0</v>
      </c>
      <c r="P287" s="308">
        <f t="shared" si="62"/>
        <v>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35005</v>
      </c>
      <c r="J289" s="306">
        <f t="shared" si="64"/>
        <v>61995</v>
      </c>
      <c r="K289" s="303">
        <f t="shared" si="63"/>
        <v>36.090000000000003</v>
      </c>
      <c r="L289" s="302">
        <f>SUM(L290+L291+L292+L293+L294+L295)</f>
        <v>52600</v>
      </c>
      <c r="M289" s="284">
        <f>SUM(M290+M291+M292+M293+M294+M295)</f>
        <v>26279</v>
      </c>
      <c r="N289" s="302">
        <f>SUM(N290+N291+N292+N293+N294+N295)</f>
        <v>8726</v>
      </c>
      <c r="O289" s="304">
        <f>SUM(O290+O291+O292+O293+O294+O295)</f>
        <v>35005</v>
      </c>
      <c r="P289" s="304">
        <f t="shared" si="62"/>
        <v>17595</v>
      </c>
      <c r="Q289" s="305">
        <f t="shared" si="60"/>
        <v>66.55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35005</v>
      </c>
      <c r="J295" s="306">
        <f t="shared" si="64"/>
        <v>61995</v>
      </c>
      <c r="K295" s="303">
        <f t="shared" si="63"/>
        <v>36.090000000000003</v>
      </c>
      <c r="L295" s="306">
        <v>52600</v>
      </c>
      <c r="M295" s="307">
        <v>26279</v>
      </c>
      <c r="N295" s="306">
        <v>8726</v>
      </c>
      <c r="O295" s="308">
        <f t="shared" si="68"/>
        <v>35005</v>
      </c>
      <c r="P295" s="308">
        <f t="shared" si="62"/>
        <v>17595</v>
      </c>
      <c r="Q295" s="305">
        <f t="shared" si="60"/>
        <v>66.55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162160.94999999998</v>
      </c>
      <c r="J296" s="302">
        <f t="shared" ref="J296" si="69">J297+J308+J309+J313+J316+J317+J318+J319+J320+J321+J322</f>
        <v>239839.05</v>
      </c>
      <c r="K296" s="303">
        <f t="shared" si="63"/>
        <v>40.340000000000003</v>
      </c>
      <c r="L296" s="302">
        <f>L297+L308+L309+L313+L316+L317+L318+L319+L320+L321+L322</f>
        <v>241000</v>
      </c>
      <c r="M296" s="284">
        <f>M297+M308+M309+M313+M316+M317+M318+M319+M320+M321+M322</f>
        <v>122483.88999999998</v>
      </c>
      <c r="N296" s="302">
        <f>N297+N308+N309+N313+N316+N317+N318+N319+N320+N321+N322</f>
        <v>39677.060000000005</v>
      </c>
      <c r="O296" s="338">
        <f t="shared" ref="O296" si="70">O297+O308+O309+O313+O316+O317+O318+O319+O320+O321+O322</f>
        <v>162160.94999999998</v>
      </c>
      <c r="P296" s="304">
        <f t="shared" si="62"/>
        <v>78839.050000000017</v>
      </c>
      <c r="Q296" s="305">
        <f t="shared" si="60"/>
        <v>67.290000000000006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118441.84999999999</v>
      </c>
      <c r="J297" s="302">
        <f>SUM(J298:J307)</f>
        <v>155558.15</v>
      </c>
      <c r="K297" s="303">
        <f t="shared" si="63"/>
        <v>43.23</v>
      </c>
      <c r="L297" s="302">
        <f>SUM(L298:L307)</f>
        <v>164000</v>
      </c>
      <c r="M297" s="284">
        <f>SUM(M298:M307)</f>
        <v>88879.709999999992</v>
      </c>
      <c r="N297" s="302">
        <f>SUM(N298:N307)</f>
        <v>29562.140000000003</v>
      </c>
      <c r="O297" s="304">
        <f>SUM(O298:O307)</f>
        <v>118441.84999999999</v>
      </c>
      <c r="P297" s="304">
        <f t="shared" si="62"/>
        <v>45558.150000000009</v>
      </c>
      <c r="Q297" s="305">
        <f t="shared" si="60"/>
        <v>72.22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2000</v>
      </c>
      <c r="M298" s="307"/>
      <c r="N298" s="306">
        <v>992.96</v>
      </c>
      <c r="O298" s="308">
        <f t="shared" ref="O298:O308" si="72">M298+N298</f>
        <v>992.96</v>
      </c>
      <c r="P298" s="308">
        <f t="shared" si="62"/>
        <v>1007.04</v>
      </c>
      <c r="Q298" s="305">
        <f t="shared" si="60"/>
        <v>49.65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1000</v>
      </c>
      <c r="M299" s="307"/>
      <c r="N299" s="306"/>
      <c r="O299" s="308">
        <f t="shared" si="72"/>
        <v>0</v>
      </c>
      <c r="P299" s="308">
        <f t="shared" si="62"/>
        <v>1000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45400</v>
      </c>
      <c r="J300" s="306">
        <f t="shared" si="71"/>
        <v>34600</v>
      </c>
      <c r="K300" s="303">
        <f t="shared" si="63"/>
        <v>56.75</v>
      </c>
      <c r="L300" s="306">
        <v>59000</v>
      </c>
      <c r="M300" s="307">
        <v>33385.49</v>
      </c>
      <c r="N300" s="306">
        <v>12014.51</v>
      </c>
      <c r="O300" s="308">
        <f t="shared" si="72"/>
        <v>45400</v>
      </c>
      <c r="P300" s="308">
        <f t="shared" si="62"/>
        <v>13600</v>
      </c>
      <c r="Q300" s="305">
        <f t="shared" si="60"/>
        <v>76.95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11984.86</v>
      </c>
      <c r="J301" s="306">
        <f t="shared" si="71"/>
        <v>19015.14</v>
      </c>
      <c r="K301" s="303">
        <f t="shared" si="63"/>
        <v>38.659999999999997</v>
      </c>
      <c r="L301" s="306">
        <v>16000</v>
      </c>
      <c r="M301" s="307">
        <v>7674.14</v>
      </c>
      <c r="N301" s="306">
        <v>4310.72</v>
      </c>
      <c r="O301" s="308">
        <f t="shared" si="72"/>
        <v>11984.86</v>
      </c>
      <c r="P301" s="308">
        <f t="shared" si="62"/>
        <v>4015.1399999999994</v>
      </c>
      <c r="Q301" s="305">
        <f t="shared" si="60"/>
        <v>74.91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1728.27</v>
      </c>
      <c r="J302" s="306">
        <f t="shared" si="71"/>
        <v>4271.7299999999996</v>
      </c>
      <c r="K302" s="303">
        <f t="shared" si="63"/>
        <v>28.8</v>
      </c>
      <c r="L302" s="306">
        <v>4000</v>
      </c>
      <c r="M302" s="307">
        <v>1009.55</v>
      </c>
      <c r="N302" s="306">
        <v>718.72</v>
      </c>
      <c r="O302" s="308">
        <f t="shared" si="72"/>
        <v>1728.27</v>
      </c>
      <c r="P302" s="308">
        <f t="shared" si="62"/>
        <v>2271.73</v>
      </c>
      <c r="Q302" s="305">
        <f t="shared" si="60"/>
        <v>43.21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4599.7299999999996</v>
      </c>
      <c r="J305" s="306">
        <f t="shared" si="71"/>
        <v>5400.27</v>
      </c>
      <c r="K305" s="303">
        <f t="shared" si="63"/>
        <v>46</v>
      </c>
      <c r="L305" s="306">
        <v>6000</v>
      </c>
      <c r="M305" s="307">
        <v>3000</v>
      </c>
      <c r="N305" s="306">
        <v>1599.73</v>
      </c>
      <c r="O305" s="308">
        <f t="shared" si="72"/>
        <v>4599.7299999999996</v>
      </c>
      <c r="P305" s="308">
        <f t="shared" si="62"/>
        <v>1400.2700000000004</v>
      </c>
      <c r="Q305" s="305">
        <f t="shared" ref="Q305:Q368" si="73">ROUND(O305/L305*100,2)</f>
        <v>76.66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43800</v>
      </c>
      <c r="J306" s="306">
        <f t="shared" si="71"/>
        <v>84200</v>
      </c>
      <c r="K306" s="303">
        <f t="shared" si="63"/>
        <v>34.22</v>
      </c>
      <c r="L306" s="306">
        <v>62000</v>
      </c>
      <c r="M306" s="307">
        <v>33954.5</v>
      </c>
      <c r="N306" s="306">
        <v>9845.5</v>
      </c>
      <c r="O306" s="308">
        <f t="shared" si="72"/>
        <v>43800</v>
      </c>
      <c r="P306" s="308">
        <f t="shared" si="62"/>
        <v>18200</v>
      </c>
      <c r="Q306" s="305">
        <f t="shared" si="73"/>
        <v>70.650000000000006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9936.0300000000007</v>
      </c>
      <c r="J307" s="306">
        <f t="shared" si="71"/>
        <v>4063.9699999999993</v>
      </c>
      <c r="K307" s="303">
        <f t="shared" si="63"/>
        <v>70.97</v>
      </c>
      <c r="L307" s="306">
        <v>14000</v>
      </c>
      <c r="M307" s="307">
        <v>9856.0300000000007</v>
      </c>
      <c r="N307" s="306">
        <v>80</v>
      </c>
      <c r="O307" s="308">
        <f t="shared" si="72"/>
        <v>9936.0300000000007</v>
      </c>
      <c r="P307" s="308">
        <f t="shared" si="62"/>
        <v>4063.9699999999993</v>
      </c>
      <c r="Q307" s="305">
        <f t="shared" si="73"/>
        <v>70.97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3070.95</v>
      </c>
      <c r="J313" s="306">
        <f t="shared" si="71"/>
        <v>4929.05</v>
      </c>
      <c r="K313" s="303">
        <f t="shared" ref="K313:K376" si="75">ROUND(I313/H313*100,2)</f>
        <v>38.39</v>
      </c>
      <c r="L313" s="302">
        <f>L314+L315</f>
        <v>6000</v>
      </c>
      <c r="M313" s="284">
        <f>M314+M315</f>
        <v>2841.73</v>
      </c>
      <c r="N313" s="302">
        <f>N314+N315</f>
        <v>229.22</v>
      </c>
      <c r="O313" s="304">
        <f>O314+O315</f>
        <v>3070.95</v>
      </c>
      <c r="P313" s="304">
        <f t="shared" si="62"/>
        <v>2929.05</v>
      </c>
      <c r="Q313" s="305">
        <f t="shared" si="73"/>
        <v>51.18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3070.95</v>
      </c>
      <c r="J314" s="306">
        <f t="shared" si="71"/>
        <v>4929.05</v>
      </c>
      <c r="K314" s="303">
        <f t="shared" si="75"/>
        <v>38.39</v>
      </c>
      <c r="L314" s="306">
        <v>6000</v>
      </c>
      <c r="M314" s="307">
        <v>2841.73</v>
      </c>
      <c r="N314" s="306">
        <v>229.22</v>
      </c>
      <c r="O314" s="308">
        <f t="shared" ref="O314:O321" si="76">M314+N314</f>
        <v>3070.95</v>
      </c>
      <c r="P314" s="308">
        <f t="shared" si="62"/>
        <v>2929.05</v>
      </c>
      <c r="Q314" s="305">
        <f t="shared" si="73"/>
        <v>51.18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40648.15</v>
      </c>
      <c r="J322" s="302">
        <f>+J323+J324+J325+J326+J327+J328</f>
        <v>79351.850000000006</v>
      </c>
      <c r="K322" s="303">
        <f t="shared" si="75"/>
        <v>33.869999999999997</v>
      </c>
      <c r="L322" s="302">
        <f>L324+L325+L326+L328</f>
        <v>71000</v>
      </c>
      <c r="M322" s="284">
        <f>+M323+M324+M325+M326+M327+M328</f>
        <v>30762.45</v>
      </c>
      <c r="N322" s="302">
        <f>+N323+N324+N325+N326+N327+N328</f>
        <v>9885.6999999999989</v>
      </c>
      <c r="O322" s="304">
        <f>+O323+O324+O325+O326+O327+O328</f>
        <v>40648.15</v>
      </c>
      <c r="P322" s="304">
        <f t="shared" si="62"/>
        <v>30351.85</v>
      </c>
      <c r="Q322" s="305">
        <f t="shared" si="73"/>
        <v>57.25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7914.31</v>
      </c>
      <c r="J325" s="306">
        <f t="shared" si="71"/>
        <v>20085.689999999999</v>
      </c>
      <c r="K325" s="303">
        <f t="shared" si="75"/>
        <v>28.27</v>
      </c>
      <c r="L325" s="306">
        <v>14000</v>
      </c>
      <c r="M325" s="307">
        <v>6110.84</v>
      </c>
      <c r="N325" s="306">
        <v>1803.47</v>
      </c>
      <c r="O325" s="308">
        <f t="shared" si="77"/>
        <v>7914.31</v>
      </c>
      <c r="P325" s="308">
        <f t="shared" si="78"/>
        <v>6085.69</v>
      </c>
      <c r="Q325" s="305">
        <f t="shared" si="73"/>
        <v>56.53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32733.84</v>
      </c>
      <c r="J326" s="306">
        <f t="shared" si="71"/>
        <v>51266.16</v>
      </c>
      <c r="K326" s="303">
        <f t="shared" si="75"/>
        <v>38.97</v>
      </c>
      <c r="L326" s="306">
        <v>51000</v>
      </c>
      <c r="M326" s="307">
        <v>24651.61</v>
      </c>
      <c r="N326" s="306">
        <v>8082.23</v>
      </c>
      <c r="O326" s="308">
        <f t="shared" si="77"/>
        <v>32733.84</v>
      </c>
      <c r="P326" s="308">
        <f t="shared" si="78"/>
        <v>18266.16</v>
      </c>
      <c r="Q326" s="305">
        <f t="shared" si="73"/>
        <v>64.180000000000007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/>
      <c r="J328" s="306">
        <f t="shared" si="71"/>
        <v>6000</v>
      </c>
      <c r="K328" s="303">
        <f t="shared" si="75"/>
        <v>0</v>
      </c>
      <c r="L328" s="306">
        <v>6000</v>
      </c>
      <c r="M328" s="307"/>
      <c r="N328" s="306"/>
      <c r="O328" s="308">
        <f t="shared" si="77"/>
        <v>0</v>
      </c>
      <c r="P328" s="308">
        <f t="shared" si="78"/>
        <v>6000</v>
      </c>
      <c r="Q328" s="305">
        <f t="shared" si="73"/>
        <v>0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1104925</v>
      </c>
      <c r="J332" s="302">
        <f>J333</f>
        <v>1875075</v>
      </c>
      <c r="K332" s="303">
        <f t="shared" si="75"/>
        <v>37.08</v>
      </c>
      <c r="L332" s="302">
        <f>L333</f>
        <v>1502000</v>
      </c>
      <c r="M332" s="284">
        <f>M333</f>
        <v>822798</v>
      </c>
      <c r="N332" s="302">
        <f>N333</f>
        <v>282127</v>
      </c>
      <c r="O332" s="338">
        <f>O333</f>
        <v>1104925</v>
      </c>
      <c r="P332" s="304">
        <f t="shared" si="78"/>
        <v>397075</v>
      </c>
      <c r="Q332" s="305">
        <f t="shared" si="73"/>
        <v>73.56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1104925</v>
      </c>
      <c r="J333" s="302">
        <f>J334+J335+J336</f>
        <v>1875075</v>
      </c>
      <c r="K333" s="303">
        <f t="shared" si="75"/>
        <v>37.08</v>
      </c>
      <c r="L333" s="302">
        <f>L334+L335+L336</f>
        <v>1502000</v>
      </c>
      <c r="M333" s="284">
        <f>M334+M335+M336</f>
        <v>822798</v>
      </c>
      <c r="N333" s="302">
        <f>N334+N335+N336</f>
        <v>282127</v>
      </c>
      <c r="O333" s="304">
        <f>O334+O335+O336</f>
        <v>1104925</v>
      </c>
      <c r="P333" s="304">
        <f t="shared" si="78"/>
        <v>397075</v>
      </c>
      <c r="Q333" s="305">
        <f t="shared" si="73"/>
        <v>73.56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1104925</v>
      </c>
      <c r="J334" s="306">
        <f t="shared" ref="J334:J382" si="81">H334-I334</f>
        <v>1875075</v>
      </c>
      <c r="K334" s="303">
        <f t="shared" si="75"/>
        <v>37.08</v>
      </c>
      <c r="L334" s="306">
        <v>1502000</v>
      </c>
      <c r="M334" s="307">
        <v>822798</v>
      </c>
      <c r="N334" s="306">
        <v>282127</v>
      </c>
      <c r="O334" s="308">
        <f t="shared" ref="O334:O336" si="82">M334+N334</f>
        <v>1104925</v>
      </c>
      <c r="P334" s="308">
        <f t="shared" si="78"/>
        <v>397075</v>
      </c>
      <c r="Q334" s="305">
        <f t="shared" si="73"/>
        <v>73.56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4454081</v>
      </c>
      <c r="J337" s="302">
        <f t="shared" ref="J337" si="83">J338+J355</f>
        <v>5975919</v>
      </c>
      <c r="K337" s="303">
        <f t="shared" si="75"/>
        <v>42.7</v>
      </c>
      <c r="L337" s="302">
        <f>L338+L355</f>
        <v>6625000</v>
      </c>
      <c r="M337" s="284">
        <f>M338+M355</f>
        <v>3321100</v>
      </c>
      <c r="N337" s="302">
        <f>N338+N355</f>
        <v>1132981</v>
      </c>
      <c r="O337" s="338">
        <f t="shared" ref="O337" si="84">O338+O355</f>
        <v>4454081</v>
      </c>
      <c r="P337" s="304">
        <f t="shared" si="78"/>
        <v>2170919</v>
      </c>
      <c r="Q337" s="305">
        <f t="shared" si="73"/>
        <v>67.23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4454081</v>
      </c>
      <c r="J338" s="306">
        <f t="shared" si="81"/>
        <v>5975919</v>
      </c>
      <c r="K338" s="303">
        <f t="shared" si="75"/>
        <v>42.7</v>
      </c>
      <c r="L338" s="302">
        <f>+L339+L348+L350+L349</f>
        <v>6625000</v>
      </c>
      <c r="M338" s="284">
        <f>+M339+M348+M350+M349</f>
        <v>3321100</v>
      </c>
      <c r="N338" s="302">
        <f>+N339+N348+N350+N349</f>
        <v>1132981</v>
      </c>
      <c r="O338" s="304">
        <f>+O339+O348+O350+O349</f>
        <v>4454081</v>
      </c>
      <c r="P338" s="304">
        <f t="shared" si="78"/>
        <v>2170919</v>
      </c>
      <c r="Q338" s="305">
        <f t="shared" si="73"/>
        <v>67.23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10090000</v>
      </c>
      <c r="I339" s="339">
        <f>+I340+I341+I342+I343+I344+I345+I346+I347</f>
        <v>4298194</v>
      </c>
      <c r="J339" s="306">
        <f t="shared" si="81"/>
        <v>5791806</v>
      </c>
      <c r="K339" s="303"/>
      <c r="L339" s="339">
        <f>+L340+L341+L342+L343+L344+L345+L346+L347</f>
        <v>6285000</v>
      </c>
      <c r="M339" s="339">
        <f>+M340+M341+M342+M343+M344+M345+M346+M347</f>
        <v>3188059</v>
      </c>
      <c r="N339" s="339">
        <f>+N340+N341+N342+N343+N344+N345+N346+N347</f>
        <v>1110135</v>
      </c>
      <c r="O339" s="339">
        <f>+O340+O341+O342+O343+O344+O345+O346+O347</f>
        <v>4298194</v>
      </c>
      <c r="P339" s="339">
        <f t="shared" si="78"/>
        <v>1986806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10090000</v>
      </c>
      <c r="I340" s="306">
        <f>O340</f>
        <v>4298194</v>
      </c>
      <c r="J340" s="306">
        <f t="shared" si="81"/>
        <v>5791806</v>
      </c>
      <c r="K340" s="303"/>
      <c r="L340" s="306">
        <v>6285000</v>
      </c>
      <c r="M340" s="307">
        <v>3188059</v>
      </c>
      <c r="N340" s="306">
        <v>1110135</v>
      </c>
      <c r="O340" s="308">
        <f t="shared" ref="O340:O354" si="85">M340+N340</f>
        <v>4298194</v>
      </c>
      <c r="P340" s="308">
        <f t="shared" si="78"/>
        <v>1986806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128888</v>
      </c>
      <c r="J348" s="306">
        <f t="shared" si="81"/>
        <v>91112</v>
      </c>
      <c r="K348" s="303"/>
      <c r="L348" s="306">
        <v>220000</v>
      </c>
      <c r="M348" s="307">
        <v>113661</v>
      </c>
      <c r="N348" s="306">
        <v>15227</v>
      </c>
      <c r="O348" s="308">
        <f t="shared" si="85"/>
        <v>128888</v>
      </c>
      <c r="P348" s="308">
        <f t="shared" si="78"/>
        <v>91112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26999</v>
      </c>
      <c r="J349" s="306">
        <f t="shared" si="81"/>
        <v>93001</v>
      </c>
      <c r="K349" s="303"/>
      <c r="L349" s="343">
        <v>120000</v>
      </c>
      <c r="M349" s="344">
        <v>19380</v>
      </c>
      <c r="N349" s="343">
        <v>7619</v>
      </c>
      <c r="O349" s="345">
        <f t="shared" si="85"/>
        <v>26999</v>
      </c>
      <c r="P349" s="345">
        <f t="shared" si="78"/>
        <v>93001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-78028</v>
      </c>
      <c r="J373" s="315">
        <f t="shared" si="81"/>
        <v>78028</v>
      </c>
      <c r="K373" s="316"/>
      <c r="L373" s="315"/>
      <c r="M373" s="317">
        <v>-57886</v>
      </c>
      <c r="N373" s="315">
        <v>-20142</v>
      </c>
      <c r="O373" s="318">
        <f t="shared" si="93"/>
        <v>-78028</v>
      </c>
      <c r="P373" s="318">
        <f t="shared" si="78"/>
        <v>78028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5559006</v>
      </c>
      <c r="J375" s="306">
        <f>J333+J338</f>
        <v>7850994</v>
      </c>
      <c r="K375" s="303">
        <f t="shared" si="75"/>
        <v>41.45</v>
      </c>
      <c r="L375" s="302">
        <f>L333+L338</f>
        <v>8127000</v>
      </c>
      <c r="M375" s="302">
        <f>M333+M338</f>
        <v>4143898</v>
      </c>
      <c r="N375" s="302">
        <f>N333+N338</f>
        <v>1415108</v>
      </c>
      <c r="O375" s="302">
        <f>O333+O338</f>
        <v>5559006</v>
      </c>
      <c r="P375" s="304">
        <f t="shared" si="78"/>
        <v>2567994</v>
      </c>
      <c r="Q375" s="305">
        <f t="shared" ref="Q375:Q381" si="94">ROUND(O375/N375*100,2)</f>
        <v>392.83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1793989.9500000002</v>
      </c>
      <c r="J378" s="306">
        <f t="shared" si="81"/>
        <v>3136010.05</v>
      </c>
      <c r="K378" s="303">
        <f t="shared" si="95"/>
        <v>36.39</v>
      </c>
      <c r="L378" s="302">
        <f>L379+L380</f>
        <v>2789300</v>
      </c>
      <c r="M378" s="302">
        <f>M379+M380</f>
        <v>1346191.8899999997</v>
      </c>
      <c r="N378" s="302">
        <f>N379+N380</f>
        <v>447798.06000000006</v>
      </c>
      <c r="O378" s="302">
        <f>O379+O380</f>
        <v>1793989.9500000002</v>
      </c>
      <c r="P378" s="304">
        <f t="shared" si="78"/>
        <v>995310.04999999981</v>
      </c>
      <c r="Q378" s="305">
        <f t="shared" si="94"/>
        <v>400.62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32733.84</v>
      </c>
      <c r="J379" s="306">
        <f t="shared" si="81"/>
        <v>51266.16</v>
      </c>
      <c r="K379" s="303">
        <f t="shared" si="95"/>
        <v>38.97</v>
      </c>
      <c r="L379" s="302">
        <f>+L326</f>
        <v>51000</v>
      </c>
      <c r="M379" s="302">
        <f>+M326</f>
        <v>24651.61</v>
      </c>
      <c r="N379" s="302">
        <f>+N326</f>
        <v>8082.23</v>
      </c>
      <c r="O379" s="302">
        <f>+O326</f>
        <v>32733.84</v>
      </c>
      <c r="P379" s="304">
        <f t="shared" si="78"/>
        <v>18266.16</v>
      </c>
      <c r="Q379" s="305">
        <f t="shared" si="94"/>
        <v>405.01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1761256.11</v>
      </c>
      <c r="J380" s="306">
        <f t="shared" si="81"/>
        <v>3084743.8899999997</v>
      </c>
      <c r="K380" s="303">
        <f t="shared" si="95"/>
        <v>36.340000000000003</v>
      </c>
      <c r="L380" s="302">
        <f>L262-L375-L376-L379</f>
        <v>2738300</v>
      </c>
      <c r="M380" s="302">
        <f>M262-M375-M376-M379</f>
        <v>1321540.2799999996</v>
      </c>
      <c r="N380" s="302">
        <f>N262-N375-N376-N379</f>
        <v>439715.83000000007</v>
      </c>
      <c r="O380" s="302">
        <f>O262-O375-O376-O379</f>
        <v>1761256.11</v>
      </c>
      <c r="P380" s="304">
        <f t="shared" si="78"/>
        <v>977043.8899999999</v>
      </c>
      <c r="Q380" s="305">
        <f t="shared" si="94"/>
        <v>400.54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13790000</v>
      </c>
      <c r="I381" s="302">
        <f>I383</f>
        <v>3852126.9400000004</v>
      </c>
      <c r="J381" s="306">
        <f t="shared" si="81"/>
        <v>9937873.0599999987</v>
      </c>
      <c r="K381" s="303">
        <f t="shared" si="95"/>
        <v>27.93</v>
      </c>
      <c r="L381" s="302">
        <f>L383</f>
        <v>5241200</v>
      </c>
      <c r="M381" s="302">
        <f>M383</f>
        <v>2633168.2800000003</v>
      </c>
      <c r="N381" s="302">
        <f>N383</f>
        <v>1223346.1599999999</v>
      </c>
      <c r="O381" s="302">
        <f>O383</f>
        <v>3856514.4400000004</v>
      </c>
      <c r="P381" s="304">
        <f t="shared" si="78"/>
        <v>1384685.5599999996</v>
      </c>
      <c r="Q381" s="305">
        <f t="shared" si="94"/>
        <v>315.24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570" t="s">
        <v>208</v>
      </c>
      <c r="B383" s="571"/>
      <c r="C383" s="571"/>
      <c r="D383" s="571"/>
      <c r="E383" s="571"/>
      <c r="F383" s="571"/>
      <c r="G383" s="320" t="s">
        <v>209</v>
      </c>
      <c r="H383" s="321">
        <f>+H384+H445</f>
        <v>13790000</v>
      </c>
      <c r="I383" s="321">
        <f>+I384+I445</f>
        <v>3852126.9400000004</v>
      </c>
      <c r="J383" s="321">
        <f>+J384</f>
        <v>9928718.0999999996</v>
      </c>
      <c r="K383" s="350">
        <f t="shared" ref="K383:K416" si="96">ROUND(I383/H383*100,2)</f>
        <v>27.93</v>
      </c>
      <c r="L383" s="321">
        <f>+L384+L445</f>
        <v>5241200</v>
      </c>
      <c r="M383" s="323">
        <f>+M384+M445</f>
        <v>2633168.2800000003</v>
      </c>
      <c r="N383" s="321">
        <f>+N384+N445</f>
        <v>1223346.1599999999</v>
      </c>
      <c r="O383" s="324">
        <f>+O384+O445</f>
        <v>3856514.4400000004</v>
      </c>
      <c r="P383" s="324">
        <f t="shared" si="78"/>
        <v>1384685.5599999996</v>
      </c>
      <c r="Q383" s="325">
        <f t="shared" si="92"/>
        <v>73.58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13790000</v>
      </c>
      <c r="I384" s="302">
        <f>I385+I388+I391+I394+I400+I414</f>
        <v>3861281.9000000004</v>
      </c>
      <c r="J384" s="302">
        <f>J385+J388+J391+J394+J400+J414</f>
        <v>9928718.0999999996</v>
      </c>
      <c r="K384" s="346">
        <f t="shared" si="96"/>
        <v>28</v>
      </c>
      <c r="L384" s="302">
        <f>L385+L388+L391+L394+L400+L414</f>
        <v>5241200</v>
      </c>
      <c r="M384" s="284">
        <f>M385+M388+M391+M394+M400+M414</f>
        <v>2640121.2400000002</v>
      </c>
      <c r="N384" s="302">
        <f>N385+N388+N391+N394+N400+N414</f>
        <v>1225548.1599999999</v>
      </c>
      <c r="O384" s="338">
        <f>O385+O388+O391+O394+O400+O414</f>
        <v>3865669.4000000004</v>
      </c>
      <c r="P384" s="304">
        <f t="shared" si="78"/>
        <v>1375530.5999999996</v>
      </c>
      <c r="Q384" s="305">
        <f t="shared" si="92"/>
        <v>73.760000000000005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0</v>
      </c>
      <c r="J385" s="302">
        <f t="shared" ref="J385:J386" si="97">J386</f>
        <v>5000</v>
      </c>
      <c r="K385" s="346">
        <f t="shared" si="96"/>
        <v>0</v>
      </c>
      <c r="L385" s="302">
        <f t="shared" ref="L385:O386" si="98">L386</f>
        <v>5000</v>
      </c>
      <c r="M385" s="284">
        <f t="shared" si="98"/>
        <v>0</v>
      </c>
      <c r="N385" s="302">
        <f t="shared" si="98"/>
        <v>0</v>
      </c>
      <c r="O385" s="304">
        <f t="shared" si="98"/>
        <v>0</v>
      </c>
      <c r="P385" s="304">
        <f t="shared" si="78"/>
        <v>5000</v>
      </c>
      <c r="Q385" s="305">
        <f t="shared" si="92"/>
        <v>0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0</v>
      </c>
      <c r="J386" s="302">
        <f t="shared" si="97"/>
        <v>5000</v>
      </c>
      <c r="K386" s="346">
        <f t="shared" si="96"/>
        <v>0</v>
      </c>
      <c r="L386" s="302">
        <f t="shared" si="98"/>
        <v>5000</v>
      </c>
      <c r="M386" s="284">
        <f t="shared" si="98"/>
        <v>0</v>
      </c>
      <c r="N386" s="302">
        <f t="shared" si="98"/>
        <v>0</v>
      </c>
      <c r="O386" s="304">
        <f t="shared" si="98"/>
        <v>0</v>
      </c>
      <c r="P386" s="304">
        <f t="shared" si="78"/>
        <v>5000</v>
      </c>
      <c r="Q386" s="305">
        <f t="shared" si="92"/>
        <v>0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/>
      <c r="J387" s="306">
        <f t="shared" ref="J387:J450" si="99">H387-I387</f>
        <v>5000</v>
      </c>
      <c r="K387" s="346">
        <f t="shared" si="96"/>
        <v>0</v>
      </c>
      <c r="L387" s="306">
        <v>5000</v>
      </c>
      <c r="M387" s="307"/>
      <c r="N387" s="306"/>
      <c r="O387" s="308">
        <f t="shared" ref="O387" si="100">M387+N387</f>
        <v>0</v>
      </c>
      <c r="P387" s="308">
        <f t="shared" si="78"/>
        <v>5000</v>
      </c>
      <c r="Q387" s="305">
        <f t="shared" si="92"/>
        <v>0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3115000</v>
      </c>
      <c r="I400" s="302">
        <f>+I401+I404+I407+I410</f>
        <v>0</v>
      </c>
      <c r="J400" s="306">
        <f t="shared" si="99"/>
        <v>3115000</v>
      </c>
      <c r="K400" s="346">
        <f t="shared" si="96"/>
        <v>0</v>
      </c>
      <c r="L400" s="302">
        <f>+L401+L404+L407+L410</f>
        <v>584000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584000</v>
      </c>
      <c r="Q400" s="305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3115000</v>
      </c>
      <c r="I407" s="306">
        <f>I408+I409</f>
        <v>0</v>
      </c>
      <c r="J407" s="306">
        <f t="shared" si="99"/>
        <v>3115000</v>
      </c>
      <c r="K407" s="346">
        <f t="shared" si="96"/>
        <v>0</v>
      </c>
      <c r="L407" s="306">
        <f>L408+L409</f>
        <v>584000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688000</v>
      </c>
      <c r="I408" s="306"/>
      <c r="J408" s="306">
        <f t="shared" si="99"/>
        <v>688000</v>
      </c>
      <c r="K408" s="346">
        <f t="shared" si="96"/>
        <v>0</v>
      </c>
      <c r="L408" s="306">
        <v>129000</v>
      </c>
      <c r="M408" s="307"/>
      <c r="N408" s="306"/>
      <c r="O408" s="308">
        <f t="shared" ref="O408:O413" si="110">M408+N408</f>
        <v>0</v>
      </c>
      <c r="P408" s="308"/>
      <c r="Q408" s="305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2427000</v>
      </c>
      <c r="I409" s="306"/>
      <c r="J409" s="306">
        <f t="shared" si="99"/>
        <v>2427000</v>
      </c>
      <c r="K409" s="346">
        <f t="shared" si="96"/>
        <v>0</v>
      </c>
      <c r="L409" s="306">
        <v>455000</v>
      </c>
      <c r="M409" s="307"/>
      <c r="N409" s="306"/>
      <c r="O409" s="308">
        <f t="shared" si="110"/>
        <v>0</v>
      </c>
      <c r="P409" s="308"/>
      <c r="Q409" s="305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3861281.9000000004</v>
      </c>
      <c r="J414" s="302">
        <f t="shared" si="99"/>
        <v>6808718.0999999996</v>
      </c>
      <c r="K414" s="346">
        <f t="shared" si="96"/>
        <v>36.19</v>
      </c>
      <c r="L414" s="302">
        <f>L415</f>
        <v>4652200</v>
      </c>
      <c r="M414" s="284">
        <f>M415</f>
        <v>2640121.2400000002</v>
      </c>
      <c r="N414" s="302">
        <f>N415</f>
        <v>1225548.1599999999</v>
      </c>
      <c r="O414" s="304">
        <f t="shared" ref="O414" si="111">O415</f>
        <v>3865669.4000000004</v>
      </c>
      <c r="P414" s="304">
        <f t="shared" si="101"/>
        <v>786530.59999999963</v>
      </c>
      <c r="Q414" s="305">
        <f t="shared" si="92"/>
        <v>83.09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3861281.9000000004</v>
      </c>
      <c r="J415" s="306">
        <f t="shared" si="99"/>
        <v>6808718.0999999996</v>
      </c>
      <c r="K415" s="346">
        <f t="shared" si="96"/>
        <v>36.19</v>
      </c>
      <c r="L415" s="302">
        <f t="shared" ref="L415:O415" si="112">+L416+L441</f>
        <v>4652200</v>
      </c>
      <c r="M415" s="284">
        <f t="shared" si="112"/>
        <v>2640121.2400000002</v>
      </c>
      <c r="N415" s="302">
        <f t="shared" si="112"/>
        <v>1225548.1599999999</v>
      </c>
      <c r="O415" s="302">
        <f t="shared" si="112"/>
        <v>3865669.4000000004</v>
      </c>
      <c r="P415" s="304">
        <f t="shared" si="101"/>
        <v>786530.59999999963</v>
      </c>
      <c r="Q415" s="305">
        <f t="shared" si="92"/>
        <v>83.09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3861281.9000000004</v>
      </c>
      <c r="J416" s="306">
        <f t="shared" si="99"/>
        <v>6808718.0999999996</v>
      </c>
      <c r="K416" s="346">
        <f t="shared" si="96"/>
        <v>36.19</v>
      </c>
      <c r="L416" s="302">
        <f t="shared" ref="L416:N416" si="113">+L417+L427+L429+L434+L435+L436+L437+L438+L439+L440+L431</f>
        <v>4652200</v>
      </c>
      <c r="M416" s="356">
        <f t="shared" si="113"/>
        <v>2640121.2400000002</v>
      </c>
      <c r="N416" s="302">
        <f t="shared" si="113"/>
        <v>1225548.1599999999</v>
      </c>
      <c r="O416" s="302">
        <f>+O417+O427+O429+O434+O435+O436+O437+O438+O439+O440+O431</f>
        <v>3865669.4000000004</v>
      </c>
      <c r="P416" s="356">
        <f t="shared" si="101"/>
        <v>786530.59999999963</v>
      </c>
      <c r="Q416" s="305">
        <f t="shared" si="92"/>
        <v>83.09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313000</v>
      </c>
      <c r="I427" s="302">
        <f>I428</f>
        <v>4500</v>
      </c>
      <c r="J427" s="306">
        <f t="shared" si="99"/>
        <v>308500</v>
      </c>
      <c r="K427" s="346"/>
      <c r="L427" s="302">
        <f>L428</f>
        <v>204500</v>
      </c>
      <c r="M427" s="284">
        <f>M428</f>
        <v>4500</v>
      </c>
      <c r="N427" s="302">
        <f>N428</f>
        <v>4387.5</v>
      </c>
      <c r="O427" s="302">
        <f>O428</f>
        <v>8887.5</v>
      </c>
      <c r="P427" s="357">
        <f t="shared" si="101"/>
        <v>195612.5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313000</v>
      </c>
      <c r="I428" s="306">
        <v>4500</v>
      </c>
      <c r="J428" s="306">
        <f t="shared" si="99"/>
        <v>308500</v>
      </c>
      <c r="K428" s="346"/>
      <c r="L428" s="306">
        <v>204500</v>
      </c>
      <c r="M428" s="307">
        <v>4500</v>
      </c>
      <c r="N428" s="306">
        <v>4387.5</v>
      </c>
      <c r="O428" s="308">
        <f t="shared" ref="O428" si="115">M428+N428</f>
        <v>8887.5</v>
      </c>
      <c r="P428" s="308">
        <f t="shared" si="101"/>
        <v>195612.5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10225000</v>
      </c>
      <c r="I429" s="302">
        <f>I430</f>
        <v>3747396.9000000004</v>
      </c>
      <c r="J429" s="306">
        <f t="shared" si="99"/>
        <v>6477603.0999999996</v>
      </c>
      <c r="K429" s="346"/>
      <c r="L429" s="302">
        <f>L430</f>
        <v>4315700</v>
      </c>
      <c r="M429" s="284">
        <f>M430</f>
        <v>2554931.2400000002</v>
      </c>
      <c r="N429" s="302">
        <f>N430</f>
        <v>1192465.6599999999</v>
      </c>
      <c r="O429" s="302">
        <f>O430</f>
        <v>3747396.9000000004</v>
      </c>
      <c r="P429" s="357">
        <f t="shared" si="101"/>
        <v>568303.09999999963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10225000</v>
      </c>
      <c r="I430" s="306">
        <f>O430</f>
        <v>3747396.9000000004</v>
      </c>
      <c r="J430" s="306">
        <f t="shared" si="99"/>
        <v>6477603.0999999996</v>
      </c>
      <c r="K430" s="346"/>
      <c r="L430" s="306">
        <v>4315700</v>
      </c>
      <c r="M430" s="307">
        <v>2554931.2400000002</v>
      </c>
      <c r="N430" s="306">
        <v>1192465.6599999999</v>
      </c>
      <c r="O430" s="308">
        <f t="shared" ref="O430" si="116">M430+N430</f>
        <v>3747396.9000000004</v>
      </c>
      <c r="P430" s="308">
        <f t="shared" si="101"/>
        <v>568303.09999999963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32000</v>
      </c>
      <c r="I436" s="302">
        <f>O436</f>
        <v>18500</v>
      </c>
      <c r="J436" s="306">
        <f t="shared" si="99"/>
        <v>13500</v>
      </c>
      <c r="K436" s="346"/>
      <c r="L436" s="302">
        <v>32000</v>
      </c>
      <c r="M436" s="284">
        <v>12000</v>
      </c>
      <c r="N436" s="302">
        <v>6500</v>
      </c>
      <c r="O436" s="308">
        <f t="shared" si="118"/>
        <v>18500</v>
      </c>
      <c r="P436" s="357">
        <f t="shared" si="101"/>
        <v>13500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12258</v>
      </c>
      <c r="J437" s="306">
        <f t="shared" si="99"/>
        <v>7742</v>
      </c>
      <c r="K437" s="346"/>
      <c r="L437" s="302">
        <v>20000</v>
      </c>
      <c r="M437" s="284">
        <v>9895</v>
      </c>
      <c r="N437" s="302">
        <v>2363</v>
      </c>
      <c r="O437" s="308">
        <f t="shared" si="118"/>
        <v>12258</v>
      </c>
      <c r="P437" s="357">
        <f t="shared" si="101"/>
        <v>7742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80000</v>
      </c>
      <c r="I438" s="302">
        <f>O438</f>
        <v>78627</v>
      </c>
      <c r="J438" s="306">
        <f t="shared" si="99"/>
        <v>1373</v>
      </c>
      <c r="K438" s="346"/>
      <c r="L438" s="302">
        <v>80000</v>
      </c>
      <c r="M438" s="284">
        <v>58795</v>
      </c>
      <c r="N438" s="302">
        <v>19832</v>
      </c>
      <c r="O438" s="308">
        <f t="shared" si="118"/>
        <v>78627</v>
      </c>
      <c r="P438" s="357">
        <f t="shared" si="101"/>
        <v>1373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-9154.9599999999991</v>
      </c>
      <c r="J445" s="315">
        <f t="shared" si="99"/>
        <v>9154.9599999999991</v>
      </c>
      <c r="K445" s="361"/>
      <c r="L445" s="315"/>
      <c r="M445" s="317">
        <v>-6952.96</v>
      </c>
      <c r="N445" s="315">
        <v>-2202</v>
      </c>
      <c r="O445" s="362">
        <f t="shared" si="122"/>
        <v>-9154.9599999999991</v>
      </c>
      <c r="P445" s="362">
        <f t="shared" si="101"/>
        <v>9154.9599999999991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13790000</v>
      </c>
      <c r="I447" s="302">
        <f>SUM(I448:I450)</f>
        <v>3852126.9400000004</v>
      </c>
      <c r="J447" s="302">
        <f t="shared" si="99"/>
        <v>9937873.0599999987</v>
      </c>
      <c r="K447" s="346"/>
      <c r="L447" s="302">
        <f>SUM(L448:L450)</f>
        <v>5241200</v>
      </c>
      <c r="M447" s="302">
        <f>SUM(M448:M450)</f>
        <v>2633168.2800000003</v>
      </c>
      <c r="N447" s="302">
        <f>SUM(N448:N450)</f>
        <v>1223346.1599999999</v>
      </c>
      <c r="O447" s="302">
        <f>SUM(O448:O450)</f>
        <v>3856514.4400000004</v>
      </c>
      <c r="P447" s="304">
        <f t="shared" si="123"/>
        <v>9933485.5599999987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0</v>
      </c>
      <c r="J448" s="302">
        <f t="shared" si="99"/>
        <v>5000</v>
      </c>
      <c r="K448" s="346"/>
      <c r="L448" s="302">
        <f>L386+L391</f>
        <v>5000</v>
      </c>
      <c r="M448" s="302">
        <f>M386+M391</f>
        <v>0</v>
      </c>
      <c r="N448" s="302">
        <f>N386+N391</f>
        <v>0</v>
      </c>
      <c r="O448" s="302">
        <f>O386+O391</f>
        <v>0</v>
      </c>
      <c r="P448" s="304">
        <f t="shared" si="123"/>
        <v>5000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3861281.9000000004</v>
      </c>
      <c r="J449" s="302">
        <f t="shared" si="99"/>
        <v>6808718.0999999996</v>
      </c>
      <c r="K449" s="346"/>
      <c r="L449" s="302">
        <f>L388+L414</f>
        <v>4652200</v>
      </c>
      <c r="M449" s="302">
        <f>M388+M414</f>
        <v>2640121.2400000002</v>
      </c>
      <c r="N449" s="302">
        <f>N388+N414</f>
        <v>1225548.1599999999</v>
      </c>
      <c r="O449" s="302">
        <f>O388+O414</f>
        <v>3865669.4000000004</v>
      </c>
      <c r="P449" s="304">
        <f t="shared" si="123"/>
        <v>6804330.5999999996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3115000</v>
      </c>
      <c r="I450" s="302">
        <f>I383-I448-I449</f>
        <v>-9154.9599999999627</v>
      </c>
      <c r="J450" s="302">
        <f t="shared" si="99"/>
        <v>3124154.96</v>
      </c>
      <c r="K450" s="346"/>
      <c r="L450" s="302">
        <f>L383-L448-L449</f>
        <v>584000</v>
      </c>
      <c r="M450" s="302">
        <f>M383-M448-M449</f>
        <v>-6952.9599999999627</v>
      </c>
      <c r="N450" s="302">
        <f>N383-N448-N449</f>
        <v>-2202</v>
      </c>
      <c r="O450" s="302">
        <f>O383-O448-O449</f>
        <v>-9154.9599999999627</v>
      </c>
      <c r="P450" s="304">
        <f t="shared" si="123"/>
        <v>3124154.96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32184100</v>
      </c>
      <c r="I451" s="302">
        <f>I82-I452</f>
        <v>11225668.449999999</v>
      </c>
      <c r="J451" s="302">
        <f t="shared" ref="J451:J455" si="124">H451-I451</f>
        <v>20958431.550000001</v>
      </c>
      <c r="K451" s="346"/>
      <c r="L451" s="302">
        <f>L82-L452</f>
        <v>16183600</v>
      </c>
      <c r="M451" s="302">
        <f>M82-M452</f>
        <v>8131783.6100000003</v>
      </c>
      <c r="N451" s="302">
        <f>N82-N452</f>
        <v>3098272.34</v>
      </c>
      <c r="O451" s="302">
        <f>O82-O452</f>
        <v>11230055.949999999</v>
      </c>
      <c r="P451" s="304">
        <f t="shared" si="123"/>
        <v>20954044.050000001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572" t="s">
        <v>241</v>
      </c>
      <c r="B453" s="573"/>
      <c r="C453" s="573"/>
      <c r="D453" s="573"/>
      <c r="E453" s="573"/>
      <c r="F453" s="573"/>
      <c r="G453" s="263" t="s">
        <v>242</v>
      </c>
      <c r="H453" s="302">
        <f>H9-H82</f>
        <v>-20253100</v>
      </c>
      <c r="I453" s="302">
        <f>I9-I82</f>
        <v>-6739608.6499999994</v>
      </c>
      <c r="J453" s="302">
        <f t="shared" si="124"/>
        <v>-13513491.350000001</v>
      </c>
      <c r="K453" s="346"/>
      <c r="L453" s="302">
        <f>L9-L82</f>
        <v>-9905600</v>
      </c>
      <c r="M453" s="326">
        <f>M9-M82</f>
        <v>-4761366.7</v>
      </c>
      <c r="N453" s="302">
        <f>N9-N82</f>
        <v>-1982629.45</v>
      </c>
      <c r="O453" s="304">
        <f>O9-O82</f>
        <v>-6743996.1499999994</v>
      </c>
      <c r="P453" s="304">
        <f t="shared" si="123"/>
        <v>-13509103.850000001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-21165100</v>
      </c>
      <c r="I454" s="302">
        <f>I60-I451</f>
        <v>-7191058.2199999988</v>
      </c>
      <c r="J454" s="302">
        <f t="shared" si="124"/>
        <v>-13974041.780000001</v>
      </c>
      <c r="K454" s="346"/>
      <c r="L454" s="302">
        <f>L60-L451</f>
        <v>-10817600</v>
      </c>
      <c r="M454" s="326">
        <f>M60-M451</f>
        <v>-5138180.34</v>
      </c>
      <c r="N454" s="302">
        <f>N60-N451</f>
        <v>-2057265.38</v>
      </c>
      <c r="O454" s="304">
        <f>O60-O451</f>
        <v>-7195445.7199999988</v>
      </c>
      <c r="P454" s="304">
        <f t="shared" si="123"/>
        <v>-13969654.280000001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451449.56999999995</v>
      </c>
      <c r="J455" s="366">
        <f t="shared" si="124"/>
        <v>460550.43000000005</v>
      </c>
      <c r="K455" s="366"/>
      <c r="L455" s="366">
        <f>+L61-L452</f>
        <v>912000</v>
      </c>
      <c r="M455" s="366">
        <f>+M61-M452</f>
        <v>376813.64</v>
      </c>
      <c r="N455" s="366">
        <f>+N61-N452</f>
        <v>74635.929999999993</v>
      </c>
      <c r="O455" s="366">
        <f>+O61-O452</f>
        <v>451449.57000000007</v>
      </c>
      <c r="P455" s="366">
        <f t="shared" si="123"/>
        <v>460550.42999999993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7:F177"/>
    <mergeCell ref="A262:F262"/>
    <mergeCell ref="A383:F383"/>
    <mergeCell ref="A453:F453"/>
    <mergeCell ref="L6:O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EX850"/>
  <sheetViews>
    <sheetView zoomScale="60" zoomScaleNormal="60" workbookViewId="0">
      <selection activeCell="G27" sqref="G27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585"/>
      <c r="E4" s="585"/>
      <c r="F4" s="585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585" t="s">
        <v>443</v>
      </c>
      <c r="H5" s="585"/>
      <c r="I5" s="585"/>
      <c r="J5" s="585"/>
      <c r="K5" s="585"/>
      <c r="L5" s="585"/>
      <c r="M5" s="586"/>
      <c r="N5" s="585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587" t="s">
        <v>1</v>
      </c>
      <c r="B6" s="589" t="s">
        <v>2</v>
      </c>
      <c r="C6" s="589" t="s">
        <v>3</v>
      </c>
      <c r="D6" s="589" t="s">
        <v>4</v>
      </c>
      <c r="E6" s="589" t="s">
        <v>5</v>
      </c>
      <c r="F6" s="589" t="s">
        <v>6</v>
      </c>
      <c r="G6" s="591" t="s">
        <v>7</v>
      </c>
      <c r="H6" s="593" t="s">
        <v>8</v>
      </c>
      <c r="I6" s="594"/>
      <c r="J6" s="594"/>
      <c r="K6" s="595"/>
      <c r="L6" s="574" t="s">
        <v>9</v>
      </c>
      <c r="M6" s="575"/>
      <c r="N6" s="575"/>
      <c r="O6" s="576"/>
      <c r="P6" s="577" t="s">
        <v>10</v>
      </c>
      <c r="Q6" s="579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588"/>
      <c r="B7" s="590"/>
      <c r="C7" s="590"/>
      <c r="D7" s="590"/>
      <c r="E7" s="590"/>
      <c r="F7" s="590"/>
      <c r="G7" s="592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578"/>
      <c r="Q7" s="580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5591567.4800000004</v>
      </c>
      <c r="J9" s="237"/>
      <c r="K9" s="238" t="s">
        <v>25</v>
      </c>
      <c r="L9" s="239">
        <f>+L10+L54</f>
        <v>6366000</v>
      </c>
      <c r="M9" s="237">
        <f>+M10+M54</f>
        <v>4572792.8</v>
      </c>
      <c r="N9" s="237">
        <f>+N10+N54</f>
        <v>1018774.68</v>
      </c>
      <c r="O9" s="240">
        <f>+O10+O54</f>
        <v>5591567.4800000004</v>
      </c>
      <c r="P9" s="241">
        <f>+P10+P34</f>
        <v>774432.51999999955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5591567.4800000004</v>
      </c>
      <c r="J10" s="247">
        <f>H10-I10</f>
        <v>6427432.5199999996</v>
      </c>
      <c r="K10" s="248">
        <f>I10/H10*100</f>
        <v>46.52273467010567</v>
      </c>
      <c r="L10" s="246">
        <f>L12+L13+L25+L11+L41+L52+L36+L58</f>
        <v>6366000</v>
      </c>
      <c r="M10" s="246">
        <f>M12+M13+M25+M11+M41+M52+M36+M58</f>
        <v>4572792.8</v>
      </c>
      <c r="N10" s="246">
        <f>N12+N13+N25+N11+N41+N52+N36+N58</f>
        <v>1018774.68</v>
      </c>
      <c r="O10" s="246">
        <f>O12+O13+O25+O11+O41+O52+O36+O58</f>
        <v>5591567.4800000004</v>
      </c>
      <c r="P10" s="249">
        <f>L10-O10</f>
        <v>774432.51999999955</v>
      </c>
      <c r="Q10" s="248">
        <f>ROUND(O10/L10*100,2)</f>
        <v>87.83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5584077.8700000001</v>
      </c>
      <c r="J13" s="254">
        <f t="shared" si="0"/>
        <v>6415922.1299999999</v>
      </c>
      <c r="K13" s="255">
        <f t="shared" si="1"/>
        <v>46.533982250000001</v>
      </c>
      <c r="L13" s="253">
        <f>+L14+L19</f>
        <v>6357000</v>
      </c>
      <c r="M13" s="253">
        <f>+M14+M19</f>
        <v>4567391.95</v>
      </c>
      <c r="N13" s="253">
        <f>+N14+N19</f>
        <v>1016685.92</v>
      </c>
      <c r="O13" s="256">
        <f>+O14+O19</f>
        <v>5584077.8700000001</v>
      </c>
      <c r="P13" s="257">
        <f t="shared" si="2"/>
        <v>772922.12999999989</v>
      </c>
      <c r="Q13" s="255">
        <f t="shared" si="3"/>
        <v>87.84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5578269.8700000001</v>
      </c>
      <c r="J14" s="254">
        <f t="shared" si="0"/>
        <v>6421730.1299999999</v>
      </c>
      <c r="K14" s="255">
        <f t="shared" si="1"/>
        <v>46.48558225</v>
      </c>
      <c r="L14" s="253">
        <f>+L15+L16+L17+L18</f>
        <v>6357000</v>
      </c>
      <c r="M14" s="253">
        <f>+M15+M16+M17+M18</f>
        <v>4561619.95</v>
      </c>
      <c r="N14" s="253">
        <f>+N15+N16+N17+N18</f>
        <v>1016649.92</v>
      </c>
      <c r="O14" s="256">
        <f>+O15+O16+O17+O18</f>
        <v>5578269.8700000001</v>
      </c>
      <c r="P14" s="257">
        <f t="shared" si="2"/>
        <v>778730.12999999989</v>
      </c>
      <c r="Q14" s="255">
        <f t="shared" si="3"/>
        <v>87.75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6647</v>
      </c>
      <c r="J15" s="254">
        <f t="shared" si="0"/>
        <v>-6647</v>
      </c>
      <c r="K15" s="255" t="e">
        <f t="shared" si="1"/>
        <v>#DIV/0!</v>
      </c>
      <c r="L15" s="253"/>
      <c r="M15" s="253">
        <v>6590</v>
      </c>
      <c r="N15" s="253">
        <v>57</v>
      </c>
      <c r="O15" s="256">
        <f>+M15+N15</f>
        <v>6647</v>
      </c>
      <c r="P15" s="257">
        <f t="shared" si="2"/>
        <v>-6647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799</v>
      </c>
      <c r="J16" s="254">
        <f t="shared" si="0"/>
        <v>-799</v>
      </c>
      <c r="K16" s="255" t="e">
        <f t="shared" si="1"/>
        <v>#DIV/0!</v>
      </c>
      <c r="L16" s="253"/>
      <c r="M16" s="253">
        <v>773</v>
      </c>
      <c r="N16" s="253">
        <v>26</v>
      </c>
      <c r="O16" s="259">
        <f>+M16+N16</f>
        <v>799</v>
      </c>
      <c r="P16" s="257">
        <f t="shared" si="2"/>
        <v>-799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4991608.42</v>
      </c>
      <c r="J17" s="254">
        <f t="shared" si="0"/>
        <v>6008391.5800000001</v>
      </c>
      <c r="K17" s="255">
        <f t="shared" si="1"/>
        <v>45.378258363636363</v>
      </c>
      <c r="L17" s="253">
        <v>5357000</v>
      </c>
      <c r="M17" s="253">
        <v>4016847.38</v>
      </c>
      <c r="N17" s="253">
        <v>974761.04</v>
      </c>
      <c r="O17" s="259">
        <f>+M17+N17</f>
        <v>4991608.42</v>
      </c>
      <c r="P17" s="257">
        <f t="shared" si="2"/>
        <v>365391.58000000007</v>
      </c>
      <c r="Q17" s="255">
        <f t="shared" si="3"/>
        <v>93.18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579215.44999999995</v>
      </c>
      <c r="J18" s="254">
        <f t="shared" si="0"/>
        <v>420784.55000000005</v>
      </c>
      <c r="K18" s="255">
        <f t="shared" si="1"/>
        <v>57.921544999999995</v>
      </c>
      <c r="L18" s="253">
        <v>1000000</v>
      </c>
      <c r="M18" s="253">
        <v>537409.56999999995</v>
      </c>
      <c r="N18" s="253">
        <v>41805.879999999997</v>
      </c>
      <c r="O18" s="259">
        <f>+M18+N18</f>
        <v>579215.44999999995</v>
      </c>
      <c r="P18" s="257">
        <f t="shared" si="2"/>
        <v>420784.55000000005</v>
      </c>
      <c r="Q18" s="255">
        <f t="shared" si="3"/>
        <v>57.92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5808</v>
      </c>
      <c r="J19" s="254">
        <f t="shared" si="0"/>
        <v>-5808</v>
      </c>
      <c r="K19" s="255" t="e">
        <f t="shared" si="1"/>
        <v>#DIV/0!</v>
      </c>
      <c r="L19" s="253">
        <f>L20+L23+L24</f>
        <v>0</v>
      </c>
      <c r="M19" s="253">
        <f>M20+M23+M24</f>
        <v>5772</v>
      </c>
      <c r="N19" s="253">
        <f>N20+N23+N24</f>
        <v>36</v>
      </c>
      <c r="O19" s="253">
        <f>O20+O23+O24</f>
        <v>5808</v>
      </c>
      <c r="P19" s="257">
        <f t="shared" si="2"/>
        <v>-5808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5808</v>
      </c>
      <c r="J20" s="254">
        <f t="shared" si="0"/>
        <v>-5808</v>
      </c>
      <c r="K20" s="255" t="e">
        <f t="shared" si="1"/>
        <v>#DIV/0!</v>
      </c>
      <c r="L20" s="253">
        <f>+L21+L22</f>
        <v>0</v>
      </c>
      <c r="M20" s="253">
        <f>+M21+M22</f>
        <v>5772</v>
      </c>
      <c r="N20" s="253">
        <f>+N21+N22</f>
        <v>36</v>
      </c>
      <c r="O20" s="253">
        <f>+O21+O22</f>
        <v>5808</v>
      </c>
      <c r="P20" s="257">
        <f t="shared" si="2"/>
        <v>-5808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5808</v>
      </c>
      <c r="J21" s="254">
        <f t="shared" si="0"/>
        <v>-5808</v>
      </c>
      <c r="K21" s="255" t="e">
        <f t="shared" si="1"/>
        <v>#DIV/0!</v>
      </c>
      <c r="L21" s="253"/>
      <c r="M21" s="253">
        <v>5772</v>
      </c>
      <c r="N21" s="253">
        <v>36</v>
      </c>
      <c r="O21" s="259">
        <f>+M21+N21</f>
        <v>5808</v>
      </c>
      <c r="P21" s="257">
        <f t="shared" si="2"/>
        <v>-5808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7489.61</v>
      </c>
      <c r="J25" s="254">
        <f t="shared" si="0"/>
        <v>11510.39</v>
      </c>
      <c r="K25" s="255">
        <f t="shared" si="1"/>
        <v>39.418999999999997</v>
      </c>
      <c r="L25" s="253">
        <f>+L26+L30</f>
        <v>9000</v>
      </c>
      <c r="M25" s="253">
        <f>+M26+M30</f>
        <v>5400.85</v>
      </c>
      <c r="N25" s="253">
        <f>+N26+N30</f>
        <v>2088.7600000000002</v>
      </c>
      <c r="O25" s="256">
        <f>+O26+O30</f>
        <v>7489.6100000000006</v>
      </c>
      <c r="P25" s="257">
        <f t="shared" si="2"/>
        <v>1510.3899999999994</v>
      </c>
      <c r="Q25" s="255">
        <f t="shared" si="3"/>
        <v>83.22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7489.61</v>
      </c>
      <c r="J30" s="254">
        <f t="shared" si="0"/>
        <v>11510.39</v>
      </c>
      <c r="K30" s="255">
        <f t="shared" si="1"/>
        <v>39.418999999999997</v>
      </c>
      <c r="L30" s="253">
        <f>+L31</f>
        <v>9000</v>
      </c>
      <c r="M30" s="253">
        <f>+M31</f>
        <v>5400.85</v>
      </c>
      <c r="N30" s="253">
        <f>+N31</f>
        <v>2088.7600000000002</v>
      </c>
      <c r="O30" s="256">
        <f>+O31</f>
        <v>7489.6100000000006</v>
      </c>
      <c r="P30" s="257">
        <f t="shared" si="2"/>
        <v>1510.3899999999994</v>
      </c>
      <c r="Q30" s="255">
        <f t="shared" si="3"/>
        <v>83.22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7489.61</v>
      </c>
      <c r="J31" s="254">
        <f t="shared" si="0"/>
        <v>11510.39</v>
      </c>
      <c r="K31" s="255">
        <f t="shared" si="1"/>
        <v>39.418999999999997</v>
      </c>
      <c r="L31" s="253">
        <f>+L33+L32</f>
        <v>9000</v>
      </c>
      <c r="M31" s="253">
        <f>+M33+M32</f>
        <v>5400.85</v>
      </c>
      <c r="N31" s="253">
        <f>+N33+N32</f>
        <v>2088.7600000000002</v>
      </c>
      <c r="O31" s="253">
        <f>+O33+O32</f>
        <v>7489.6100000000006</v>
      </c>
      <c r="P31" s="257">
        <f t="shared" si="2"/>
        <v>1510.3899999999994</v>
      </c>
      <c r="Q31" s="255">
        <f t="shared" si="3"/>
        <v>83.22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7489.61</v>
      </c>
      <c r="J33" s="254">
        <f t="shared" si="0"/>
        <v>11510.39</v>
      </c>
      <c r="K33" s="255">
        <f t="shared" si="1"/>
        <v>39.418999999999997</v>
      </c>
      <c r="L33" s="253">
        <v>9000</v>
      </c>
      <c r="M33" s="253">
        <v>5400.85</v>
      </c>
      <c r="N33" s="253">
        <v>2088.7600000000002</v>
      </c>
      <c r="O33" s="259">
        <f>+M33+N33</f>
        <v>7489.6100000000006</v>
      </c>
      <c r="P33" s="257">
        <f t="shared" si="2"/>
        <v>1510.3899999999994</v>
      </c>
      <c r="Q33" s="255">
        <f t="shared" si="3"/>
        <v>83.22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5011553.03</v>
      </c>
      <c r="J60" s="254">
        <f t="shared" si="0"/>
        <v>6007446.9699999997</v>
      </c>
      <c r="K60" s="255">
        <f t="shared" si="1"/>
        <v>45.481014883383246</v>
      </c>
      <c r="L60" s="253">
        <f>L15+L17+L20+L24+L28+L33+L32+L39+L41+L52+L54+L58</f>
        <v>5366000</v>
      </c>
      <c r="M60" s="253">
        <f>M15+M17+M20+M24+M28+M33+M32+M39+M41+M52+M54+M58</f>
        <v>4034610.23</v>
      </c>
      <c r="N60" s="253">
        <f>N15+N17+N20+N24+N28+N33+N32+N39+N41+N52+N54+N58</f>
        <v>976942.8</v>
      </c>
      <c r="O60" s="253">
        <f>O15+O17+O20+O24+O28+O33+O32+O39+O41+O52+O54+O58</f>
        <v>5011553.03</v>
      </c>
      <c r="P60" s="257">
        <f t="shared" si="2"/>
        <v>354446.96999999974</v>
      </c>
      <c r="Q60" s="255">
        <f t="shared" si="3"/>
        <v>93.39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580014.44999999995</v>
      </c>
      <c r="J61" s="254">
        <f t="shared" si="0"/>
        <v>419985.55000000005</v>
      </c>
      <c r="K61" s="255">
        <f t="shared" si="1"/>
        <v>58.001444999999997</v>
      </c>
      <c r="L61" s="253">
        <f>+L16+L18+L29+L40</f>
        <v>1000000</v>
      </c>
      <c r="M61" s="253">
        <f>+M16+M18+M29+M40</f>
        <v>538182.56999999995</v>
      </c>
      <c r="N61" s="253">
        <f>+N16+N18+N29+N40</f>
        <v>41831.879999999997</v>
      </c>
      <c r="O61" s="253">
        <f>+O16+O18+O29+O40</f>
        <v>580014.44999999995</v>
      </c>
      <c r="P61" s="257">
        <f t="shared" si="2"/>
        <v>419985.55000000005</v>
      </c>
      <c r="Q61" s="255">
        <f t="shared" si="3"/>
        <v>58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581" t="s">
        <v>61</v>
      </c>
      <c r="B67" s="582"/>
      <c r="C67" s="582"/>
      <c r="D67" s="582"/>
      <c r="E67" s="582"/>
      <c r="F67" s="582"/>
      <c r="G67" s="280" t="s">
        <v>62</v>
      </c>
      <c r="H67" s="281">
        <f>+H68+H79+H81</f>
        <v>32272100</v>
      </c>
      <c r="I67" s="281">
        <f>+I68+I79+I81</f>
        <v>15580836.039999999</v>
      </c>
      <c r="J67" s="281">
        <f t="shared" ref="J67" si="13">+J68+J79+J81</f>
        <v>16691263.960000001</v>
      </c>
      <c r="K67" s="282">
        <f t="shared" ref="K67:K108" si="14">ROUND(I67/H67*100,2)</f>
        <v>48.28</v>
      </c>
      <c r="L67" s="281">
        <f>+L68+L79+L81</f>
        <v>17949200</v>
      </c>
      <c r="M67" s="281">
        <f>+M68+M79+M81</f>
        <v>11316788.949999999</v>
      </c>
      <c r="N67" s="281">
        <f>+N68+N79+N81</f>
        <v>4264047.09</v>
      </c>
      <c r="O67" s="281">
        <f>+O68+O79+O81</f>
        <v>15580836.039999999</v>
      </c>
      <c r="P67" s="281">
        <f>L67-O67</f>
        <v>2368363.9600000009</v>
      </c>
      <c r="Q67" s="282">
        <f>ROUND(O67/L67*100,2)</f>
        <v>86.81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32272100</v>
      </c>
      <c r="I68" s="284">
        <f>+I69+I70+I71+I72+I73+I74+I75+I76+I77+I78</f>
        <v>15674879.199999999</v>
      </c>
      <c r="J68" s="284">
        <f t="shared" ref="J68" si="15">+J69+J70+J71+J72+J73+J74+J75+J76+J77+J78</f>
        <v>16597220.800000001</v>
      </c>
      <c r="K68" s="285">
        <f t="shared" si="14"/>
        <v>48.57</v>
      </c>
      <c r="L68" s="284">
        <f>+L69+L70+L71+L72+L73+L74+L75+L76+L77+L78</f>
        <v>17949200</v>
      </c>
      <c r="M68" s="284">
        <f>+M69+M70+M71+M72+M73+M74+M75+M76+M77+M78</f>
        <v>11403971.91</v>
      </c>
      <c r="N68" s="284">
        <f>+N69+N70+N71+N72+N73+N74+N75+N76+N77+N78</f>
        <v>4270907.29</v>
      </c>
      <c r="O68" s="284">
        <f t="shared" ref="O68" si="16">+O69+O70+O71+O72+O73+O74+O75+O76+O77+O78</f>
        <v>15674879.199999999</v>
      </c>
      <c r="P68" s="284">
        <f t="shared" ref="P68:P131" si="17">L68-O68</f>
        <v>2274320.8000000007</v>
      </c>
      <c r="Q68" s="285">
        <f t="shared" ref="Q68:Q112" si="18">ROUND(O68/L68*100,2)</f>
        <v>87.33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2135771</v>
      </c>
      <c r="J69" s="284">
        <f t="shared" si="19"/>
        <v>2392229</v>
      </c>
      <c r="K69" s="285">
        <f t="shared" si="14"/>
        <v>47.17</v>
      </c>
      <c r="L69" s="284">
        <f t="shared" ref="L69:O73" si="20">+L84</f>
        <v>2551900</v>
      </c>
      <c r="M69" s="284">
        <f t="shared" si="20"/>
        <v>1709857</v>
      </c>
      <c r="N69" s="284">
        <f t="shared" si="20"/>
        <v>425914</v>
      </c>
      <c r="O69" s="284">
        <f t="shared" si="20"/>
        <v>2135771</v>
      </c>
      <c r="P69" s="284">
        <f t="shared" si="17"/>
        <v>416129</v>
      </c>
      <c r="Q69" s="285">
        <f t="shared" si="18"/>
        <v>83.69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225229.80000000002</v>
      </c>
      <c r="J70" s="284">
        <f t="shared" si="19"/>
        <v>230870.19999999998</v>
      </c>
      <c r="K70" s="285">
        <f t="shared" si="14"/>
        <v>49.38</v>
      </c>
      <c r="L70" s="284">
        <f t="shared" si="20"/>
        <v>276100</v>
      </c>
      <c r="M70" s="284">
        <f t="shared" si="20"/>
        <v>182706.50999999998</v>
      </c>
      <c r="N70" s="284">
        <f t="shared" si="20"/>
        <v>42523.290000000008</v>
      </c>
      <c r="O70" s="284">
        <f t="shared" si="20"/>
        <v>225229.80000000002</v>
      </c>
      <c r="P70" s="284">
        <f t="shared" si="17"/>
        <v>50870.199999999983</v>
      </c>
      <c r="Q70" s="285">
        <f t="shared" si="18"/>
        <v>81.58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1382827</v>
      </c>
      <c r="J73" s="284">
        <f t="shared" si="19"/>
        <v>1597173</v>
      </c>
      <c r="K73" s="285">
        <f t="shared" si="14"/>
        <v>46.4</v>
      </c>
      <c r="L73" s="284">
        <f t="shared" si="20"/>
        <v>1502000</v>
      </c>
      <c r="M73" s="284">
        <f t="shared" si="20"/>
        <v>1104925</v>
      </c>
      <c r="N73" s="284">
        <f t="shared" si="20"/>
        <v>277902</v>
      </c>
      <c r="O73" s="284">
        <f t="shared" si="20"/>
        <v>1382827</v>
      </c>
      <c r="P73" s="284">
        <f t="shared" si="17"/>
        <v>119173</v>
      </c>
      <c r="Q73" s="285">
        <f t="shared" si="18"/>
        <v>92.07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3115000</v>
      </c>
      <c r="I75" s="284">
        <f t="shared" si="21"/>
        <v>0</v>
      </c>
      <c r="J75" s="284">
        <f t="shared" si="21"/>
        <v>3115000</v>
      </c>
      <c r="K75" s="285">
        <f t="shared" si="14"/>
        <v>0</v>
      </c>
      <c r="L75" s="284">
        <f t="shared" si="22"/>
        <v>584000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584000</v>
      </c>
      <c r="Q75" s="285">
        <f t="shared" si="18"/>
        <v>0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11844318.4</v>
      </c>
      <c r="J76" s="284">
        <f t="shared" si="21"/>
        <v>9260681.5999999996</v>
      </c>
      <c r="K76" s="285">
        <f t="shared" si="14"/>
        <v>56.12</v>
      </c>
      <c r="L76" s="284">
        <f t="shared" si="22"/>
        <v>12947200</v>
      </c>
      <c r="M76" s="284">
        <f t="shared" si="22"/>
        <v>8319750.4000000004</v>
      </c>
      <c r="N76" s="284">
        <f t="shared" si="22"/>
        <v>3524568</v>
      </c>
      <c r="O76" s="284">
        <f t="shared" si="22"/>
        <v>11844318.4</v>
      </c>
      <c r="P76" s="284">
        <f t="shared" si="17"/>
        <v>1102881.5999999996</v>
      </c>
      <c r="Q76" s="285">
        <f t="shared" si="18"/>
        <v>91.48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-94043.16</v>
      </c>
      <c r="J81" s="284">
        <f>+J109</f>
        <v>94043.16</v>
      </c>
      <c r="K81" s="285" t="e">
        <f t="shared" si="14"/>
        <v>#DIV/0!</v>
      </c>
      <c r="L81" s="284">
        <f>+L109</f>
        <v>0</v>
      </c>
      <c r="M81" s="284">
        <f>+M109</f>
        <v>-87182.959999999992</v>
      </c>
      <c r="N81" s="284">
        <f>+N109</f>
        <v>-6860.2</v>
      </c>
      <c r="O81" s="284">
        <f>+O109</f>
        <v>-94043.16</v>
      </c>
      <c r="P81" s="284">
        <f t="shared" si="17"/>
        <v>94043.16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570">
        <v>5004</v>
      </c>
      <c r="B82" s="571"/>
      <c r="C82" s="571"/>
      <c r="D82" s="571"/>
      <c r="E82" s="571"/>
      <c r="F82" s="571"/>
      <c r="G82" s="287" t="s">
        <v>88</v>
      </c>
      <c r="H82" s="288">
        <f>+H83+H104+H105+H109</f>
        <v>32272100</v>
      </c>
      <c r="I82" s="288">
        <f>+I83+I104+I105+I109</f>
        <v>15580836.039999999</v>
      </c>
      <c r="J82" s="288">
        <f>+J83+J104+J106+J109</f>
        <v>16691263.960000001</v>
      </c>
      <c r="K82" s="285">
        <f t="shared" si="14"/>
        <v>48.28</v>
      </c>
      <c r="L82" s="288">
        <f>+L83+L104+L105+L109</f>
        <v>17949200</v>
      </c>
      <c r="M82" s="288">
        <f>+M83+M104+M105+M109</f>
        <v>11316788.949999999</v>
      </c>
      <c r="N82" s="288">
        <f>+N83+N104+N105+N109</f>
        <v>4264047.09</v>
      </c>
      <c r="O82" s="288">
        <f>+O83+O104+O106+O109</f>
        <v>15580836.039999999</v>
      </c>
      <c r="P82" s="288">
        <f t="shared" si="17"/>
        <v>2368363.9600000009</v>
      </c>
      <c r="Q82" s="282">
        <f t="shared" si="18"/>
        <v>86.81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32272100</v>
      </c>
      <c r="I83" s="284">
        <f>I84+I85+I86+I87+I88+I95+I96+I97+I102+I103</f>
        <v>15674879.199999999</v>
      </c>
      <c r="J83" s="284">
        <f t="shared" ref="J83" si="25">J84+J85+J86+J87+J88+J95+J96+J97+J102+J103</f>
        <v>16597220.800000001</v>
      </c>
      <c r="K83" s="285">
        <f t="shared" si="14"/>
        <v>48.57</v>
      </c>
      <c r="L83" s="284">
        <f>L84+L85+L86+L87+L88+L95+L96+L97+L102+L103</f>
        <v>17949200</v>
      </c>
      <c r="M83" s="284">
        <f>M84+M85+M86+M87+M88+M95+M96+M97+M102+M103</f>
        <v>11403971.91</v>
      </c>
      <c r="N83" s="284">
        <f>N84+N85+N86+N87+N88+N95+N96+N97+N102+N103</f>
        <v>4270907.29</v>
      </c>
      <c r="O83" s="284">
        <f t="shared" ref="O83" si="26">O84+O85+O86+O87+O88+O95+O96+O97+O102+O103</f>
        <v>15674879.199999999</v>
      </c>
      <c r="P83" s="284">
        <f t="shared" si="17"/>
        <v>2274320.8000000007</v>
      </c>
      <c r="Q83" s="285">
        <f t="shared" si="18"/>
        <v>87.33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2135771</v>
      </c>
      <c r="J84" s="284">
        <f>J112+J179+J264</f>
        <v>2392229</v>
      </c>
      <c r="K84" s="285">
        <f t="shared" si="14"/>
        <v>47.17</v>
      </c>
      <c r="L84" s="284">
        <f>L112+L179+L264</f>
        <v>2551900</v>
      </c>
      <c r="M84" s="284">
        <f>M112+M179+M264</f>
        <v>1709857</v>
      </c>
      <c r="N84" s="284">
        <f>N112+N179+N264</f>
        <v>425914</v>
      </c>
      <c r="O84" s="284">
        <f>O112+O179+O264</f>
        <v>2135771</v>
      </c>
      <c r="P84" s="284">
        <f t="shared" si="17"/>
        <v>416129</v>
      </c>
      <c r="Q84" s="285">
        <f t="shared" si="18"/>
        <v>83.69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225229.80000000002</v>
      </c>
      <c r="J85" s="284">
        <f>J139+J206+J296+J385</f>
        <v>230870.19999999998</v>
      </c>
      <c r="K85" s="285">
        <f t="shared" si="14"/>
        <v>49.38</v>
      </c>
      <c r="L85" s="284">
        <f>L139+L206+L296+L385</f>
        <v>276100</v>
      </c>
      <c r="M85" s="284">
        <f>M139+M206+M296+M385</f>
        <v>182706.50999999998</v>
      </c>
      <c r="N85" s="284">
        <f>N139+N206+N296+N385</f>
        <v>42523.290000000008</v>
      </c>
      <c r="O85" s="284">
        <f>O139+O206+O296+O385</f>
        <v>225229.80000000002</v>
      </c>
      <c r="P85" s="284">
        <f t="shared" si="17"/>
        <v>50870.199999999983</v>
      </c>
      <c r="Q85" s="285">
        <f t="shared" si="18"/>
        <v>81.58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1382827</v>
      </c>
      <c r="J88" s="284">
        <f>J237+J332+J391</f>
        <v>1597173</v>
      </c>
      <c r="K88" s="285">
        <f t="shared" si="14"/>
        <v>46.4</v>
      </c>
      <c r="L88" s="284">
        <f>L237+L332+L391</f>
        <v>1502000</v>
      </c>
      <c r="M88" s="284">
        <f>M237+M332+M391</f>
        <v>1104925</v>
      </c>
      <c r="N88" s="284">
        <f>N237+N332+N391</f>
        <v>277902</v>
      </c>
      <c r="O88" s="284">
        <f>O237+O332+O391</f>
        <v>1382827</v>
      </c>
      <c r="P88" s="284">
        <f t="shared" si="17"/>
        <v>119173</v>
      </c>
      <c r="Q88" s="285">
        <f t="shared" si="18"/>
        <v>92.07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1382827</v>
      </c>
      <c r="J89" s="284">
        <f>J90+J91+J92+J93+J94</f>
        <v>1597173</v>
      </c>
      <c r="K89" s="285">
        <f t="shared" si="14"/>
        <v>46.4</v>
      </c>
      <c r="L89" s="284">
        <f>L90+L91+L92+L93+L94</f>
        <v>1502000</v>
      </c>
      <c r="M89" s="284">
        <f>M90+M91+M92+M93+M94</f>
        <v>1104925</v>
      </c>
      <c r="N89" s="284">
        <f>N90+N91+N92+N93+N94</f>
        <v>277902</v>
      </c>
      <c r="O89" s="284">
        <f>O90+O91+O92+O93+O94</f>
        <v>1382827</v>
      </c>
      <c r="P89" s="284">
        <f t="shared" si="17"/>
        <v>119173</v>
      </c>
      <c r="Q89" s="285">
        <f t="shared" si="18"/>
        <v>92.07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1382827</v>
      </c>
      <c r="J91" s="284">
        <f>J334</f>
        <v>1597173</v>
      </c>
      <c r="K91" s="285">
        <f t="shared" si="14"/>
        <v>46.4</v>
      </c>
      <c r="L91" s="284">
        <f>L334</f>
        <v>1502000</v>
      </c>
      <c r="M91" s="284">
        <f>M334</f>
        <v>1104925</v>
      </c>
      <c r="N91" s="284">
        <f>N334</f>
        <v>277902</v>
      </c>
      <c r="O91" s="284">
        <f>O334</f>
        <v>1382827</v>
      </c>
      <c r="P91" s="284">
        <f t="shared" si="17"/>
        <v>119173</v>
      </c>
      <c r="Q91" s="285">
        <f t="shared" si="18"/>
        <v>92.07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3115000</v>
      </c>
      <c r="I96" s="284">
        <f>I240+I400</f>
        <v>0</v>
      </c>
      <c r="J96" s="284">
        <f>+J400</f>
        <v>3115000</v>
      </c>
      <c r="K96" s="285">
        <f t="shared" si="14"/>
        <v>0</v>
      </c>
      <c r="L96" s="284">
        <f>L240+L400</f>
        <v>584000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584000</v>
      </c>
      <c r="Q96" s="285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11844318.4</v>
      </c>
      <c r="J97" s="284">
        <f>J244+J337+J414</f>
        <v>9260681.5999999996</v>
      </c>
      <c r="K97" s="285">
        <f t="shared" si="14"/>
        <v>56.12</v>
      </c>
      <c r="L97" s="284">
        <f>L244+L337+L414</f>
        <v>12947200</v>
      </c>
      <c r="M97" s="284">
        <f>M244+M337+M414</f>
        <v>8319750.4000000004</v>
      </c>
      <c r="N97" s="284">
        <f>N244+N337+N414</f>
        <v>3524568</v>
      </c>
      <c r="O97" s="284">
        <f>O244+O337+O414</f>
        <v>11844318.4</v>
      </c>
      <c r="P97" s="284">
        <f t="shared" si="17"/>
        <v>1102881.5999999996</v>
      </c>
      <c r="Q97" s="285">
        <f t="shared" si="18"/>
        <v>91.48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5556039</v>
      </c>
      <c r="J98" s="284">
        <f>J245+J338</f>
        <v>4873961</v>
      </c>
      <c r="K98" s="285">
        <f t="shared" si="14"/>
        <v>53.27</v>
      </c>
      <c r="L98" s="284">
        <f>L245+L338</f>
        <v>6625000</v>
      </c>
      <c r="M98" s="284">
        <f>M245+M338</f>
        <v>4454081</v>
      </c>
      <c r="N98" s="284">
        <f>N245+N338</f>
        <v>1101958</v>
      </c>
      <c r="O98" s="284">
        <f>O245+O338</f>
        <v>5556039</v>
      </c>
      <c r="P98" s="284">
        <f t="shared" si="17"/>
        <v>1068961</v>
      </c>
      <c r="Q98" s="285">
        <f t="shared" si="18"/>
        <v>83.86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6288279.4000000004</v>
      </c>
      <c r="J99" s="284">
        <f>J100+J101</f>
        <v>4386720.5999999996</v>
      </c>
      <c r="K99" s="285">
        <f t="shared" si="14"/>
        <v>58.91</v>
      </c>
      <c r="L99" s="284">
        <f>L100+L101</f>
        <v>6322200</v>
      </c>
      <c r="M99" s="284">
        <f>M100+M101</f>
        <v>3865669.4</v>
      </c>
      <c r="N99" s="284">
        <f>N100+N101</f>
        <v>2422610</v>
      </c>
      <c r="O99" s="284">
        <f>O100+O101</f>
        <v>6288279.4000000004</v>
      </c>
      <c r="P99" s="284">
        <f t="shared" si="17"/>
        <v>33920.599999999627</v>
      </c>
      <c r="Q99" s="285">
        <f t="shared" si="18"/>
        <v>99.46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6288279.4000000004</v>
      </c>
      <c r="J100" s="284">
        <f>J247+J355+J416</f>
        <v>4381720.5999999996</v>
      </c>
      <c r="K100" s="285">
        <f t="shared" si="14"/>
        <v>58.93</v>
      </c>
      <c r="L100" s="284">
        <f>L247+L356+L416</f>
        <v>6322200</v>
      </c>
      <c r="M100" s="284">
        <f>M247+M356+M416</f>
        <v>3865669.4</v>
      </c>
      <c r="N100" s="284">
        <f>N247+N356+N416</f>
        <v>2422610</v>
      </c>
      <c r="O100" s="284">
        <f>O247+O356+O416</f>
        <v>6288279.4000000004</v>
      </c>
      <c r="P100" s="284">
        <f t="shared" si="17"/>
        <v>33920.599999999627</v>
      </c>
      <c r="Q100" s="285">
        <f t="shared" si="18"/>
        <v>99.46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0</v>
      </c>
      <c r="Q101" s="285" t="e">
        <f t="shared" si="18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-94043.16</v>
      </c>
      <c r="J109" s="294">
        <f>+J257+J373+J445</f>
        <v>94043.16</v>
      </c>
      <c r="K109" s="295"/>
      <c r="L109" s="294">
        <f>+L257+L373+L445+L159</f>
        <v>0</v>
      </c>
      <c r="M109" s="294">
        <f>+M257+M373+M445+M159</f>
        <v>-87182.959999999992</v>
      </c>
      <c r="N109" s="294">
        <f>+N257+N373+N445+N159</f>
        <v>-6860.2</v>
      </c>
      <c r="O109" s="294">
        <f>+O257+O373+O445+O159</f>
        <v>-94043.16</v>
      </c>
      <c r="P109" s="294">
        <f t="shared" si="17"/>
        <v>94043.16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583" t="s">
        <v>111</v>
      </c>
      <c r="B110" s="584"/>
      <c r="C110" s="584"/>
      <c r="D110" s="584"/>
      <c r="E110" s="584"/>
      <c r="F110" s="584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21597100</v>
      </c>
      <c r="I164" s="302">
        <f>+I165+I174</f>
        <v>9381633.8200000003</v>
      </c>
      <c r="J164" s="306">
        <f t="shared" si="40"/>
        <v>12215466.18</v>
      </c>
      <c r="K164" s="303">
        <f t="shared" si="41"/>
        <v>43.44</v>
      </c>
      <c r="L164" s="302">
        <f>+L165+L174</f>
        <v>11622000</v>
      </c>
      <c r="M164" s="302">
        <f>+M165+M174</f>
        <v>7538302.5099999998</v>
      </c>
      <c r="N164" s="302">
        <f>+N165+N174</f>
        <v>1843331.31</v>
      </c>
      <c r="O164" s="302">
        <f>+O165+O174</f>
        <v>9381633.8200000003</v>
      </c>
      <c r="P164" s="304">
        <f t="shared" si="33"/>
        <v>2240366.1799999997</v>
      </c>
      <c r="Q164" s="305">
        <f t="shared" si="39"/>
        <v>80.72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21597100</v>
      </c>
      <c r="I165" s="302">
        <f>+I166+I167+I168+I169+I170+I171+I172+I173</f>
        <v>9381633.8200000003</v>
      </c>
      <c r="J165" s="302">
        <f>+J166+J167+J168+J169+J170+J171+J172+J173</f>
        <v>12215466.18</v>
      </c>
      <c r="K165" s="303">
        <f t="shared" si="41"/>
        <v>43.44</v>
      </c>
      <c r="L165" s="302">
        <f>+L166+L167+L168+L169+L170+L171+L172+L173</f>
        <v>11622000</v>
      </c>
      <c r="M165" s="302">
        <f>+M166+M167+M168+M169+M170+M171+M172+M173</f>
        <v>7538302.5099999998</v>
      </c>
      <c r="N165" s="302">
        <f>+N166+N167+N168+N169+N170+N171+N172+N173</f>
        <v>1843331.31</v>
      </c>
      <c r="O165" s="302">
        <f>+O166+O167+O168+O169+O170+O171+O172+O173</f>
        <v>9381633.8200000003</v>
      </c>
      <c r="P165" s="304">
        <f t="shared" si="33"/>
        <v>2240366.1799999997</v>
      </c>
      <c r="Q165" s="305">
        <f t="shared" si="39"/>
        <v>80.72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2135771</v>
      </c>
      <c r="J166" s="306">
        <f t="shared" si="40"/>
        <v>2392229</v>
      </c>
      <c r="K166" s="303">
        <f t="shared" si="41"/>
        <v>47.17</v>
      </c>
      <c r="L166" s="302">
        <f>+L179+L264+L112</f>
        <v>2551900</v>
      </c>
      <c r="M166" s="302">
        <f>+M179+M264+M112</f>
        <v>1709857</v>
      </c>
      <c r="N166" s="302">
        <f>+N179+N264+N112</f>
        <v>425914</v>
      </c>
      <c r="O166" s="302">
        <f>+O179+O264+O112</f>
        <v>2135771</v>
      </c>
      <c r="P166" s="304">
        <f t="shared" si="33"/>
        <v>416129</v>
      </c>
      <c r="Q166" s="305">
        <f t="shared" si="39"/>
        <v>83.69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220263.82</v>
      </c>
      <c r="J167" s="306">
        <f t="shared" si="40"/>
        <v>230836.18</v>
      </c>
      <c r="K167" s="303">
        <f t="shared" si="41"/>
        <v>48.83</v>
      </c>
      <c r="L167" s="302">
        <f>+L206+L296+L139</f>
        <v>271100</v>
      </c>
      <c r="M167" s="302">
        <f>+M206+M296+M139</f>
        <v>182706.50999999998</v>
      </c>
      <c r="N167" s="302">
        <f>+N206+N296+N139</f>
        <v>37557.310000000005</v>
      </c>
      <c r="O167" s="302">
        <f>+O206+O296+O139</f>
        <v>220263.82</v>
      </c>
      <c r="P167" s="304">
        <f t="shared" si="33"/>
        <v>50836.179999999993</v>
      </c>
      <c r="Q167" s="305">
        <f t="shared" si="39"/>
        <v>81.25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1382827</v>
      </c>
      <c r="J170" s="306">
        <f t="shared" si="40"/>
        <v>1597173</v>
      </c>
      <c r="K170" s="303">
        <f t="shared" si="41"/>
        <v>46.4</v>
      </c>
      <c r="L170" s="302">
        <f>+L237+L332</f>
        <v>1502000</v>
      </c>
      <c r="M170" s="302">
        <f>+M237+M332</f>
        <v>1104925</v>
      </c>
      <c r="N170" s="302">
        <f>+N237+N332</f>
        <v>277902</v>
      </c>
      <c r="O170" s="302">
        <f>+O237+O332</f>
        <v>1382827</v>
      </c>
      <c r="P170" s="304">
        <f t="shared" si="33"/>
        <v>119173</v>
      </c>
      <c r="Q170" s="305">
        <f t="shared" si="39"/>
        <v>92.07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3115000</v>
      </c>
      <c r="I171" s="302">
        <f>I240+I400</f>
        <v>0</v>
      </c>
      <c r="J171" s="306">
        <f t="shared" si="40"/>
        <v>3115000</v>
      </c>
      <c r="K171" s="303">
        <f t="shared" si="41"/>
        <v>0</v>
      </c>
      <c r="L171" s="302">
        <f>L240+L400</f>
        <v>584000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584000</v>
      </c>
      <c r="Q171" s="305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5556039</v>
      </c>
      <c r="J172" s="306">
        <f t="shared" si="40"/>
        <v>4878961</v>
      </c>
      <c r="K172" s="303">
        <f t="shared" si="41"/>
        <v>53.24</v>
      </c>
      <c r="L172" s="302">
        <f>+L244+L337</f>
        <v>6625000</v>
      </c>
      <c r="M172" s="302">
        <f>+M244+M337</f>
        <v>4454081</v>
      </c>
      <c r="N172" s="302">
        <f>+N244+N337</f>
        <v>1101958</v>
      </c>
      <c r="O172" s="302">
        <f>+O244+O337</f>
        <v>5556039</v>
      </c>
      <c r="P172" s="304">
        <f t="shared" si="33"/>
        <v>1068961</v>
      </c>
      <c r="Q172" s="305">
        <f t="shared" si="39"/>
        <v>83.86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570" t="s">
        <v>144</v>
      </c>
      <c r="B177" s="571"/>
      <c r="C177" s="571"/>
      <c r="D177" s="571"/>
      <c r="E177" s="571"/>
      <c r="F177" s="571"/>
      <c r="G177" s="320" t="s">
        <v>145</v>
      </c>
      <c r="H177" s="321">
        <f>H178+H249+H257</f>
        <v>54100</v>
      </c>
      <c r="I177" s="321">
        <f>I178+I249+I257</f>
        <v>24831.61</v>
      </c>
      <c r="J177" s="321">
        <f>J178+J249+J257</f>
        <v>29268.39</v>
      </c>
      <c r="K177" s="322">
        <f>ROUND(I177/H177*100,2)</f>
        <v>45.9</v>
      </c>
      <c r="L177" s="321">
        <f>L178+L249+L257</f>
        <v>30100</v>
      </c>
      <c r="M177" s="323">
        <f>M178+M249+M257</f>
        <v>20545.560000000001</v>
      </c>
      <c r="N177" s="321">
        <f>N178+N249+N257</f>
        <v>4286.05</v>
      </c>
      <c r="O177" s="324">
        <f>O178+O249+O257</f>
        <v>24831.61</v>
      </c>
      <c r="P177" s="324">
        <f t="shared" si="33"/>
        <v>5268.3899999999994</v>
      </c>
      <c r="Q177" s="325">
        <f t="shared" si="39"/>
        <v>82.5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24831.61</v>
      </c>
      <c r="J178" s="302">
        <f>J179+J206+J235+J237+J244+J240</f>
        <v>29268.39</v>
      </c>
      <c r="K178" s="303">
        <f>ROUND(I178/H178*100,2)</f>
        <v>45.9</v>
      </c>
      <c r="L178" s="302">
        <f t="shared" ref="L178:O178" si="42">L179+L206+L235+L237+L244+L240</f>
        <v>30100</v>
      </c>
      <c r="M178" s="302">
        <f t="shared" si="42"/>
        <v>20545.560000000001</v>
      </c>
      <c r="N178" s="302">
        <f t="shared" si="42"/>
        <v>4286.05</v>
      </c>
      <c r="O178" s="302">
        <f t="shared" si="42"/>
        <v>24831.61</v>
      </c>
      <c r="P178" s="304">
        <f t="shared" si="33"/>
        <v>5268.3899999999994</v>
      </c>
      <c r="Q178" s="305">
        <f t="shared" si="39"/>
        <v>82.5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24831.61</v>
      </c>
      <c r="J206" s="302">
        <f>J207+J218+J219+J223+J226+J227+J228+J229</f>
        <v>24268.39</v>
      </c>
      <c r="K206" s="303">
        <f>ROUND(I206/H206*100,2)</f>
        <v>50.57</v>
      </c>
      <c r="L206" s="302">
        <f>L207+L218+L219+L223+L226+L227+L228+L229</f>
        <v>30100</v>
      </c>
      <c r="M206" s="302">
        <f>M207+M218+M219+M223+M226+M227+M228+M229</f>
        <v>20545.560000000001</v>
      </c>
      <c r="N206" s="302">
        <f>N207+N218+N219+N223+N226+N227+N228+N229</f>
        <v>4286.05</v>
      </c>
      <c r="O206" s="327">
        <f t="shared" ref="O206" si="46">O207+O218+O219+O223+O226+O227+O228+O229</f>
        <v>24831.61</v>
      </c>
      <c r="P206" s="304">
        <f t="shared" si="45"/>
        <v>5268.3899999999994</v>
      </c>
      <c r="Q206" s="305">
        <f t="shared" ref="Q206:Q246" si="47">ROUND(O206/L206*100,2)</f>
        <v>82.5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24831.61</v>
      </c>
      <c r="J207" s="302">
        <f>SUM(J208:J217)</f>
        <v>24268.39</v>
      </c>
      <c r="K207" s="303">
        <f>ROUND(I207/H207*100,2)</f>
        <v>50.57</v>
      </c>
      <c r="L207" s="302">
        <f>SUM(L208:L217)</f>
        <v>30100</v>
      </c>
      <c r="M207" s="284">
        <f>SUM(M208:M217)</f>
        <v>20545.560000000001</v>
      </c>
      <c r="N207" s="302">
        <f>SUM(N208:N217)</f>
        <v>4286.05</v>
      </c>
      <c r="O207" s="304">
        <f>SUM(O208:O217)</f>
        <v>24831.61</v>
      </c>
      <c r="P207" s="304">
        <f t="shared" si="45"/>
        <v>5268.3899999999994</v>
      </c>
      <c r="Q207" s="305">
        <f t="shared" si="47"/>
        <v>82.5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2501.4700000000003</v>
      </c>
      <c r="J210" s="306">
        <f t="shared" si="48"/>
        <v>1498.5299999999997</v>
      </c>
      <c r="K210" s="303">
        <f t="shared" ref="K210:K217" si="50">ROUND(I210/H210*100,2)</f>
        <v>62.54</v>
      </c>
      <c r="L210" s="306">
        <v>4000</v>
      </c>
      <c r="M210" s="307">
        <v>2430.36</v>
      </c>
      <c r="N210" s="306">
        <v>71.11</v>
      </c>
      <c r="O210" s="308">
        <f t="shared" si="49"/>
        <v>2501.4700000000003</v>
      </c>
      <c r="P210" s="308">
        <f t="shared" si="45"/>
        <v>1498.5299999999997</v>
      </c>
      <c r="Q210" s="305">
        <f t="shared" si="47"/>
        <v>62.54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30.14</v>
      </c>
      <c r="J211" s="306">
        <f t="shared" si="48"/>
        <v>969.86</v>
      </c>
      <c r="K211" s="303"/>
      <c r="L211" s="306">
        <v>1000</v>
      </c>
      <c r="M211" s="307">
        <v>15.2</v>
      </c>
      <c r="N211" s="306">
        <v>14.94</v>
      </c>
      <c r="O211" s="308">
        <f t="shared" si="49"/>
        <v>30.14</v>
      </c>
      <c r="P211" s="308">
        <f t="shared" si="45"/>
        <v>969.86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2000</v>
      </c>
      <c r="M216" s="307"/>
      <c r="N216" s="306"/>
      <c r="O216" s="308">
        <f t="shared" si="49"/>
        <v>0</v>
      </c>
      <c r="P216" s="308">
        <f t="shared" si="45"/>
        <v>2000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22200</v>
      </c>
      <c r="J217" s="306">
        <f t="shared" si="48"/>
        <v>17800</v>
      </c>
      <c r="K217" s="303">
        <f t="shared" si="50"/>
        <v>55.5</v>
      </c>
      <c r="L217" s="306">
        <v>23000</v>
      </c>
      <c r="M217" s="307">
        <v>18000</v>
      </c>
      <c r="N217" s="306">
        <v>4200</v>
      </c>
      <c r="O217" s="308">
        <f t="shared" si="49"/>
        <v>22200</v>
      </c>
      <c r="P217" s="308">
        <f t="shared" si="45"/>
        <v>800</v>
      </c>
      <c r="Q217" s="305">
        <f t="shared" si="47"/>
        <v>96.52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0</v>
      </c>
      <c r="Q244" s="305" t="e">
        <f t="shared" si="47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0</v>
      </c>
      <c r="Q246" s="305" t="e">
        <f t="shared" si="47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0</v>
      </c>
      <c r="M248" s="307"/>
      <c r="N248" s="306"/>
      <c r="O248" s="308">
        <f t="shared" si="59"/>
        <v>0</v>
      </c>
      <c r="P248" s="308">
        <f t="shared" si="45"/>
        <v>0</v>
      </c>
      <c r="Q248" s="305" t="e">
        <f t="shared" ref="Q248:Q303" si="60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24831.61</v>
      </c>
      <c r="J261" s="302">
        <f>H261-I261</f>
        <v>29268.39</v>
      </c>
      <c r="K261" s="303">
        <f t="shared" ref="K261:K308" si="63">ROUND(I261/H261*100,2)</f>
        <v>45.9</v>
      </c>
      <c r="L261" s="302">
        <f>L177-L260</f>
        <v>30100</v>
      </c>
      <c r="M261" s="302">
        <f>M177-M260</f>
        <v>20545.560000000001</v>
      </c>
      <c r="N261" s="302">
        <f>N177-N260</f>
        <v>4286.05</v>
      </c>
      <c r="O261" s="302">
        <f>O177-O260</f>
        <v>24831.61</v>
      </c>
      <c r="P261" s="304">
        <f t="shared" si="62"/>
        <v>5268.3899999999994</v>
      </c>
      <c r="Q261" s="305">
        <f t="shared" si="60"/>
        <v>82.5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570" t="s">
        <v>167</v>
      </c>
      <c r="B262" s="571"/>
      <c r="C262" s="571"/>
      <c r="D262" s="571"/>
      <c r="E262" s="571"/>
      <c r="F262" s="571"/>
      <c r="G262" s="320" t="s">
        <v>168</v>
      </c>
      <c r="H262" s="321">
        <f>H263+H361+H369+H373</f>
        <v>18340000</v>
      </c>
      <c r="I262" s="321">
        <f>I263+I361+I369+I373</f>
        <v>9185431.2100000009</v>
      </c>
      <c r="J262" s="321">
        <f>J263+J361+J369+J373</f>
        <v>9154568.7899999991</v>
      </c>
      <c r="K262" s="322">
        <f t="shared" si="63"/>
        <v>50.08</v>
      </c>
      <c r="L262" s="321">
        <f>L263+L361+L369+L373</f>
        <v>10919900</v>
      </c>
      <c r="M262" s="323">
        <f>M263+M361+M369+M373</f>
        <v>7352995.9500000002</v>
      </c>
      <c r="N262" s="321">
        <f>N263+N361+N369+N373</f>
        <v>1832435.26</v>
      </c>
      <c r="O262" s="324">
        <f>O263+O361+O369+O373</f>
        <v>9185431.2100000009</v>
      </c>
      <c r="P262" s="324">
        <f t="shared" si="62"/>
        <v>1734468.7899999991</v>
      </c>
      <c r="Q262" s="325">
        <f t="shared" si="60"/>
        <v>84.12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9270069.2100000009</v>
      </c>
      <c r="J263" s="302">
        <f>J264+J296+J329+J332+J337+J358</f>
        <v>9069930.7899999991</v>
      </c>
      <c r="K263" s="303">
        <f t="shared" si="63"/>
        <v>50.55</v>
      </c>
      <c r="L263" s="302">
        <f>L264+L296+L329+L332+L337+L358</f>
        <v>10919900</v>
      </c>
      <c r="M263" s="284">
        <f>M264+M296+M329+M332+M337+M358</f>
        <v>7431023.9500000002</v>
      </c>
      <c r="N263" s="302">
        <f>N264+N296+N329+N332+N337+N358</f>
        <v>1839045.26</v>
      </c>
      <c r="O263" s="304">
        <f>O264+O296+O329+O332+O337+O358</f>
        <v>9270069.2100000009</v>
      </c>
      <c r="P263" s="304">
        <f t="shared" si="62"/>
        <v>1649830.7899999991</v>
      </c>
      <c r="Q263" s="305">
        <f t="shared" si="60"/>
        <v>84.89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2135771</v>
      </c>
      <c r="J264" s="302">
        <f>J265+J282+J289</f>
        <v>2392229</v>
      </c>
      <c r="K264" s="303">
        <f t="shared" si="63"/>
        <v>47.17</v>
      </c>
      <c r="L264" s="302">
        <f>L265+L282+L289</f>
        <v>2551900</v>
      </c>
      <c r="M264" s="284">
        <f>M265+M282+M289</f>
        <v>1709857</v>
      </c>
      <c r="N264" s="302">
        <f>N265+N282+N289</f>
        <v>425914</v>
      </c>
      <c r="O264" s="327">
        <f>O265+O282+O289</f>
        <v>2135771</v>
      </c>
      <c r="P264" s="304">
        <f t="shared" si="62"/>
        <v>416129</v>
      </c>
      <c r="Q264" s="305">
        <f t="shared" si="60"/>
        <v>83.69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2092225</v>
      </c>
      <c r="J265" s="302">
        <f>SUM(J266:J281)</f>
        <v>2308775</v>
      </c>
      <c r="K265" s="303">
        <f t="shared" si="63"/>
        <v>47.54</v>
      </c>
      <c r="L265" s="302">
        <f>SUM(L266:L281)</f>
        <v>2499300</v>
      </c>
      <c r="M265" s="284">
        <f>SUM(M266:M281)</f>
        <v>1674852</v>
      </c>
      <c r="N265" s="302">
        <f>SUM(N266:N281)</f>
        <v>417373</v>
      </c>
      <c r="O265" s="304">
        <f>SUM(O266:O281)</f>
        <v>2092225</v>
      </c>
      <c r="P265" s="304">
        <f t="shared" si="62"/>
        <v>407075</v>
      </c>
      <c r="Q265" s="305">
        <f t="shared" si="60"/>
        <v>83.71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1833247</v>
      </c>
      <c r="J266" s="306">
        <f t="shared" ref="J266:J295" si="64">H266-I266</f>
        <v>2056753</v>
      </c>
      <c r="K266" s="303">
        <f t="shared" si="63"/>
        <v>47.13</v>
      </c>
      <c r="L266" s="306">
        <v>2204600</v>
      </c>
      <c r="M266" s="307">
        <v>1467788</v>
      </c>
      <c r="N266" s="306">
        <v>365459</v>
      </c>
      <c r="O266" s="308">
        <f t="shared" ref="O266:O281" si="65">M266+N266</f>
        <v>1833247</v>
      </c>
      <c r="P266" s="308">
        <f t="shared" si="62"/>
        <v>371353</v>
      </c>
      <c r="Q266" s="305">
        <f t="shared" si="60"/>
        <v>83.16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112938</v>
      </c>
      <c r="J269" s="306">
        <f t="shared" si="64"/>
        <v>167062</v>
      </c>
      <c r="K269" s="303"/>
      <c r="L269" s="306">
        <v>135900</v>
      </c>
      <c r="M269" s="307">
        <v>91176</v>
      </c>
      <c r="N269" s="306">
        <v>21762</v>
      </c>
      <c r="O269" s="308">
        <f t="shared" si="65"/>
        <v>112938</v>
      </c>
      <c r="P269" s="308">
        <f t="shared" si="62"/>
        <v>22962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97152</v>
      </c>
      <c r="J276" s="306">
        <f t="shared" si="64"/>
        <v>12848</v>
      </c>
      <c r="K276" s="303">
        <f t="shared" si="63"/>
        <v>88.32</v>
      </c>
      <c r="L276" s="306">
        <v>98700</v>
      </c>
      <c r="M276" s="307">
        <v>76544</v>
      </c>
      <c r="N276" s="306">
        <v>20608</v>
      </c>
      <c r="O276" s="308">
        <f t="shared" si="65"/>
        <v>97152</v>
      </c>
      <c r="P276" s="308">
        <f t="shared" si="62"/>
        <v>1548</v>
      </c>
      <c r="Q276" s="305">
        <f t="shared" si="60"/>
        <v>98.43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69</v>
      </c>
      <c r="J277" s="306">
        <f t="shared" si="64"/>
        <v>931</v>
      </c>
      <c r="K277" s="303">
        <f t="shared" si="63"/>
        <v>6.9</v>
      </c>
      <c r="L277" s="306">
        <v>200</v>
      </c>
      <c r="M277" s="307">
        <v>69</v>
      </c>
      <c r="N277" s="306">
        <v>0</v>
      </c>
      <c r="O277" s="308">
        <f t="shared" si="65"/>
        <v>69</v>
      </c>
      <c r="P277" s="308">
        <f t="shared" si="62"/>
        <v>131</v>
      </c>
      <c r="Q277" s="305">
        <f t="shared" si="60"/>
        <v>34.5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48819</v>
      </c>
      <c r="J280" s="306">
        <f t="shared" si="64"/>
        <v>71181</v>
      </c>
      <c r="K280" s="303">
        <f t="shared" si="63"/>
        <v>40.68</v>
      </c>
      <c r="L280" s="306">
        <v>59900</v>
      </c>
      <c r="M280" s="307">
        <v>39275</v>
      </c>
      <c r="N280" s="306">
        <v>9544</v>
      </c>
      <c r="O280" s="308">
        <f t="shared" si="65"/>
        <v>48819</v>
      </c>
      <c r="P280" s="308">
        <f t="shared" si="62"/>
        <v>11081</v>
      </c>
      <c r="Q280" s="305">
        <f t="shared" si="60"/>
        <v>81.5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0</v>
      </c>
      <c r="M287" s="307"/>
      <c r="N287" s="306"/>
      <c r="O287" s="308">
        <f t="shared" si="67"/>
        <v>0</v>
      </c>
      <c r="P287" s="308">
        <f t="shared" si="62"/>
        <v>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43546</v>
      </c>
      <c r="J289" s="306">
        <f t="shared" si="64"/>
        <v>53454</v>
      </c>
      <c r="K289" s="303">
        <f t="shared" si="63"/>
        <v>44.89</v>
      </c>
      <c r="L289" s="302">
        <f>SUM(L290+L291+L292+L293+L294+L295)</f>
        <v>52600</v>
      </c>
      <c r="M289" s="284">
        <f>SUM(M290+M291+M292+M293+M294+M295)</f>
        <v>35005</v>
      </c>
      <c r="N289" s="302">
        <f>SUM(N290+N291+N292+N293+N294+N295)</f>
        <v>8541</v>
      </c>
      <c r="O289" s="304">
        <f>SUM(O290+O291+O292+O293+O294+O295)</f>
        <v>43546</v>
      </c>
      <c r="P289" s="304">
        <f t="shared" si="62"/>
        <v>9054</v>
      </c>
      <c r="Q289" s="305">
        <f t="shared" si="60"/>
        <v>82.79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43546</v>
      </c>
      <c r="J295" s="306">
        <f t="shared" si="64"/>
        <v>53454</v>
      </c>
      <c r="K295" s="303">
        <f t="shared" si="63"/>
        <v>44.89</v>
      </c>
      <c r="L295" s="306">
        <v>52600</v>
      </c>
      <c r="M295" s="307">
        <v>35005</v>
      </c>
      <c r="N295" s="306">
        <v>8541</v>
      </c>
      <c r="O295" s="308">
        <f t="shared" si="68"/>
        <v>43546</v>
      </c>
      <c r="P295" s="308">
        <f t="shared" si="62"/>
        <v>9054</v>
      </c>
      <c r="Q295" s="305">
        <f t="shared" si="60"/>
        <v>82.79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195432.21000000002</v>
      </c>
      <c r="J296" s="302">
        <f t="shared" ref="J296" si="69">J297+J308+J309+J313+J316+J317+J318+J319+J320+J321+J322</f>
        <v>206567.78999999998</v>
      </c>
      <c r="K296" s="303">
        <f t="shared" si="63"/>
        <v>48.61</v>
      </c>
      <c r="L296" s="302">
        <f>L297+L308+L309+L313+L316+L317+L318+L319+L320+L321+L322</f>
        <v>241000</v>
      </c>
      <c r="M296" s="284">
        <f>M297+M308+M309+M313+M316+M317+M318+M319+M320+M321+M322</f>
        <v>162160.94999999998</v>
      </c>
      <c r="N296" s="302">
        <f>N297+N308+N309+N313+N316+N317+N318+N319+N320+N321+N322</f>
        <v>33271.26</v>
      </c>
      <c r="O296" s="338">
        <f t="shared" ref="O296" si="70">O297+O308+O309+O313+O316+O317+O318+O319+O320+O321+O322</f>
        <v>195432.21000000002</v>
      </c>
      <c r="P296" s="304">
        <f t="shared" si="62"/>
        <v>45567.789999999979</v>
      </c>
      <c r="Q296" s="305">
        <f t="shared" si="60"/>
        <v>81.09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139177.25000000003</v>
      </c>
      <c r="J297" s="302">
        <f>SUM(J298:J307)</f>
        <v>134822.75</v>
      </c>
      <c r="K297" s="303">
        <f t="shared" si="63"/>
        <v>50.79</v>
      </c>
      <c r="L297" s="302">
        <f>SUM(L298:L307)</f>
        <v>164000</v>
      </c>
      <c r="M297" s="284">
        <f>SUM(M298:M307)</f>
        <v>118441.84999999999</v>
      </c>
      <c r="N297" s="302">
        <f>SUM(N298:N307)</f>
        <v>20735.400000000001</v>
      </c>
      <c r="O297" s="304">
        <f>SUM(O298:O307)</f>
        <v>139177.25000000003</v>
      </c>
      <c r="P297" s="304">
        <f t="shared" si="62"/>
        <v>24822.749999999971</v>
      </c>
      <c r="Q297" s="305">
        <f t="shared" si="60"/>
        <v>84.86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2000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1007.04</v>
      </c>
      <c r="Q298" s="305">
        <f t="shared" si="60"/>
        <v>49.65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1000</v>
      </c>
      <c r="M299" s="307"/>
      <c r="N299" s="306"/>
      <c r="O299" s="308">
        <f t="shared" si="72"/>
        <v>0</v>
      </c>
      <c r="P299" s="308">
        <f t="shared" si="62"/>
        <v>1000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49520.62</v>
      </c>
      <c r="J300" s="306">
        <f t="shared" si="71"/>
        <v>30479.379999999997</v>
      </c>
      <c r="K300" s="303">
        <f t="shared" si="63"/>
        <v>61.9</v>
      </c>
      <c r="L300" s="306">
        <v>59000</v>
      </c>
      <c r="M300" s="307">
        <v>45400</v>
      </c>
      <c r="N300" s="306">
        <v>4120.62</v>
      </c>
      <c r="O300" s="308">
        <f t="shared" si="72"/>
        <v>49520.62</v>
      </c>
      <c r="P300" s="308">
        <f t="shared" si="62"/>
        <v>9479.3799999999974</v>
      </c>
      <c r="Q300" s="305">
        <f t="shared" si="60"/>
        <v>83.93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14602.130000000001</v>
      </c>
      <c r="J301" s="306">
        <f t="shared" si="71"/>
        <v>16397.87</v>
      </c>
      <c r="K301" s="303">
        <f t="shared" si="63"/>
        <v>47.1</v>
      </c>
      <c r="L301" s="306">
        <v>16000</v>
      </c>
      <c r="M301" s="307">
        <v>11984.86</v>
      </c>
      <c r="N301" s="306">
        <v>2617.27</v>
      </c>
      <c r="O301" s="308">
        <f t="shared" si="72"/>
        <v>14602.130000000001</v>
      </c>
      <c r="P301" s="308">
        <f t="shared" si="62"/>
        <v>1397.869999999999</v>
      </c>
      <c r="Q301" s="305">
        <f t="shared" si="60"/>
        <v>91.26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2322.96</v>
      </c>
      <c r="J302" s="306">
        <f t="shared" si="71"/>
        <v>3677.04</v>
      </c>
      <c r="K302" s="303">
        <f t="shared" si="63"/>
        <v>38.72</v>
      </c>
      <c r="L302" s="306">
        <v>3000</v>
      </c>
      <c r="M302" s="307">
        <v>1728.27</v>
      </c>
      <c r="N302" s="306">
        <v>594.69000000000005</v>
      </c>
      <c r="O302" s="308">
        <f t="shared" si="72"/>
        <v>2322.96</v>
      </c>
      <c r="P302" s="308">
        <f t="shared" si="62"/>
        <v>677.04</v>
      </c>
      <c r="Q302" s="305">
        <f t="shared" si="60"/>
        <v>77.430000000000007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5879.5499999999993</v>
      </c>
      <c r="J305" s="306">
        <f t="shared" si="71"/>
        <v>4120.4500000000007</v>
      </c>
      <c r="K305" s="303">
        <f t="shared" si="63"/>
        <v>58.8</v>
      </c>
      <c r="L305" s="306">
        <v>7000</v>
      </c>
      <c r="M305" s="307">
        <v>4599.7299999999996</v>
      </c>
      <c r="N305" s="306">
        <v>1279.82</v>
      </c>
      <c r="O305" s="308">
        <f t="shared" si="72"/>
        <v>5879.5499999999993</v>
      </c>
      <c r="P305" s="308">
        <f t="shared" si="62"/>
        <v>1120.4500000000007</v>
      </c>
      <c r="Q305" s="305">
        <f t="shared" ref="Q305:Q368" si="73">ROUND(O305/L305*100,2)</f>
        <v>83.99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54554.5</v>
      </c>
      <c r="J306" s="306">
        <f t="shared" si="71"/>
        <v>73445.5</v>
      </c>
      <c r="K306" s="303">
        <f t="shared" si="63"/>
        <v>42.62</v>
      </c>
      <c r="L306" s="306">
        <v>62000</v>
      </c>
      <c r="M306" s="307">
        <v>43800</v>
      </c>
      <c r="N306" s="306">
        <v>10754.5</v>
      </c>
      <c r="O306" s="308">
        <f t="shared" si="72"/>
        <v>54554.5</v>
      </c>
      <c r="P306" s="308">
        <f t="shared" si="62"/>
        <v>7445.5</v>
      </c>
      <c r="Q306" s="305">
        <f t="shared" si="73"/>
        <v>87.99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11304.53</v>
      </c>
      <c r="J307" s="306">
        <f t="shared" si="71"/>
        <v>2695.4699999999993</v>
      </c>
      <c r="K307" s="303">
        <f t="shared" si="63"/>
        <v>80.75</v>
      </c>
      <c r="L307" s="306">
        <v>14000</v>
      </c>
      <c r="M307" s="307">
        <v>9936.0300000000007</v>
      </c>
      <c r="N307" s="306">
        <v>1368.5</v>
      </c>
      <c r="O307" s="308">
        <f t="shared" si="72"/>
        <v>11304.53</v>
      </c>
      <c r="P307" s="308">
        <f t="shared" si="62"/>
        <v>2695.4699999999993</v>
      </c>
      <c r="Q307" s="305">
        <f t="shared" si="73"/>
        <v>80.75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3856.95</v>
      </c>
      <c r="J313" s="306">
        <f t="shared" si="71"/>
        <v>4143.05</v>
      </c>
      <c r="K313" s="303">
        <f t="shared" ref="K313:K376" si="75">ROUND(I313/H313*100,2)</f>
        <v>48.21</v>
      </c>
      <c r="L313" s="302">
        <f>L314+L315</f>
        <v>6000</v>
      </c>
      <c r="M313" s="284">
        <f>M314+M315</f>
        <v>3070.95</v>
      </c>
      <c r="N313" s="302">
        <f>N314+N315</f>
        <v>786</v>
      </c>
      <c r="O313" s="304">
        <f>O314+O315</f>
        <v>3856.95</v>
      </c>
      <c r="P313" s="304">
        <f t="shared" si="62"/>
        <v>2143.0500000000002</v>
      </c>
      <c r="Q313" s="305">
        <f t="shared" si="73"/>
        <v>64.28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3856.95</v>
      </c>
      <c r="J314" s="306">
        <f t="shared" si="71"/>
        <v>4143.05</v>
      </c>
      <c r="K314" s="303">
        <f t="shared" si="75"/>
        <v>48.21</v>
      </c>
      <c r="L314" s="306">
        <v>6000</v>
      </c>
      <c r="M314" s="307">
        <v>3070.95</v>
      </c>
      <c r="N314" s="306">
        <v>786</v>
      </c>
      <c r="O314" s="308">
        <f t="shared" ref="O314:O321" si="76">M314+N314</f>
        <v>3856.95</v>
      </c>
      <c r="P314" s="308">
        <f t="shared" si="62"/>
        <v>2143.0500000000002</v>
      </c>
      <c r="Q314" s="305">
        <f t="shared" si="73"/>
        <v>64.28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52398.009999999995</v>
      </c>
      <c r="J322" s="302">
        <f>+J323+J324+J325+J326+J327+J328</f>
        <v>67601.990000000005</v>
      </c>
      <c r="K322" s="303">
        <f t="shared" si="75"/>
        <v>43.67</v>
      </c>
      <c r="L322" s="302">
        <f>L324+L325+L326+L328</f>
        <v>71000</v>
      </c>
      <c r="M322" s="284">
        <f>+M323+M324+M325+M326+M327+M328</f>
        <v>40648.15</v>
      </c>
      <c r="N322" s="302">
        <f>+N323+N324+N325+N326+N327+N328</f>
        <v>11749.86</v>
      </c>
      <c r="O322" s="304">
        <f>+O323+O324+O325+O326+O327+O328</f>
        <v>52398.009999999995</v>
      </c>
      <c r="P322" s="304">
        <f t="shared" si="62"/>
        <v>18601.990000000005</v>
      </c>
      <c r="Q322" s="305">
        <f t="shared" si="73"/>
        <v>73.8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9502.0600000000013</v>
      </c>
      <c r="J325" s="306">
        <f t="shared" si="71"/>
        <v>18497.939999999999</v>
      </c>
      <c r="K325" s="303">
        <f t="shared" si="75"/>
        <v>33.94</v>
      </c>
      <c r="L325" s="306">
        <v>14000</v>
      </c>
      <c r="M325" s="307">
        <v>7914.31</v>
      </c>
      <c r="N325" s="306">
        <v>1587.75</v>
      </c>
      <c r="O325" s="308">
        <f t="shared" si="77"/>
        <v>9502.0600000000013</v>
      </c>
      <c r="P325" s="308">
        <f t="shared" si="78"/>
        <v>4497.9399999999987</v>
      </c>
      <c r="Q325" s="305">
        <f t="shared" si="73"/>
        <v>67.87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41062.949999999997</v>
      </c>
      <c r="J326" s="306">
        <f t="shared" si="71"/>
        <v>42937.05</v>
      </c>
      <c r="K326" s="303">
        <f t="shared" si="75"/>
        <v>48.88</v>
      </c>
      <c r="L326" s="306">
        <v>51000</v>
      </c>
      <c r="M326" s="307">
        <v>32733.84</v>
      </c>
      <c r="N326" s="306">
        <v>8329.11</v>
      </c>
      <c r="O326" s="308">
        <f t="shared" si="77"/>
        <v>41062.949999999997</v>
      </c>
      <c r="P326" s="308">
        <f t="shared" si="78"/>
        <v>9937.0500000000029</v>
      </c>
      <c r="Q326" s="305">
        <f t="shared" si="73"/>
        <v>80.52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1833</v>
      </c>
      <c r="J328" s="306">
        <f t="shared" si="71"/>
        <v>4167</v>
      </c>
      <c r="K328" s="303">
        <f t="shared" si="75"/>
        <v>30.55</v>
      </c>
      <c r="L328" s="306">
        <v>6000</v>
      </c>
      <c r="M328" s="307"/>
      <c r="N328" s="306">
        <v>1833</v>
      </c>
      <c r="O328" s="308">
        <f t="shared" si="77"/>
        <v>1833</v>
      </c>
      <c r="P328" s="308">
        <f t="shared" si="78"/>
        <v>4167</v>
      </c>
      <c r="Q328" s="305">
        <f t="shared" si="73"/>
        <v>30.55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1382827</v>
      </c>
      <c r="J332" s="302">
        <f>J333</f>
        <v>1597173</v>
      </c>
      <c r="K332" s="303">
        <f t="shared" si="75"/>
        <v>46.4</v>
      </c>
      <c r="L332" s="302">
        <f>L333</f>
        <v>1502000</v>
      </c>
      <c r="M332" s="284">
        <f>M333</f>
        <v>1104925</v>
      </c>
      <c r="N332" s="302">
        <f>N333</f>
        <v>277902</v>
      </c>
      <c r="O332" s="338">
        <f>O333</f>
        <v>1382827</v>
      </c>
      <c r="P332" s="304">
        <f t="shared" si="78"/>
        <v>119173</v>
      </c>
      <c r="Q332" s="305">
        <f t="shared" si="73"/>
        <v>92.07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1382827</v>
      </c>
      <c r="J333" s="302">
        <f>J334+J335+J336</f>
        <v>1597173</v>
      </c>
      <c r="K333" s="303">
        <f t="shared" si="75"/>
        <v>46.4</v>
      </c>
      <c r="L333" s="302">
        <f>L334+L335+L336</f>
        <v>1502000</v>
      </c>
      <c r="M333" s="284">
        <f>M334+M335+M336</f>
        <v>1104925</v>
      </c>
      <c r="N333" s="302">
        <f>N334+N335+N336</f>
        <v>277902</v>
      </c>
      <c r="O333" s="304">
        <f>O334+O335+O336</f>
        <v>1382827</v>
      </c>
      <c r="P333" s="304">
        <f t="shared" si="78"/>
        <v>119173</v>
      </c>
      <c r="Q333" s="305">
        <f t="shared" si="73"/>
        <v>92.07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1382827</v>
      </c>
      <c r="J334" s="306">
        <f t="shared" ref="J334:J382" si="81">H334-I334</f>
        <v>1597173</v>
      </c>
      <c r="K334" s="303">
        <f t="shared" si="75"/>
        <v>46.4</v>
      </c>
      <c r="L334" s="306">
        <v>1502000</v>
      </c>
      <c r="M334" s="307">
        <v>1104925</v>
      </c>
      <c r="N334" s="306">
        <v>277902</v>
      </c>
      <c r="O334" s="308">
        <f t="shared" ref="O334:O336" si="82">M334+N334</f>
        <v>1382827</v>
      </c>
      <c r="P334" s="308">
        <f t="shared" si="78"/>
        <v>119173</v>
      </c>
      <c r="Q334" s="305">
        <f t="shared" si="73"/>
        <v>92.07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5556039</v>
      </c>
      <c r="J337" s="302">
        <f t="shared" ref="J337" si="83">J338+J355</f>
        <v>4873961</v>
      </c>
      <c r="K337" s="303">
        <f t="shared" si="75"/>
        <v>53.27</v>
      </c>
      <c r="L337" s="302">
        <f>L338+L355</f>
        <v>6625000</v>
      </c>
      <c r="M337" s="284">
        <f>M338+M355</f>
        <v>4454081</v>
      </c>
      <c r="N337" s="302">
        <f>N338+N355</f>
        <v>1101958</v>
      </c>
      <c r="O337" s="338">
        <f t="shared" ref="O337" si="84">O338+O355</f>
        <v>5556039</v>
      </c>
      <c r="P337" s="304">
        <f t="shared" si="78"/>
        <v>1068961</v>
      </c>
      <c r="Q337" s="305">
        <f t="shared" si="73"/>
        <v>83.86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5556039</v>
      </c>
      <c r="J338" s="306">
        <f t="shared" si="81"/>
        <v>4873961</v>
      </c>
      <c r="K338" s="303">
        <f t="shared" si="75"/>
        <v>53.27</v>
      </c>
      <c r="L338" s="302">
        <f>+L339+L348+L350+L349</f>
        <v>6625000</v>
      </c>
      <c r="M338" s="284">
        <f>+M339+M348+M350+M349</f>
        <v>4454081</v>
      </c>
      <c r="N338" s="302">
        <f>+N339+N348+N350+N349</f>
        <v>1101958</v>
      </c>
      <c r="O338" s="304">
        <f>+O339+O348+O350+O349</f>
        <v>5556039</v>
      </c>
      <c r="P338" s="304">
        <f t="shared" si="78"/>
        <v>1068961</v>
      </c>
      <c r="Q338" s="305">
        <f t="shared" si="73"/>
        <v>83.86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10090000</v>
      </c>
      <c r="I339" s="339">
        <f>+I340+I341+I342+I343+I344+I345+I346+I347</f>
        <v>5386479</v>
      </c>
      <c r="J339" s="306">
        <f t="shared" si="81"/>
        <v>4703521</v>
      </c>
      <c r="K339" s="303"/>
      <c r="L339" s="339">
        <f>+L340+L341+L342+L343+L344+L345+L346+L347</f>
        <v>6285000</v>
      </c>
      <c r="M339" s="339">
        <f>+M340+M341+M342+M343+M344+M345+M346+M347</f>
        <v>4298194</v>
      </c>
      <c r="N339" s="339">
        <f>+N340+N341+N342+N343+N344+N345+N346+N347</f>
        <v>1088285</v>
      </c>
      <c r="O339" s="339">
        <f>+O340+O341+O342+O343+O344+O345+O346+O347</f>
        <v>5386479</v>
      </c>
      <c r="P339" s="339">
        <f t="shared" si="78"/>
        <v>898521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10090000</v>
      </c>
      <c r="I340" s="306">
        <f>O340</f>
        <v>5386479</v>
      </c>
      <c r="J340" s="306">
        <f t="shared" si="81"/>
        <v>4703521</v>
      </c>
      <c r="K340" s="303"/>
      <c r="L340" s="306">
        <v>6285000</v>
      </c>
      <c r="M340" s="307">
        <v>4298194</v>
      </c>
      <c r="N340" s="306">
        <v>1088285</v>
      </c>
      <c r="O340" s="308">
        <f t="shared" ref="O340:O354" si="85">M340+N340</f>
        <v>5386479</v>
      </c>
      <c r="P340" s="308">
        <f t="shared" si="78"/>
        <v>898521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134872</v>
      </c>
      <c r="J348" s="306">
        <f t="shared" si="81"/>
        <v>85128</v>
      </c>
      <c r="K348" s="303"/>
      <c r="L348" s="306">
        <v>220000</v>
      </c>
      <c r="M348" s="307">
        <v>128888</v>
      </c>
      <c r="N348" s="306">
        <v>5984</v>
      </c>
      <c r="O348" s="308">
        <f t="shared" si="85"/>
        <v>134872</v>
      </c>
      <c r="P348" s="308">
        <f t="shared" si="78"/>
        <v>85128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34688</v>
      </c>
      <c r="J349" s="306">
        <f t="shared" si="81"/>
        <v>85312</v>
      </c>
      <c r="K349" s="303"/>
      <c r="L349" s="343">
        <v>120000</v>
      </c>
      <c r="M349" s="344">
        <v>26999</v>
      </c>
      <c r="N349" s="343">
        <v>7689</v>
      </c>
      <c r="O349" s="345">
        <f t="shared" si="85"/>
        <v>34688</v>
      </c>
      <c r="P349" s="345">
        <f t="shared" si="78"/>
        <v>85312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-84638</v>
      </c>
      <c r="J373" s="315">
        <f t="shared" si="81"/>
        <v>84638</v>
      </c>
      <c r="K373" s="316"/>
      <c r="L373" s="315"/>
      <c r="M373" s="317">
        <v>-78028</v>
      </c>
      <c r="N373" s="315">
        <v>-6610</v>
      </c>
      <c r="O373" s="318">
        <f t="shared" si="93"/>
        <v>-84638</v>
      </c>
      <c r="P373" s="318">
        <f t="shared" si="78"/>
        <v>84638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6938866</v>
      </c>
      <c r="J375" s="306">
        <f>J333+J338</f>
        <v>6471134</v>
      </c>
      <c r="K375" s="303">
        <f t="shared" si="75"/>
        <v>51.74</v>
      </c>
      <c r="L375" s="302">
        <f>L333+L338</f>
        <v>8127000</v>
      </c>
      <c r="M375" s="302">
        <f>M333+M338</f>
        <v>5559006</v>
      </c>
      <c r="N375" s="302">
        <f>N333+N338</f>
        <v>1379860</v>
      </c>
      <c r="O375" s="302">
        <f>O333+O338</f>
        <v>6938866</v>
      </c>
      <c r="P375" s="304">
        <f t="shared" si="78"/>
        <v>1188134</v>
      </c>
      <c r="Q375" s="305">
        <f t="shared" ref="Q375:Q381" si="94">ROUND(O375/N375*100,2)</f>
        <v>502.87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2246565.2100000009</v>
      </c>
      <c r="J378" s="306">
        <f t="shared" si="81"/>
        <v>2683434.7899999991</v>
      </c>
      <c r="K378" s="303">
        <f t="shared" si="95"/>
        <v>45.57</v>
      </c>
      <c r="L378" s="302">
        <f>L379+L380</f>
        <v>2792900</v>
      </c>
      <c r="M378" s="302">
        <f>M379+M380</f>
        <v>1793989.9500000002</v>
      </c>
      <c r="N378" s="302">
        <f>N379+N380</f>
        <v>452575.26</v>
      </c>
      <c r="O378" s="302">
        <f>O379+O380</f>
        <v>2246565.2100000009</v>
      </c>
      <c r="P378" s="304">
        <f t="shared" si="78"/>
        <v>546334.78999999911</v>
      </c>
      <c r="Q378" s="305">
        <f t="shared" si="94"/>
        <v>496.4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41062.949999999997</v>
      </c>
      <c r="J379" s="306">
        <f t="shared" si="81"/>
        <v>42937.05</v>
      </c>
      <c r="K379" s="303">
        <f t="shared" si="95"/>
        <v>48.88</v>
      </c>
      <c r="L379" s="302">
        <f>+L326</f>
        <v>51000</v>
      </c>
      <c r="M379" s="302">
        <f>+M326</f>
        <v>32733.84</v>
      </c>
      <c r="N379" s="302">
        <f>+N326</f>
        <v>8329.11</v>
      </c>
      <c r="O379" s="302">
        <f>+O326</f>
        <v>41062.949999999997</v>
      </c>
      <c r="P379" s="304">
        <f t="shared" si="78"/>
        <v>9937.0500000000029</v>
      </c>
      <c r="Q379" s="305">
        <f t="shared" si="94"/>
        <v>493.01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2205502.2600000007</v>
      </c>
      <c r="J380" s="306">
        <f t="shared" si="81"/>
        <v>2640497.7399999993</v>
      </c>
      <c r="K380" s="303">
        <f t="shared" si="95"/>
        <v>45.51</v>
      </c>
      <c r="L380" s="302">
        <f>L262-L375-L376-L379</f>
        <v>2741900</v>
      </c>
      <c r="M380" s="302">
        <f>M262-M375-M376-M379</f>
        <v>1761256.11</v>
      </c>
      <c r="N380" s="302">
        <f>N262-N375-N376-N379</f>
        <v>444246.15</v>
      </c>
      <c r="O380" s="302">
        <f>O262-O375-O376-O379</f>
        <v>2205502.2600000007</v>
      </c>
      <c r="P380" s="304">
        <f t="shared" si="78"/>
        <v>536397.73999999929</v>
      </c>
      <c r="Q380" s="305">
        <f t="shared" si="94"/>
        <v>496.46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13790000</v>
      </c>
      <c r="I381" s="302">
        <f>I383</f>
        <v>6283840.2200000007</v>
      </c>
      <c r="J381" s="306">
        <f t="shared" si="81"/>
        <v>7506159.7799999993</v>
      </c>
      <c r="K381" s="303">
        <f t="shared" si="95"/>
        <v>45.57</v>
      </c>
      <c r="L381" s="302">
        <f>L383</f>
        <v>6911200</v>
      </c>
      <c r="M381" s="302">
        <f>M383</f>
        <v>3856514.44</v>
      </c>
      <c r="N381" s="302">
        <f>N383</f>
        <v>2427325.7799999998</v>
      </c>
      <c r="O381" s="302">
        <f>O383</f>
        <v>6283840.2200000007</v>
      </c>
      <c r="P381" s="304">
        <f t="shared" si="78"/>
        <v>627359.77999999933</v>
      </c>
      <c r="Q381" s="305">
        <f t="shared" si="94"/>
        <v>258.88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570" t="s">
        <v>208</v>
      </c>
      <c r="B383" s="571"/>
      <c r="C383" s="571"/>
      <c r="D383" s="571"/>
      <c r="E383" s="571"/>
      <c r="F383" s="571"/>
      <c r="G383" s="320" t="s">
        <v>209</v>
      </c>
      <c r="H383" s="321">
        <f>+H384+H445</f>
        <v>13790000</v>
      </c>
      <c r="I383" s="321">
        <f>+I384+I445</f>
        <v>6283840.2200000007</v>
      </c>
      <c r="J383" s="321">
        <f>+J384</f>
        <v>7496754.6199999992</v>
      </c>
      <c r="K383" s="350">
        <f t="shared" ref="K383:K416" si="96">ROUND(I383/H383*100,2)</f>
        <v>45.57</v>
      </c>
      <c r="L383" s="321">
        <f>+L384+L445</f>
        <v>6911200</v>
      </c>
      <c r="M383" s="323">
        <f>+M384+M445</f>
        <v>3856514.44</v>
      </c>
      <c r="N383" s="321">
        <f>+N384+N445</f>
        <v>2427325.7799999998</v>
      </c>
      <c r="O383" s="324">
        <f>+O384+O445</f>
        <v>6283840.2200000007</v>
      </c>
      <c r="P383" s="324">
        <f t="shared" si="78"/>
        <v>627359.77999999933</v>
      </c>
      <c r="Q383" s="325">
        <f t="shared" si="92"/>
        <v>90.92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13790000</v>
      </c>
      <c r="I384" s="302">
        <f>I385+I388+I391+I394+I400+I414</f>
        <v>6293245.3800000008</v>
      </c>
      <c r="J384" s="302">
        <f>J385+J388+J391+J394+J400+J414</f>
        <v>7496754.6199999992</v>
      </c>
      <c r="K384" s="346">
        <f t="shared" si="96"/>
        <v>45.64</v>
      </c>
      <c r="L384" s="302">
        <f>L385+L388+L391+L394+L400+L414</f>
        <v>6911200</v>
      </c>
      <c r="M384" s="284">
        <f>M385+M388+M391+M394+M400+M414</f>
        <v>3865669.4</v>
      </c>
      <c r="N384" s="302">
        <f>N385+N388+N391+N394+N400+N414</f>
        <v>2427575.98</v>
      </c>
      <c r="O384" s="375">
        <f>O385+O388+O391+O394+O400+O414</f>
        <v>6293245.3800000008</v>
      </c>
      <c r="P384" s="304">
        <f t="shared" si="78"/>
        <v>617954.61999999918</v>
      </c>
      <c r="Q384" s="305">
        <f t="shared" si="92"/>
        <v>91.06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4965.9799999999996</v>
      </c>
      <c r="J385" s="302">
        <f t="shared" ref="J385:J386" si="97">J386</f>
        <v>34.020000000000437</v>
      </c>
      <c r="K385" s="346">
        <f t="shared" si="96"/>
        <v>99.32</v>
      </c>
      <c r="L385" s="302">
        <f t="shared" ref="L385:O386" si="98">L386</f>
        <v>5000</v>
      </c>
      <c r="M385" s="284">
        <f t="shared" si="98"/>
        <v>0</v>
      </c>
      <c r="N385" s="302">
        <f t="shared" si="98"/>
        <v>4965.9799999999996</v>
      </c>
      <c r="O385" s="338">
        <f t="shared" si="98"/>
        <v>4965.9799999999996</v>
      </c>
      <c r="P385" s="304">
        <f t="shared" si="78"/>
        <v>34.020000000000437</v>
      </c>
      <c r="Q385" s="305">
        <f t="shared" si="92"/>
        <v>99.32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4965.9799999999996</v>
      </c>
      <c r="J386" s="302">
        <f t="shared" si="97"/>
        <v>34.020000000000437</v>
      </c>
      <c r="K386" s="346">
        <f t="shared" si="96"/>
        <v>99.32</v>
      </c>
      <c r="L386" s="302">
        <f t="shared" si="98"/>
        <v>5000</v>
      </c>
      <c r="M386" s="284">
        <f t="shared" si="98"/>
        <v>0</v>
      </c>
      <c r="N386" s="302">
        <f t="shared" si="98"/>
        <v>4965.9799999999996</v>
      </c>
      <c r="O386" s="304">
        <f t="shared" si="98"/>
        <v>4965.9799999999996</v>
      </c>
      <c r="P386" s="304">
        <f t="shared" si="78"/>
        <v>34.020000000000437</v>
      </c>
      <c r="Q386" s="305">
        <f t="shared" si="92"/>
        <v>99.32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>
        <f>O387</f>
        <v>4965.9799999999996</v>
      </c>
      <c r="J387" s="306">
        <f t="shared" ref="J387:J450" si="99">H387-I387</f>
        <v>34.020000000000437</v>
      </c>
      <c r="K387" s="346">
        <f t="shared" si="96"/>
        <v>99.32</v>
      </c>
      <c r="L387" s="306">
        <v>5000</v>
      </c>
      <c r="M387" s="307"/>
      <c r="N387" s="306">
        <v>4965.9799999999996</v>
      </c>
      <c r="O387" s="308">
        <f t="shared" ref="O387" si="100">M387+N387</f>
        <v>4965.9799999999996</v>
      </c>
      <c r="P387" s="308">
        <f t="shared" si="78"/>
        <v>34.020000000000437</v>
      </c>
      <c r="Q387" s="305">
        <f t="shared" si="92"/>
        <v>99.32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3115000</v>
      </c>
      <c r="I400" s="302">
        <f>+I401+I404+I407+I410</f>
        <v>0</v>
      </c>
      <c r="J400" s="306">
        <f t="shared" si="99"/>
        <v>3115000</v>
      </c>
      <c r="K400" s="346">
        <f t="shared" si="96"/>
        <v>0</v>
      </c>
      <c r="L400" s="302">
        <f>+L401+L404+L407+L410</f>
        <v>584000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584000</v>
      </c>
      <c r="Q400" s="305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3115000</v>
      </c>
      <c r="I407" s="306">
        <f>I408+I409</f>
        <v>0</v>
      </c>
      <c r="J407" s="306">
        <f t="shared" si="99"/>
        <v>3115000</v>
      </c>
      <c r="K407" s="346">
        <f t="shared" si="96"/>
        <v>0</v>
      </c>
      <c r="L407" s="306">
        <f>L408+L409</f>
        <v>584000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688000</v>
      </c>
      <c r="I408" s="306"/>
      <c r="J408" s="306">
        <f t="shared" si="99"/>
        <v>688000</v>
      </c>
      <c r="K408" s="346">
        <f t="shared" si="96"/>
        <v>0</v>
      </c>
      <c r="L408" s="306">
        <v>129000</v>
      </c>
      <c r="M408" s="307"/>
      <c r="N408" s="306"/>
      <c r="O408" s="308">
        <f t="shared" ref="O408:O413" si="110">M408+N408</f>
        <v>0</v>
      </c>
      <c r="P408" s="308"/>
      <c r="Q408" s="305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2427000</v>
      </c>
      <c r="I409" s="306"/>
      <c r="J409" s="306">
        <f t="shared" si="99"/>
        <v>2427000</v>
      </c>
      <c r="K409" s="346">
        <f t="shared" si="96"/>
        <v>0</v>
      </c>
      <c r="L409" s="306">
        <v>455000</v>
      </c>
      <c r="M409" s="307"/>
      <c r="N409" s="306"/>
      <c r="O409" s="308">
        <f t="shared" si="110"/>
        <v>0</v>
      </c>
      <c r="P409" s="308"/>
      <c r="Q409" s="305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6288279.4000000004</v>
      </c>
      <c r="J414" s="302">
        <f t="shared" si="99"/>
        <v>4381720.5999999996</v>
      </c>
      <c r="K414" s="346">
        <f t="shared" si="96"/>
        <v>58.93</v>
      </c>
      <c r="L414" s="302">
        <f>L415</f>
        <v>6322200</v>
      </c>
      <c r="M414" s="284">
        <f>M415</f>
        <v>3865669.4</v>
      </c>
      <c r="N414" s="302">
        <f>N415</f>
        <v>2422610</v>
      </c>
      <c r="O414" s="338">
        <f t="shared" ref="O414" si="111">O415</f>
        <v>6288279.4000000004</v>
      </c>
      <c r="P414" s="304">
        <f t="shared" si="101"/>
        <v>33920.599999999627</v>
      </c>
      <c r="Q414" s="305">
        <f t="shared" si="92"/>
        <v>99.46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6288279.4000000004</v>
      </c>
      <c r="J415" s="306">
        <f t="shared" si="99"/>
        <v>4381720.5999999996</v>
      </c>
      <c r="K415" s="346">
        <f t="shared" si="96"/>
        <v>58.93</v>
      </c>
      <c r="L415" s="302">
        <f t="shared" ref="L415:O415" si="112">+L416+L441</f>
        <v>6322200</v>
      </c>
      <c r="M415" s="284">
        <f t="shared" si="112"/>
        <v>3865669.4</v>
      </c>
      <c r="N415" s="302">
        <f t="shared" si="112"/>
        <v>2422610</v>
      </c>
      <c r="O415" s="302">
        <f t="shared" si="112"/>
        <v>6288279.4000000004</v>
      </c>
      <c r="P415" s="304">
        <f t="shared" si="101"/>
        <v>33920.599999999627</v>
      </c>
      <c r="Q415" s="305">
        <f t="shared" si="92"/>
        <v>99.46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6288279.4000000004</v>
      </c>
      <c r="J416" s="306">
        <f t="shared" si="99"/>
        <v>4381720.5999999996</v>
      </c>
      <c r="K416" s="346">
        <f t="shared" si="96"/>
        <v>58.93</v>
      </c>
      <c r="L416" s="302">
        <f t="shared" ref="L416:N416" si="113">+L417+L427+L429+L434+L435+L436+L437+L438+L439+L440+L431</f>
        <v>6322200</v>
      </c>
      <c r="M416" s="356">
        <f t="shared" si="113"/>
        <v>3865669.4</v>
      </c>
      <c r="N416" s="302">
        <f t="shared" si="113"/>
        <v>2422610</v>
      </c>
      <c r="O416" s="302">
        <f>+O417+O427+O429+O434+O435+O436+O437+O438+O439+O440+O431</f>
        <v>6288279.4000000004</v>
      </c>
      <c r="P416" s="356">
        <f t="shared" si="101"/>
        <v>33920.599999999627</v>
      </c>
      <c r="Q416" s="305">
        <f t="shared" si="92"/>
        <v>99.46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313000</v>
      </c>
      <c r="I427" s="302">
        <f>I428</f>
        <v>12387.5</v>
      </c>
      <c r="J427" s="306">
        <f t="shared" si="99"/>
        <v>300612.5</v>
      </c>
      <c r="K427" s="346"/>
      <c r="L427" s="302">
        <f>L428</f>
        <v>30000</v>
      </c>
      <c r="M427" s="284">
        <f>M428</f>
        <v>8887.5</v>
      </c>
      <c r="N427" s="302">
        <f>N428</f>
        <v>3500</v>
      </c>
      <c r="O427" s="302">
        <f>O428</f>
        <v>12387.5</v>
      </c>
      <c r="P427" s="357">
        <f t="shared" si="101"/>
        <v>17612.5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313000</v>
      </c>
      <c r="I428" s="306">
        <f>O428</f>
        <v>12387.5</v>
      </c>
      <c r="J428" s="306">
        <f t="shared" si="99"/>
        <v>300612.5</v>
      </c>
      <c r="K428" s="346"/>
      <c r="L428" s="306">
        <v>30000</v>
      </c>
      <c r="M428" s="307">
        <v>8887.5</v>
      </c>
      <c r="N428" s="306">
        <v>3500</v>
      </c>
      <c r="O428" s="308">
        <f t="shared" ref="O428" si="115">M428+N428</f>
        <v>12387.5</v>
      </c>
      <c r="P428" s="308">
        <f t="shared" si="101"/>
        <v>17612.5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10205000</v>
      </c>
      <c r="I429" s="302">
        <f>I430</f>
        <v>6143931.9000000004</v>
      </c>
      <c r="J429" s="306">
        <f t="shared" si="99"/>
        <v>4061068.0999999996</v>
      </c>
      <c r="K429" s="346"/>
      <c r="L429" s="302">
        <f>L430</f>
        <v>6145200</v>
      </c>
      <c r="M429" s="284">
        <f>M430</f>
        <v>3747396.9</v>
      </c>
      <c r="N429" s="302">
        <f>N430</f>
        <v>2396535</v>
      </c>
      <c r="O429" s="302">
        <f>O430</f>
        <v>6143931.9000000004</v>
      </c>
      <c r="P429" s="357">
        <f t="shared" si="101"/>
        <v>1268.0999999996275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10205000</v>
      </c>
      <c r="I430" s="306">
        <f>O430</f>
        <v>6143931.9000000004</v>
      </c>
      <c r="J430" s="306">
        <f t="shared" si="99"/>
        <v>4061068.0999999996</v>
      </c>
      <c r="K430" s="346"/>
      <c r="L430" s="306">
        <v>6145200</v>
      </c>
      <c r="M430" s="307">
        <v>3747396.9</v>
      </c>
      <c r="N430" s="306">
        <v>2396535</v>
      </c>
      <c r="O430" s="308">
        <f t="shared" ref="O430" si="116">M430+N430</f>
        <v>6143931.9000000004</v>
      </c>
      <c r="P430" s="308">
        <f t="shared" si="101"/>
        <v>1268.0999999996275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32000</v>
      </c>
      <c r="I436" s="302">
        <f>O436</f>
        <v>24000</v>
      </c>
      <c r="J436" s="306">
        <f t="shared" si="99"/>
        <v>8000</v>
      </c>
      <c r="K436" s="346"/>
      <c r="L436" s="302">
        <v>32000</v>
      </c>
      <c r="M436" s="284">
        <v>18500</v>
      </c>
      <c r="N436" s="302">
        <v>5500</v>
      </c>
      <c r="O436" s="308">
        <f t="shared" si="118"/>
        <v>24000</v>
      </c>
      <c r="P436" s="357">
        <f t="shared" si="101"/>
        <v>8000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14727</v>
      </c>
      <c r="J437" s="306">
        <f t="shared" si="99"/>
        <v>5273</v>
      </c>
      <c r="K437" s="346"/>
      <c r="L437" s="302">
        <v>20000</v>
      </c>
      <c r="M437" s="284">
        <v>12258</v>
      </c>
      <c r="N437" s="302">
        <v>2469</v>
      </c>
      <c r="O437" s="308">
        <f t="shared" si="118"/>
        <v>14727</v>
      </c>
      <c r="P437" s="357">
        <f t="shared" si="101"/>
        <v>5273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100000</v>
      </c>
      <c r="I438" s="302">
        <f>O438</f>
        <v>93233</v>
      </c>
      <c r="J438" s="306">
        <f t="shared" si="99"/>
        <v>6767</v>
      </c>
      <c r="K438" s="346"/>
      <c r="L438" s="302">
        <v>95000</v>
      </c>
      <c r="M438" s="284">
        <v>78627</v>
      </c>
      <c r="N438" s="302">
        <v>14606</v>
      </c>
      <c r="O438" s="308">
        <f t="shared" si="118"/>
        <v>93233</v>
      </c>
      <c r="P438" s="357">
        <f t="shared" si="101"/>
        <v>1767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-9405.16</v>
      </c>
      <c r="J445" s="315">
        <f t="shared" si="99"/>
        <v>9405.16</v>
      </c>
      <c r="K445" s="361"/>
      <c r="L445" s="315"/>
      <c r="M445" s="317">
        <v>-9154.9599999999991</v>
      </c>
      <c r="N445" s="315">
        <v>-250.2</v>
      </c>
      <c r="O445" s="362">
        <f t="shared" si="122"/>
        <v>-9405.16</v>
      </c>
      <c r="P445" s="362">
        <f t="shared" si="101"/>
        <v>9405.16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13790000</v>
      </c>
      <c r="I447" s="302">
        <f>SUM(I448:I450)</f>
        <v>6283840.2200000007</v>
      </c>
      <c r="J447" s="302">
        <f t="shared" si="99"/>
        <v>7506159.7799999993</v>
      </c>
      <c r="K447" s="346"/>
      <c r="L447" s="302">
        <f>SUM(L448:L450)</f>
        <v>6911200</v>
      </c>
      <c r="M447" s="302">
        <f>SUM(M448:M450)</f>
        <v>3856514.44</v>
      </c>
      <c r="N447" s="302">
        <f>SUM(N448:N450)</f>
        <v>2427325.7799999998</v>
      </c>
      <c r="O447" s="302">
        <f>SUM(O448:O450)</f>
        <v>6283840.2200000007</v>
      </c>
      <c r="P447" s="304">
        <f t="shared" si="123"/>
        <v>7506159.7799999993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4965.9799999999996</v>
      </c>
      <c r="J448" s="302">
        <f t="shared" si="99"/>
        <v>34.020000000000437</v>
      </c>
      <c r="K448" s="346"/>
      <c r="L448" s="302">
        <f>L386+L391</f>
        <v>5000</v>
      </c>
      <c r="M448" s="302">
        <f>M386+M391</f>
        <v>0</v>
      </c>
      <c r="N448" s="302">
        <f>N386+N391</f>
        <v>4965.9799999999996</v>
      </c>
      <c r="O448" s="302">
        <f>O386+O391</f>
        <v>4965.9799999999996</v>
      </c>
      <c r="P448" s="304">
        <f t="shared" si="123"/>
        <v>34.020000000000437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6288279.4000000004</v>
      </c>
      <c r="J449" s="302">
        <f t="shared" si="99"/>
        <v>4381720.5999999996</v>
      </c>
      <c r="K449" s="346"/>
      <c r="L449" s="302">
        <f>L388+L414</f>
        <v>6322200</v>
      </c>
      <c r="M449" s="302">
        <f>M388+M414</f>
        <v>3865669.4</v>
      </c>
      <c r="N449" s="302">
        <f>N388+N414</f>
        <v>2422610</v>
      </c>
      <c r="O449" s="302">
        <f>O388+O414</f>
        <v>6288279.4000000004</v>
      </c>
      <c r="P449" s="304">
        <f t="shared" si="123"/>
        <v>4381720.5999999996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3115000</v>
      </c>
      <c r="I450" s="302">
        <f>I383-I448-I449</f>
        <v>-9405.160000000149</v>
      </c>
      <c r="J450" s="302">
        <f t="shared" si="99"/>
        <v>3124405.16</v>
      </c>
      <c r="K450" s="346"/>
      <c r="L450" s="302">
        <f>L383-L448-L449</f>
        <v>584000</v>
      </c>
      <c r="M450" s="302">
        <f>M383-M448-M449</f>
        <v>-9154.9599999999627</v>
      </c>
      <c r="N450" s="302">
        <f>N383-N448-N449</f>
        <v>-250.20000000018626</v>
      </c>
      <c r="O450" s="302">
        <f>O383-O448-O449</f>
        <v>-9405.160000000149</v>
      </c>
      <c r="P450" s="304">
        <f t="shared" si="123"/>
        <v>3124405.16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32184100</v>
      </c>
      <c r="I451" s="302">
        <f>I82-I452</f>
        <v>15494103.039999999</v>
      </c>
      <c r="J451" s="302">
        <f t="shared" ref="J451:J455" si="124">H451-I451</f>
        <v>16689996.960000001</v>
      </c>
      <c r="K451" s="346"/>
      <c r="L451" s="302">
        <f>L82-L452</f>
        <v>17861200</v>
      </c>
      <c r="M451" s="302">
        <f>M82-M452</f>
        <v>11230055.949999999</v>
      </c>
      <c r="N451" s="302">
        <f>N82-N452</f>
        <v>4264047.09</v>
      </c>
      <c r="O451" s="302">
        <f>O82-O452</f>
        <v>15494103.039999999</v>
      </c>
      <c r="P451" s="304">
        <f t="shared" si="123"/>
        <v>16689996.960000001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572" t="s">
        <v>241</v>
      </c>
      <c r="B453" s="573"/>
      <c r="C453" s="573"/>
      <c r="D453" s="573"/>
      <c r="E453" s="573"/>
      <c r="F453" s="573"/>
      <c r="G453" s="263" t="s">
        <v>242</v>
      </c>
      <c r="H453" s="302">
        <f>H9-H82</f>
        <v>-20253100</v>
      </c>
      <c r="I453" s="302">
        <f>I9-I82</f>
        <v>-9989268.5599999987</v>
      </c>
      <c r="J453" s="302">
        <f t="shared" si="124"/>
        <v>-10263831.440000001</v>
      </c>
      <c r="K453" s="346"/>
      <c r="L453" s="302">
        <f>L9-L82</f>
        <v>-11583200</v>
      </c>
      <c r="M453" s="326">
        <f>M9-M82</f>
        <v>-6743996.1499999994</v>
      </c>
      <c r="N453" s="302">
        <f>N9-N82</f>
        <v>-3245272.4099999997</v>
      </c>
      <c r="O453" s="304">
        <f>O9-O82</f>
        <v>-9989268.5599999987</v>
      </c>
      <c r="P453" s="304">
        <f t="shared" si="123"/>
        <v>-10263831.440000001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-21165100</v>
      </c>
      <c r="I454" s="302">
        <f>I60-I451</f>
        <v>-10482550.009999998</v>
      </c>
      <c r="J454" s="302">
        <f t="shared" si="124"/>
        <v>-10682549.990000002</v>
      </c>
      <c r="K454" s="346"/>
      <c r="L454" s="302">
        <f>L60-L451</f>
        <v>-12495200</v>
      </c>
      <c r="M454" s="326">
        <f>M60-M451</f>
        <v>-7195445.7199999988</v>
      </c>
      <c r="N454" s="302">
        <f>N60-N451</f>
        <v>-3287104.29</v>
      </c>
      <c r="O454" s="304">
        <f>O60-O451</f>
        <v>-10482550.009999998</v>
      </c>
      <c r="P454" s="304">
        <f t="shared" si="123"/>
        <v>-10682549.990000002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493281.44999999995</v>
      </c>
      <c r="J455" s="366">
        <f t="shared" si="124"/>
        <v>418718.55000000005</v>
      </c>
      <c r="K455" s="366"/>
      <c r="L455" s="366">
        <f>+L61-L452</f>
        <v>912000</v>
      </c>
      <c r="M455" s="366">
        <f>+M61-M452</f>
        <v>451449.56999999995</v>
      </c>
      <c r="N455" s="366">
        <f>+N61-N452</f>
        <v>41831.879999999997</v>
      </c>
      <c r="O455" s="366">
        <f>+O61-O452</f>
        <v>493281.44999999995</v>
      </c>
      <c r="P455" s="366">
        <f t="shared" si="123"/>
        <v>418718.55000000005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EX850"/>
  <sheetViews>
    <sheetView zoomScale="60" zoomScaleNormal="60" workbookViewId="0">
      <selection activeCell="V442" sqref="V442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585"/>
      <c r="E4" s="585"/>
      <c r="F4" s="585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585" t="s">
        <v>444</v>
      </c>
      <c r="H5" s="585"/>
      <c r="I5" s="585"/>
      <c r="J5" s="585"/>
      <c r="K5" s="585"/>
      <c r="L5" s="585"/>
      <c r="M5" s="586"/>
      <c r="N5" s="585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587" t="s">
        <v>1</v>
      </c>
      <c r="B6" s="589" t="s">
        <v>2</v>
      </c>
      <c r="C6" s="589" t="s">
        <v>3</v>
      </c>
      <c r="D6" s="589" t="s">
        <v>4</v>
      </c>
      <c r="E6" s="589" t="s">
        <v>5</v>
      </c>
      <c r="F6" s="589" t="s">
        <v>6</v>
      </c>
      <c r="G6" s="591" t="s">
        <v>7</v>
      </c>
      <c r="H6" s="593" t="s">
        <v>8</v>
      </c>
      <c r="I6" s="594"/>
      <c r="J6" s="594"/>
      <c r="K6" s="595"/>
      <c r="L6" s="574" t="s">
        <v>9</v>
      </c>
      <c r="M6" s="575"/>
      <c r="N6" s="575"/>
      <c r="O6" s="576"/>
      <c r="P6" s="577" t="s">
        <v>10</v>
      </c>
      <c r="Q6" s="579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588"/>
      <c r="B7" s="590"/>
      <c r="C7" s="590"/>
      <c r="D7" s="590"/>
      <c r="E7" s="590"/>
      <c r="F7" s="590"/>
      <c r="G7" s="592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578"/>
      <c r="Q7" s="580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6675011.0200000005</v>
      </c>
      <c r="J9" s="237"/>
      <c r="K9" s="238" t="s">
        <v>25</v>
      </c>
      <c r="L9" s="239">
        <f>+L10+L54</f>
        <v>6366000</v>
      </c>
      <c r="M9" s="237">
        <f>+M10+M54</f>
        <v>5591567.4800000004</v>
      </c>
      <c r="N9" s="237">
        <f>+N10+N54</f>
        <v>1083443.54</v>
      </c>
      <c r="O9" s="240">
        <f>+O10+O54</f>
        <v>6675011.0199999996</v>
      </c>
      <c r="P9" s="241">
        <f>+P10+P34</f>
        <v>-309011.01999999955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6675011.0200000005</v>
      </c>
      <c r="J10" s="247">
        <f>H10-I10</f>
        <v>5343988.9799999995</v>
      </c>
      <c r="K10" s="248">
        <f>I10/H10*100</f>
        <v>55.537157999833596</v>
      </c>
      <c r="L10" s="246">
        <f>L12+L13+L25+L11+L41+L52+L36+L58</f>
        <v>6366000</v>
      </c>
      <c r="M10" s="246">
        <f>M12+M13+M25+M11+M41+M52+M36+M58</f>
        <v>5591567.4800000004</v>
      </c>
      <c r="N10" s="246">
        <f>N12+N13+N25+N11+N41+N52+N36+N58</f>
        <v>1083443.54</v>
      </c>
      <c r="O10" s="246">
        <f>O12+O13+O25+O11+O41+O52+O36+O58</f>
        <v>6675011.0199999996</v>
      </c>
      <c r="P10" s="249">
        <f>L10-O10</f>
        <v>-309011.01999999955</v>
      </c>
      <c r="Q10" s="248">
        <f>ROUND(O10/L10*100,2)</f>
        <v>104.85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6667366.3100000005</v>
      </c>
      <c r="J13" s="254">
        <f t="shared" si="0"/>
        <v>5332633.6899999995</v>
      </c>
      <c r="K13" s="255">
        <f t="shared" si="1"/>
        <v>55.561385916666673</v>
      </c>
      <c r="L13" s="253">
        <f>+L14+L19</f>
        <v>6357000</v>
      </c>
      <c r="M13" s="253">
        <f>+M14+M19</f>
        <v>5584077.8700000001</v>
      </c>
      <c r="N13" s="253">
        <f>+N14+N19</f>
        <v>1083288.44</v>
      </c>
      <c r="O13" s="256">
        <f>+O14+O19</f>
        <v>6667366.3099999996</v>
      </c>
      <c r="P13" s="257">
        <f t="shared" si="2"/>
        <v>-310366.30999999959</v>
      </c>
      <c r="Q13" s="255">
        <f t="shared" si="3"/>
        <v>104.88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6659922.3100000005</v>
      </c>
      <c r="J14" s="254">
        <f t="shared" si="0"/>
        <v>5340077.6899999995</v>
      </c>
      <c r="K14" s="255">
        <f t="shared" si="1"/>
        <v>55.499352583333341</v>
      </c>
      <c r="L14" s="253">
        <f>+L15+L16+L17+L18</f>
        <v>6357000</v>
      </c>
      <c r="M14" s="253">
        <f>+M15+M16+M17+M18</f>
        <v>5578269.8700000001</v>
      </c>
      <c r="N14" s="253">
        <f>+N15+N16+N17+N18</f>
        <v>1081652.44</v>
      </c>
      <c r="O14" s="256">
        <f>+O15+O16+O17+O18</f>
        <v>6659922.3099999996</v>
      </c>
      <c r="P14" s="257">
        <f t="shared" si="2"/>
        <v>-302922.30999999959</v>
      </c>
      <c r="Q14" s="255">
        <f t="shared" si="3"/>
        <v>104.77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8509</v>
      </c>
      <c r="J15" s="254">
        <f t="shared" si="0"/>
        <v>-8509</v>
      </c>
      <c r="K15" s="255" t="e">
        <f t="shared" si="1"/>
        <v>#DIV/0!</v>
      </c>
      <c r="L15" s="253"/>
      <c r="M15" s="253">
        <v>6647</v>
      </c>
      <c r="N15" s="253">
        <v>1862</v>
      </c>
      <c r="O15" s="256">
        <f>+M15+N15</f>
        <v>8509</v>
      </c>
      <c r="P15" s="257">
        <f t="shared" si="2"/>
        <v>-8509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1754</v>
      </c>
      <c r="J16" s="254">
        <f t="shared" si="0"/>
        <v>-1754</v>
      </c>
      <c r="K16" s="255" t="e">
        <f t="shared" si="1"/>
        <v>#DIV/0!</v>
      </c>
      <c r="L16" s="253"/>
      <c r="M16" s="253">
        <v>799</v>
      </c>
      <c r="N16" s="253">
        <v>955</v>
      </c>
      <c r="O16" s="259">
        <f>+M16+N16</f>
        <v>1754</v>
      </c>
      <c r="P16" s="257">
        <f t="shared" si="2"/>
        <v>-1754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6020964.5</v>
      </c>
      <c r="J17" s="254">
        <f t="shared" si="0"/>
        <v>4979035.5</v>
      </c>
      <c r="K17" s="255">
        <f t="shared" si="1"/>
        <v>54.73604090909091</v>
      </c>
      <c r="L17" s="253">
        <v>5357000</v>
      </c>
      <c r="M17" s="253">
        <v>4991608.42</v>
      </c>
      <c r="N17" s="253">
        <v>1029356.08</v>
      </c>
      <c r="O17" s="259">
        <f>+M17+N17</f>
        <v>6020964.5</v>
      </c>
      <c r="P17" s="257">
        <f t="shared" si="2"/>
        <v>-663964.5</v>
      </c>
      <c r="Q17" s="255">
        <f t="shared" si="3"/>
        <v>112.39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628694.81000000006</v>
      </c>
      <c r="J18" s="254">
        <f t="shared" si="0"/>
        <v>371305.18999999994</v>
      </c>
      <c r="K18" s="255">
        <f t="shared" si="1"/>
        <v>62.869481000000007</v>
      </c>
      <c r="L18" s="253">
        <v>1000000</v>
      </c>
      <c r="M18" s="253">
        <v>579215.44999999995</v>
      </c>
      <c r="N18" s="253">
        <v>49479.360000000001</v>
      </c>
      <c r="O18" s="259">
        <f>+M18+N18</f>
        <v>628694.80999999994</v>
      </c>
      <c r="P18" s="257">
        <f t="shared" si="2"/>
        <v>371305.19000000006</v>
      </c>
      <c r="Q18" s="255">
        <f t="shared" si="3"/>
        <v>62.87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7444</v>
      </c>
      <c r="J19" s="254">
        <f t="shared" si="0"/>
        <v>-7444</v>
      </c>
      <c r="K19" s="255" t="e">
        <f t="shared" si="1"/>
        <v>#DIV/0!</v>
      </c>
      <c r="L19" s="253">
        <f>L20+L23+L24</f>
        <v>0</v>
      </c>
      <c r="M19" s="253">
        <f>M20+M23+M24</f>
        <v>5808</v>
      </c>
      <c r="N19" s="253">
        <f>N20+N23+N24</f>
        <v>1636</v>
      </c>
      <c r="O19" s="253">
        <f>O20+O23+O24</f>
        <v>7444</v>
      </c>
      <c r="P19" s="257">
        <f t="shared" si="2"/>
        <v>-7444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7444</v>
      </c>
      <c r="J20" s="254">
        <f t="shared" si="0"/>
        <v>-7444</v>
      </c>
      <c r="K20" s="255" t="e">
        <f t="shared" si="1"/>
        <v>#DIV/0!</v>
      </c>
      <c r="L20" s="253">
        <f>+L21+L22</f>
        <v>0</v>
      </c>
      <c r="M20" s="253">
        <f>+M21+M22</f>
        <v>5808</v>
      </c>
      <c r="N20" s="253">
        <f>+N21+N22</f>
        <v>1636</v>
      </c>
      <c r="O20" s="253">
        <f>+O21+O22</f>
        <v>7444</v>
      </c>
      <c r="P20" s="257">
        <f t="shared" si="2"/>
        <v>-7444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7444</v>
      </c>
      <c r="J21" s="254">
        <f t="shared" si="0"/>
        <v>-7444</v>
      </c>
      <c r="K21" s="255" t="e">
        <f t="shared" si="1"/>
        <v>#DIV/0!</v>
      </c>
      <c r="L21" s="253"/>
      <c r="M21" s="253">
        <v>5808</v>
      </c>
      <c r="N21" s="253">
        <v>1636</v>
      </c>
      <c r="O21" s="259">
        <f>+M21+N21</f>
        <v>7444</v>
      </c>
      <c r="P21" s="257">
        <f t="shared" si="2"/>
        <v>-7444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7644.71</v>
      </c>
      <c r="J25" s="254">
        <f t="shared" si="0"/>
        <v>11355.29</v>
      </c>
      <c r="K25" s="255">
        <f t="shared" si="1"/>
        <v>40.235315789473688</v>
      </c>
      <c r="L25" s="253">
        <f>+L26+L30</f>
        <v>9000</v>
      </c>
      <c r="M25" s="253">
        <f>+M26+M30</f>
        <v>7489.61</v>
      </c>
      <c r="N25" s="253">
        <f>+N26+N30</f>
        <v>155.1</v>
      </c>
      <c r="O25" s="256">
        <f>+O26+O30</f>
        <v>7644.71</v>
      </c>
      <c r="P25" s="257">
        <f t="shared" si="2"/>
        <v>1355.29</v>
      </c>
      <c r="Q25" s="255">
        <f t="shared" si="3"/>
        <v>84.94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7644.71</v>
      </c>
      <c r="J30" s="254">
        <f t="shared" si="0"/>
        <v>11355.29</v>
      </c>
      <c r="K30" s="255">
        <f t="shared" si="1"/>
        <v>40.235315789473688</v>
      </c>
      <c r="L30" s="253">
        <f>+L31</f>
        <v>9000</v>
      </c>
      <c r="M30" s="253">
        <f>+M31</f>
        <v>7489.61</v>
      </c>
      <c r="N30" s="253">
        <f>+N31</f>
        <v>155.1</v>
      </c>
      <c r="O30" s="256">
        <f>+O31</f>
        <v>7644.71</v>
      </c>
      <c r="P30" s="257">
        <f t="shared" si="2"/>
        <v>1355.29</v>
      </c>
      <c r="Q30" s="255">
        <f t="shared" si="3"/>
        <v>84.94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7644.71</v>
      </c>
      <c r="J31" s="254">
        <f t="shared" si="0"/>
        <v>11355.29</v>
      </c>
      <c r="K31" s="255">
        <f t="shared" si="1"/>
        <v>40.235315789473688</v>
      </c>
      <c r="L31" s="253">
        <f>+L33+L32</f>
        <v>9000</v>
      </c>
      <c r="M31" s="253">
        <f>+M33+M32</f>
        <v>7489.61</v>
      </c>
      <c r="N31" s="253">
        <f>+N33+N32</f>
        <v>155.1</v>
      </c>
      <c r="O31" s="253">
        <f>+O33+O32</f>
        <v>7644.71</v>
      </c>
      <c r="P31" s="257">
        <f t="shared" si="2"/>
        <v>1355.29</v>
      </c>
      <c r="Q31" s="255">
        <f t="shared" si="3"/>
        <v>84.94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7644.71</v>
      </c>
      <c r="J33" s="254">
        <f t="shared" si="0"/>
        <v>11355.29</v>
      </c>
      <c r="K33" s="255">
        <f t="shared" si="1"/>
        <v>40.235315789473688</v>
      </c>
      <c r="L33" s="253">
        <v>9000</v>
      </c>
      <c r="M33" s="253">
        <v>7489.61</v>
      </c>
      <c r="N33" s="253">
        <v>155.1</v>
      </c>
      <c r="O33" s="259">
        <f>+M33+N33</f>
        <v>7644.71</v>
      </c>
      <c r="P33" s="257">
        <f t="shared" si="2"/>
        <v>1355.29</v>
      </c>
      <c r="Q33" s="255">
        <f t="shared" si="3"/>
        <v>84.94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6044562.21</v>
      </c>
      <c r="J60" s="254">
        <f t="shared" si="0"/>
        <v>4974437.79</v>
      </c>
      <c r="K60" s="255">
        <f t="shared" si="1"/>
        <v>54.855814592975769</v>
      </c>
      <c r="L60" s="253">
        <f>L15+L17+L20+L24+L28+L33+L32+L39+L41+L52+L54+L58</f>
        <v>5366000</v>
      </c>
      <c r="M60" s="253">
        <f>M15+M17+M20+M24+M28+M33+M32+M39+M41+M52+M54+M58</f>
        <v>5011553.03</v>
      </c>
      <c r="N60" s="253">
        <f>N15+N17+N20+N24+N28+N33+N32+N39+N41+N52+N54+N58</f>
        <v>1033009.1799999999</v>
      </c>
      <c r="O60" s="253">
        <f>O15+O17+O20+O24+O28+O33+O32+O39+O41+O52+O54+O58</f>
        <v>6044562.21</v>
      </c>
      <c r="P60" s="257">
        <f t="shared" si="2"/>
        <v>-678562.21</v>
      </c>
      <c r="Q60" s="255">
        <f t="shared" si="3"/>
        <v>112.65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630448.81000000006</v>
      </c>
      <c r="J61" s="254">
        <f t="shared" si="0"/>
        <v>369551.18999999994</v>
      </c>
      <c r="K61" s="255">
        <f t="shared" si="1"/>
        <v>63.044881000000011</v>
      </c>
      <c r="L61" s="253">
        <f>+L16+L18+L29+L40</f>
        <v>1000000</v>
      </c>
      <c r="M61" s="253">
        <f>+M16+M18+M29+M40</f>
        <v>580014.44999999995</v>
      </c>
      <c r="N61" s="253">
        <f>+N16+N18+N29+N40</f>
        <v>50434.36</v>
      </c>
      <c r="O61" s="253">
        <f>+O16+O18+O29+O40</f>
        <v>630448.80999999994</v>
      </c>
      <c r="P61" s="257">
        <f t="shared" si="2"/>
        <v>369551.19000000006</v>
      </c>
      <c r="Q61" s="255">
        <f t="shared" si="3"/>
        <v>63.04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581" t="s">
        <v>61</v>
      </c>
      <c r="B67" s="582"/>
      <c r="C67" s="582"/>
      <c r="D67" s="582"/>
      <c r="E67" s="582"/>
      <c r="F67" s="582"/>
      <c r="G67" s="280" t="s">
        <v>62</v>
      </c>
      <c r="H67" s="281">
        <f>+H68+H79+H81</f>
        <v>32272100</v>
      </c>
      <c r="I67" s="281">
        <f>+I68+I79+I81</f>
        <v>18431110.68</v>
      </c>
      <c r="J67" s="281">
        <f t="shared" ref="J67" si="13">+J68+J79+J81</f>
        <v>13840989.32</v>
      </c>
      <c r="K67" s="282">
        <f t="shared" ref="K67:K108" si="14">ROUND(I67/H67*100,2)</f>
        <v>57.11</v>
      </c>
      <c r="L67" s="281">
        <f>+L68+L79+L81</f>
        <v>19588000</v>
      </c>
      <c r="M67" s="281">
        <f>+M68+M79+M81</f>
        <v>15580836.310000001</v>
      </c>
      <c r="N67" s="281">
        <f>+N68+N79+N81</f>
        <v>2850274.37</v>
      </c>
      <c r="O67" s="281">
        <f>+O68+O79+O81</f>
        <v>18431110.68</v>
      </c>
      <c r="P67" s="281">
        <f>L67-O67</f>
        <v>1156889.3200000003</v>
      </c>
      <c r="Q67" s="282">
        <f>ROUND(O67/L67*100,2)</f>
        <v>94.09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32272100</v>
      </c>
      <c r="I68" s="284">
        <f>+I69+I70+I71+I72+I73+I74+I75+I76+I77+I78</f>
        <v>18540559.84</v>
      </c>
      <c r="J68" s="284">
        <f t="shared" ref="J68" si="15">+J69+J70+J71+J72+J73+J74+J75+J76+J77+J78</f>
        <v>13731540.16</v>
      </c>
      <c r="K68" s="285">
        <f t="shared" si="14"/>
        <v>57.45</v>
      </c>
      <c r="L68" s="284">
        <f>+L69+L70+L71+L72+L73+L74+L75+L76+L77+L78</f>
        <v>19588000</v>
      </c>
      <c r="M68" s="284">
        <f>+M69+M70+M71+M72+M73+M74+M75+M76+M77+M78</f>
        <v>15674879.470000001</v>
      </c>
      <c r="N68" s="284">
        <f>+N69+N70+N71+N72+N73+N74+N75+N76+N77+N78</f>
        <v>2865680.37</v>
      </c>
      <c r="O68" s="284">
        <f t="shared" ref="O68" si="16">+O69+O70+O71+O72+O73+O74+O75+O76+O77+O78</f>
        <v>18540559.84</v>
      </c>
      <c r="P68" s="284">
        <f t="shared" ref="P68:P131" si="17">L68-O68</f>
        <v>1047440.1600000001</v>
      </c>
      <c r="Q68" s="285">
        <f t="shared" ref="Q68:Q112" si="18">ROUND(O68/L68*100,2)</f>
        <v>94.65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2546346</v>
      </c>
      <c r="J69" s="284">
        <f t="shared" si="19"/>
        <v>1981654</v>
      </c>
      <c r="K69" s="285">
        <f t="shared" si="14"/>
        <v>56.24</v>
      </c>
      <c r="L69" s="284">
        <f t="shared" ref="L69:O73" si="20">+L84</f>
        <v>2554900</v>
      </c>
      <c r="M69" s="284">
        <f t="shared" si="20"/>
        <v>2135771</v>
      </c>
      <c r="N69" s="284">
        <f t="shared" si="20"/>
        <v>410575</v>
      </c>
      <c r="O69" s="284">
        <f t="shared" si="20"/>
        <v>2546346</v>
      </c>
      <c r="P69" s="284">
        <f t="shared" si="17"/>
        <v>8554</v>
      </c>
      <c r="Q69" s="285">
        <f t="shared" si="18"/>
        <v>99.67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254664.19000000003</v>
      </c>
      <c r="J70" s="284">
        <f t="shared" si="19"/>
        <v>201435.80999999997</v>
      </c>
      <c r="K70" s="285">
        <f t="shared" si="14"/>
        <v>55.84</v>
      </c>
      <c r="L70" s="284">
        <f t="shared" si="20"/>
        <v>282100</v>
      </c>
      <c r="M70" s="284">
        <f t="shared" si="20"/>
        <v>225230.07000000004</v>
      </c>
      <c r="N70" s="284">
        <f t="shared" si="20"/>
        <v>29434.12</v>
      </c>
      <c r="O70" s="284">
        <f t="shared" si="20"/>
        <v>254664.19000000003</v>
      </c>
      <c r="P70" s="284">
        <f t="shared" si="17"/>
        <v>27435.809999999969</v>
      </c>
      <c r="Q70" s="285">
        <f t="shared" si="18"/>
        <v>90.27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1654739</v>
      </c>
      <c r="J73" s="284">
        <f t="shared" si="19"/>
        <v>1325261</v>
      </c>
      <c r="K73" s="285">
        <f t="shared" si="14"/>
        <v>55.53</v>
      </c>
      <c r="L73" s="284">
        <f t="shared" si="20"/>
        <v>1718000</v>
      </c>
      <c r="M73" s="284">
        <f t="shared" si="20"/>
        <v>1382827</v>
      </c>
      <c r="N73" s="284">
        <f t="shared" si="20"/>
        <v>271912</v>
      </c>
      <c r="O73" s="284">
        <f t="shared" si="20"/>
        <v>1654739</v>
      </c>
      <c r="P73" s="284">
        <f t="shared" si="17"/>
        <v>63261</v>
      </c>
      <c r="Q73" s="285">
        <f t="shared" si="18"/>
        <v>96.32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3115000</v>
      </c>
      <c r="I75" s="284">
        <f t="shared" si="21"/>
        <v>0</v>
      </c>
      <c r="J75" s="284">
        <f t="shared" si="21"/>
        <v>3115000</v>
      </c>
      <c r="K75" s="285">
        <f t="shared" si="14"/>
        <v>0</v>
      </c>
      <c r="L75" s="284">
        <f t="shared" si="22"/>
        <v>584000</v>
      </c>
      <c r="M75" s="284">
        <f t="shared" si="22"/>
        <v>0</v>
      </c>
      <c r="N75" s="284">
        <f t="shared" si="22"/>
        <v>0</v>
      </c>
      <c r="O75" s="284">
        <f t="shared" si="22"/>
        <v>0</v>
      </c>
      <c r="P75" s="284">
        <f t="shared" si="17"/>
        <v>584000</v>
      </c>
      <c r="Q75" s="285">
        <f t="shared" si="18"/>
        <v>0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13998077.65</v>
      </c>
      <c r="J76" s="284">
        <f t="shared" si="21"/>
        <v>7106922.3499999996</v>
      </c>
      <c r="K76" s="285">
        <f t="shared" si="14"/>
        <v>66.33</v>
      </c>
      <c r="L76" s="284">
        <f t="shared" si="22"/>
        <v>14361000</v>
      </c>
      <c r="M76" s="284">
        <f t="shared" si="22"/>
        <v>11844318.4</v>
      </c>
      <c r="N76" s="284">
        <f t="shared" si="22"/>
        <v>2153759.25</v>
      </c>
      <c r="O76" s="284">
        <f t="shared" si="22"/>
        <v>13998077.65</v>
      </c>
      <c r="P76" s="284">
        <f t="shared" si="17"/>
        <v>362922.34999999963</v>
      </c>
      <c r="Q76" s="285">
        <f t="shared" si="18"/>
        <v>97.47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-109449.16</v>
      </c>
      <c r="J81" s="284">
        <f>+J109</f>
        <v>109449.16</v>
      </c>
      <c r="K81" s="285" t="e">
        <f t="shared" si="14"/>
        <v>#DIV/0!</v>
      </c>
      <c r="L81" s="284">
        <f>+L109</f>
        <v>0</v>
      </c>
      <c r="M81" s="284">
        <f>+M109</f>
        <v>-94043.16</v>
      </c>
      <c r="N81" s="284">
        <f>+N109</f>
        <v>-15406</v>
      </c>
      <c r="O81" s="284">
        <f>+O109</f>
        <v>-109449.16</v>
      </c>
      <c r="P81" s="284">
        <f t="shared" si="17"/>
        <v>109449.16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570">
        <v>5004</v>
      </c>
      <c r="B82" s="571"/>
      <c r="C82" s="571"/>
      <c r="D82" s="571"/>
      <c r="E82" s="571"/>
      <c r="F82" s="571"/>
      <c r="G82" s="287" t="s">
        <v>88</v>
      </c>
      <c r="H82" s="288">
        <f>+H83+H104+H105+H109</f>
        <v>32272100</v>
      </c>
      <c r="I82" s="288">
        <f>+I83+I104+I105+I109</f>
        <v>18431110.68</v>
      </c>
      <c r="J82" s="288">
        <f>+J83+J104+J106+J109</f>
        <v>13840989.32</v>
      </c>
      <c r="K82" s="285">
        <f t="shared" si="14"/>
        <v>57.11</v>
      </c>
      <c r="L82" s="288">
        <f>+L83+L104+L105+L109</f>
        <v>19588000</v>
      </c>
      <c r="M82" s="288">
        <f>+M83+M104+M105+M109</f>
        <v>15580836.310000001</v>
      </c>
      <c r="N82" s="288">
        <f>+N83+N104+N105+N109</f>
        <v>2850274.37</v>
      </c>
      <c r="O82" s="288">
        <f>+O83+O104+O106+O109</f>
        <v>18431110.68</v>
      </c>
      <c r="P82" s="288">
        <f t="shared" si="17"/>
        <v>1156889.3200000003</v>
      </c>
      <c r="Q82" s="282">
        <f t="shared" si="18"/>
        <v>94.09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32272100</v>
      </c>
      <c r="I83" s="284">
        <f>I84+I85+I86+I87+I88+I95+I96+I97+I102+I103</f>
        <v>18540559.84</v>
      </c>
      <c r="J83" s="284">
        <f t="shared" ref="J83" si="25">J84+J85+J86+J87+J88+J95+J96+J97+J102+J103</f>
        <v>13731540.16</v>
      </c>
      <c r="K83" s="285">
        <f t="shared" si="14"/>
        <v>57.45</v>
      </c>
      <c r="L83" s="284">
        <f>L84+L85+L86+L87+L88+L95+L96+L97+L102+L103</f>
        <v>19588000</v>
      </c>
      <c r="M83" s="284">
        <f>M84+M85+M86+M87+M88+M95+M96+M97+M102+M103</f>
        <v>15674879.470000001</v>
      </c>
      <c r="N83" s="284">
        <f>N84+N85+N86+N87+N88+N95+N96+N97+N102+N103</f>
        <v>2865680.37</v>
      </c>
      <c r="O83" s="284">
        <f t="shared" ref="O83" si="26">O84+O85+O86+O87+O88+O95+O96+O97+O102+O103</f>
        <v>18540559.84</v>
      </c>
      <c r="P83" s="284">
        <f t="shared" si="17"/>
        <v>1047440.1600000001</v>
      </c>
      <c r="Q83" s="285">
        <f t="shared" si="18"/>
        <v>94.65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2546346</v>
      </c>
      <c r="J84" s="284">
        <f>J112+J179+J264</f>
        <v>1981654</v>
      </c>
      <c r="K84" s="285">
        <f t="shared" si="14"/>
        <v>56.24</v>
      </c>
      <c r="L84" s="284">
        <f>L112+L179+L264</f>
        <v>2554900</v>
      </c>
      <c r="M84" s="284">
        <f>M112+M179+M264</f>
        <v>2135771</v>
      </c>
      <c r="N84" s="284">
        <f>N112+N179+N264</f>
        <v>410575</v>
      </c>
      <c r="O84" s="284">
        <f>O112+O179+O264</f>
        <v>2546346</v>
      </c>
      <c r="P84" s="284">
        <f t="shared" si="17"/>
        <v>8554</v>
      </c>
      <c r="Q84" s="285">
        <f t="shared" si="18"/>
        <v>99.67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254664.19000000003</v>
      </c>
      <c r="J85" s="284">
        <f>J139+J206+J296+J385</f>
        <v>201435.80999999997</v>
      </c>
      <c r="K85" s="285">
        <f t="shared" si="14"/>
        <v>55.84</v>
      </c>
      <c r="L85" s="284">
        <f>L139+L206+L296+L385</f>
        <v>282100</v>
      </c>
      <c r="M85" s="284">
        <f>M139+M206+M296+M385</f>
        <v>225230.07000000004</v>
      </c>
      <c r="N85" s="284">
        <f>N139+N206+N296+N385</f>
        <v>29434.12</v>
      </c>
      <c r="O85" s="284">
        <f>O139+O206+O296+O385</f>
        <v>254664.19000000003</v>
      </c>
      <c r="P85" s="284">
        <f t="shared" si="17"/>
        <v>27435.809999999969</v>
      </c>
      <c r="Q85" s="285">
        <f t="shared" si="18"/>
        <v>90.27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1654739</v>
      </c>
      <c r="J88" s="284">
        <f>J237+J332+J391</f>
        <v>1325261</v>
      </c>
      <c r="K88" s="285">
        <f t="shared" si="14"/>
        <v>55.53</v>
      </c>
      <c r="L88" s="284">
        <f>L237+L332+L391</f>
        <v>1718000</v>
      </c>
      <c r="M88" s="284">
        <f>M237+M332+M391</f>
        <v>1382827</v>
      </c>
      <c r="N88" s="284">
        <f>N237+N332+N391</f>
        <v>271912</v>
      </c>
      <c r="O88" s="284">
        <f>O237+O332+O391</f>
        <v>1654739</v>
      </c>
      <c r="P88" s="284">
        <f t="shared" si="17"/>
        <v>63261</v>
      </c>
      <c r="Q88" s="285">
        <f t="shared" si="18"/>
        <v>96.32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1654739</v>
      </c>
      <c r="J89" s="284">
        <f>J90+J91+J92+J93+J94</f>
        <v>1325261</v>
      </c>
      <c r="K89" s="285">
        <f t="shared" si="14"/>
        <v>55.53</v>
      </c>
      <c r="L89" s="284">
        <f>L90+L91+L92+L93+L94</f>
        <v>1718000</v>
      </c>
      <c r="M89" s="284">
        <f>M90+M91+M92+M93+M94</f>
        <v>1382827</v>
      </c>
      <c r="N89" s="284">
        <f>N90+N91+N92+N93+N94</f>
        <v>271912</v>
      </c>
      <c r="O89" s="284">
        <f>O90+O91+O92+O93+O94</f>
        <v>1654739</v>
      </c>
      <c r="P89" s="284">
        <f t="shared" si="17"/>
        <v>63261</v>
      </c>
      <c r="Q89" s="285">
        <f t="shared" si="18"/>
        <v>96.32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1654739</v>
      </c>
      <c r="J91" s="284">
        <f>J334</f>
        <v>1325261</v>
      </c>
      <c r="K91" s="285">
        <f t="shared" si="14"/>
        <v>55.53</v>
      </c>
      <c r="L91" s="284">
        <f>L334</f>
        <v>1718000</v>
      </c>
      <c r="M91" s="284">
        <f>M334</f>
        <v>1382827</v>
      </c>
      <c r="N91" s="284">
        <f>N334</f>
        <v>271912</v>
      </c>
      <c r="O91" s="284">
        <f>O334</f>
        <v>1654739</v>
      </c>
      <c r="P91" s="284">
        <f t="shared" si="17"/>
        <v>63261</v>
      </c>
      <c r="Q91" s="285">
        <f t="shared" si="18"/>
        <v>96.32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3115000</v>
      </c>
      <c r="I96" s="284">
        <f>I240+I400</f>
        <v>0</v>
      </c>
      <c r="J96" s="284">
        <f>+J400</f>
        <v>3115000</v>
      </c>
      <c r="K96" s="285">
        <f t="shared" si="14"/>
        <v>0</v>
      </c>
      <c r="L96" s="284">
        <f>L240+L400</f>
        <v>584000</v>
      </c>
      <c r="M96" s="284">
        <f>M240+M400</f>
        <v>0</v>
      </c>
      <c r="N96" s="284">
        <f>N240+N400</f>
        <v>0</v>
      </c>
      <c r="O96" s="284">
        <f>O240+O400</f>
        <v>0</v>
      </c>
      <c r="P96" s="284">
        <f t="shared" si="17"/>
        <v>584000</v>
      </c>
      <c r="Q96" s="285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13998077.65</v>
      </c>
      <c r="J97" s="284">
        <f>J244+J337+J414</f>
        <v>7106922.3499999996</v>
      </c>
      <c r="K97" s="285">
        <f t="shared" si="14"/>
        <v>66.33</v>
      </c>
      <c r="L97" s="284">
        <f>L244+L337+L414</f>
        <v>14361000</v>
      </c>
      <c r="M97" s="284">
        <f>M244+M337+M414</f>
        <v>11844318.4</v>
      </c>
      <c r="N97" s="284">
        <f>N244+N337+N414</f>
        <v>2153759.25</v>
      </c>
      <c r="O97" s="284">
        <f>O244+O337+O414</f>
        <v>13998077.65</v>
      </c>
      <c r="P97" s="284">
        <f t="shared" si="17"/>
        <v>362922.34999999963</v>
      </c>
      <c r="Q97" s="285">
        <f t="shared" si="18"/>
        <v>97.47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6658967</v>
      </c>
      <c r="J98" s="284">
        <f>J245+J338</f>
        <v>3771033</v>
      </c>
      <c r="K98" s="285">
        <f t="shared" si="14"/>
        <v>63.84</v>
      </c>
      <c r="L98" s="284">
        <f>L245+L338</f>
        <v>6995000</v>
      </c>
      <c r="M98" s="284">
        <f>M245+M338</f>
        <v>5556039</v>
      </c>
      <c r="N98" s="284">
        <f>N245+N338</f>
        <v>1102928</v>
      </c>
      <c r="O98" s="284">
        <f>O245+O338</f>
        <v>6658967</v>
      </c>
      <c r="P98" s="284">
        <f t="shared" si="17"/>
        <v>336033</v>
      </c>
      <c r="Q98" s="285">
        <f t="shared" si="18"/>
        <v>95.2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7339110.6500000004</v>
      </c>
      <c r="J99" s="284">
        <f>J100+J101</f>
        <v>3335889.3499999996</v>
      </c>
      <c r="K99" s="285">
        <f t="shared" si="14"/>
        <v>68.75</v>
      </c>
      <c r="L99" s="284">
        <f>L100+L101</f>
        <v>7366000</v>
      </c>
      <c r="M99" s="284">
        <f>M100+M101</f>
        <v>6288279.4000000004</v>
      </c>
      <c r="N99" s="284">
        <f>N100+N101</f>
        <v>1050831.25</v>
      </c>
      <c r="O99" s="284">
        <f>O100+O101</f>
        <v>7339110.6500000004</v>
      </c>
      <c r="P99" s="284">
        <f t="shared" si="17"/>
        <v>26889.349999999627</v>
      </c>
      <c r="Q99" s="285">
        <f t="shared" si="18"/>
        <v>99.63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7339110.6500000004</v>
      </c>
      <c r="J100" s="284">
        <f>J247+J355+J416</f>
        <v>3330889.3499999996</v>
      </c>
      <c r="K100" s="285">
        <f t="shared" si="14"/>
        <v>68.78</v>
      </c>
      <c r="L100" s="284">
        <f>L247+L356+L416</f>
        <v>7366000</v>
      </c>
      <c r="M100" s="284">
        <f>M247+M356+M416</f>
        <v>6288279.4000000004</v>
      </c>
      <c r="N100" s="284">
        <f>N247+N356+N416</f>
        <v>1050831.25</v>
      </c>
      <c r="O100" s="284">
        <f>O247+O356+O416</f>
        <v>7339110.6500000004</v>
      </c>
      <c r="P100" s="284">
        <f t="shared" si="17"/>
        <v>26889.349999999627</v>
      </c>
      <c r="Q100" s="285">
        <f t="shared" si="18"/>
        <v>99.63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0</v>
      </c>
      <c r="Q101" s="285" t="e">
        <f t="shared" si="18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-109449.16</v>
      </c>
      <c r="J109" s="294">
        <f>+J257+J373+J445</f>
        <v>109449.16</v>
      </c>
      <c r="K109" s="295"/>
      <c r="L109" s="294">
        <f>+L257+L373+L445+L159</f>
        <v>0</v>
      </c>
      <c r="M109" s="294">
        <f>+M257+M373+M445+M159</f>
        <v>-94043.16</v>
      </c>
      <c r="N109" s="294">
        <f>+N257+N373+N445+N159</f>
        <v>-15406</v>
      </c>
      <c r="O109" s="294">
        <f>+O257+O373+O445+O159</f>
        <v>-109449.16</v>
      </c>
      <c r="P109" s="294">
        <f t="shared" si="17"/>
        <v>109449.16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583" t="s">
        <v>111</v>
      </c>
      <c r="B110" s="584"/>
      <c r="C110" s="584"/>
      <c r="D110" s="584"/>
      <c r="E110" s="584"/>
      <c r="F110" s="584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21597100</v>
      </c>
      <c r="I164" s="302">
        <f>+I165+I174</f>
        <v>11196483.210000001</v>
      </c>
      <c r="J164" s="306">
        <f t="shared" si="40"/>
        <v>10400616.789999999</v>
      </c>
      <c r="K164" s="303">
        <f t="shared" si="41"/>
        <v>51.84</v>
      </c>
      <c r="L164" s="302">
        <f>+L165+L174</f>
        <v>12217000</v>
      </c>
      <c r="M164" s="302">
        <f>+M165+M174</f>
        <v>9381634.0899999999</v>
      </c>
      <c r="N164" s="302">
        <f>+N165+N174</f>
        <v>1814849.12</v>
      </c>
      <c r="O164" s="302">
        <f>+O165+O174</f>
        <v>11196483.210000001</v>
      </c>
      <c r="P164" s="304">
        <f t="shared" si="33"/>
        <v>1020516.7899999991</v>
      </c>
      <c r="Q164" s="305">
        <f t="shared" si="39"/>
        <v>91.65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21597100</v>
      </c>
      <c r="I165" s="302">
        <f>+I166+I167+I168+I169+I170+I171+I172+I173</f>
        <v>11196483.210000001</v>
      </c>
      <c r="J165" s="302">
        <f>+J166+J167+J168+J169+J170+J171+J172+J173</f>
        <v>10400616.789999999</v>
      </c>
      <c r="K165" s="303">
        <f t="shared" si="41"/>
        <v>51.84</v>
      </c>
      <c r="L165" s="302">
        <f>+L166+L167+L168+L169+L170+L171+L172+L173</f>
        <v>12217000</v>
      </c>
      <c r="M165" s="302">
        <f>+M166+M167+M168+M169+M170+M171+M172+M173</f>
        <v>9381634.0899999999</v>
      </c>
      <c r="N165" s="302">
        <f>+N166+N167+N168+N169+N170+N171+N172+N173</f>
        <v>1814849.12</v>
      </c>
      <c r="O165" s="302">
        <f>+O166+O167+O168+O169+O170+O171+O172+O173</f>
        <v>11196483.210000001</v>
      </c>
      <c r="P165" s="304">
        <f t="shared" si="33"/>
        <v>1020516.7899999991</v>
      </c>
      <c r="Q165" s="305">
        <f t="shared" si="39"/>
        <v>91.65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2546346</v>
      </c>
      <c r="J166" s="306">
        <f t="shared" si="40"/>
        <v>1981654</v>
      </c>
      <c r="K166" s="303">
        <f t="shared" si="41"/>
        <v>56.24</v>
      </c>
      <c r="L166" s="302">
        <f>+L179+L264+L112</f>
        <v>2554900</v>
      </c>
      <c r="M166" s="302">
        <f>+M179+M264+M112</f>
        <v>2135771</v>
      </c>
      <c r="N166" s="302">
        <f>+N179+N264+N112</f>
        <v>410575</v>
      </c>
      <c r="O166" s="302">
        <f>+O179+O264+O112</f>
        <v>2546346</v>
      </c>
      <c r="P166" s="304">
        <f t="shared" si="33"/>
        <v>8554</v>
      </c>
      <c r="Q166" s="305">
        <f t="shared" si="39"/>
        <v>99.67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249698.21000000002</v>
      </c>
      <c r="J167" s="306">
        <f t="shared" si="40"/>
        <v>201401.78999999998</v>
      </c>
      <c r="K167" s="303">
        <f t="shared" si="41"/>
        <v>55.35</v>
      </c>
      <c r="L167" s="302">
        <f>+L206+L296+L139</f>
        <v>277100</v>
      </c>
      <c r="M167" s="302">
        <f>+M206+M296+M139</f>
        <v>220264.09000000003</v>
      </c>
      <c r="N167" s="302">
        <f>+N206+N296+N139</f>
        <v>29434.12</v>
      </c>
      <c r="O167" s="302">
        <f>+O206+O296+O139</f>
        <v>249698.21000000002</v>
      </c>
      <c r="P167" s="304">
        <f t="shared" si="33"/>
        <v>27401.789999999979</v>
      </c>
      <c r="Q167" s="305">
        <f t="shared" si="39"/>
        <v>90.11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1654739</v>
      </c>
      <c r="J170" s="306">
        <f t="shared" si="40"/>
        <v>1325261</v>
      </c>
      <c r="K170" s="303">
        <f t="shared" si="41"/>
        <v>55.53</v>
      </c>
      <c r="L170" s="302">
        <f>+L237+L332</f>
        <v>1718000</v>
      </c>
      <c r="M170" s="302">
        <f>+M237+M332</f>
        <v>1382827</v>
      </c>
      <c r="N170" s="302">
        <f>+N237+N332</f>
        <v>271912</v>
      </c>
      <c r="O170" s="302">
        <f>+O237+O332</f>
        <v>1654739</v>
      </c>
      <c r="P170" s="304">
        <f t="shared" si="33"/>
        <v>63261</v>
      </c>
      <c r="Q170" s="305">
        <f t="shared" si="39"/>
        <v>96.32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3115000</v>
      </c>
      <c r="I171" s="302">
        <f>I240+I400</f>
        <v>0</v>
      </c>
      <c r="J171" s="306">
        <f t="shared" si="40"/>
        <v>3115000</v>
      </c>
      <c r="K171" s="303">
        <f t="shared" si="41"/>
        <v>0</v>
      </c>
      <c r="L171" s="302">
        <f>L240+L400</f>
        <v>584000</v>
      </c>
      <c r="M171" s="302">
        <f>M240+M400</f>
        <v>0</v>
      </c>
      <c r="N171" s="302">
        <f>N240+N400</f>
        <v>0</v>
      </c>
      <c r="O171" s="302">
        <f>O240+O400</f>
        <v>0</v>
      </c>
      <c r="P171" s="304">
        <f t="shared" si="33"/>
        <v>584000</v>
      </c>
      <c r="Q171" s="305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6658967</v>
      </c>
      <c r="J172" s="306">
        <f t="shared" si="40"/>
        <v>3776033</v>
      </c>
      <c r="K172" s="303">
        <f t="shared" si="41"/>
        <v>63.81</v>
      </c>
      <c r="L172" s="302">
        <f>+L244+L337</f>
        <v>6995000</v>
      </c>
      <c r="M172" s="302">
        <f>+M244+M337</f>
        <v>5556039</v>
      </c>
      <c r="N172" s="302">
        <f>+N244+N337</f>
        <v>1102928</v>
      </c>
      <c r="O172" s="302">
        <f>+O244+O337</f>
        <v>6658967</v>
      </c>
      <c r="P172" s="304">
        <f t="shared" si="33"/>
        <v>336033</v>
      </c>
      <c r="Q172" s="305">
        <f t="shared" si="39"/>
        <v>95.2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570" t="s">
        <v>144</v>
      </c>
      <c r="B177" s="571"/>
      <c r="C177" s="571"/>
      <c r="D177" s="571"/>
      <c r="E177" s="571"/>
      <c r="F177" s="571"/>
      <c r="G177" s="320" t="s">
        <v>145</v>
      </c>
      <c r="H177" s="321">
        <f>H178+H249+H257</f>
        <v>54100</v>
      </c>
      <c r="I177" s="321">
        <f>I178+I249+I257</f>
        <v>28810.58</v>
      </c>
      <c r="J177" s="321">
        <f>J178+J249+J257</f>
        <v>25289.42</v>
      </c>
      <c r="K177" s="322">
        <f>ROUND(I177/H177*100,2)</f>
        <v>53.25</v>
      </c>
      <c r="L177" s="321">
        <f>L178+L249+L257</f>
        <v>35100</v>
      </c>
      <c r="M177" s="323">
        <f>M178+M249+M257</f>
        <v>24831.88</v>
      </c>
      <c r="N177" s="321">
        <f>N178+N249+N257</f>
        <v>3978.7</v>
      </c>
      <c r="O177" s="324">
        <f>O178+O249+O257</f>
        <v>28810.58</v>
      </c>
      <c r="P177" s="324">
        <f t="shared" si="33"/>
        <v>6289.4199999999983</v>
      </c>
      <c r="Q177" s="325">
        <f t="shared" si="39"/>
        <v>82.08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28810.58</v>
      </c>
      <c r="J178" s="302">
        <f>J179+J206+J235+J237+J244+J240</f>
        <v>25289.42</v>
      </c>
      <c r="K178" s="303">
        <f>ROUND(I178/H178*100,2)</f>
        <v>53.25</v>
      </c>
      <c r="L178" s="302">
        <f t="shared" ref="L178:O178" si="42">L179+L206+L235+L237+L244+L240</f>
        <v>35100</v>
      </c>
      <c r="M178" s="302">
        <f t="shared" si="42"/>
        <v>24831.88</v>
      </c>
      <c r="N178" s="302">
        <f t="shared" si="42"/>
        <v>3978.7</v>
      </c>
      <c r="O178" s="302">
        <f t="shared" si="42"/>
        <v>28810.58</v>
      </c>
      <c r="P178" s="304">
        <f t="shared" si="33"/>
        <v>6289.4199999999983</v>
      </c>
      <c r="Q178" s="305">
        <f t="shared" si="39"/>
        <v>82.08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28810.58</v>
      </c>
      <c r="J206" s="302">
        <f>J207+J218+J219+J223+J226+J227+J228+J229</f>
        <v>20289.419999999998</v>
      </c>
      <c r="K206" s="303">
        <f>ROUND(I206/H206*100,2)</f>
        <v>58.68</v>
      </c>
      <c r="L206" s="302">
        <f>L207+L218+L219+L223+L226+L227+L228+L229</f>
        <v>35100</v>
      </c>
      <c r="M206" s="302">
        <f>M207+M218+M219+M223+M226+M227+M228+M229</f>
        <v>24831.88</v>
      </c>
      <c r="N206" s="302">
        <f>N207+N218+N219+N223+N226+N227+N228+N229</f>
        <v>3978.7</v>
      </c>
      <c r="O206" s="327">
        <f t="shared" ref="O206" si="46">O207+O218+O219+O223+O226+O227+O228+O229</f>
        <v>28810.58</v>
      </c>
      <c r="P206" s="304">
        <f t="shared" si="45"/>
        <v>6289.4199999999983</v>
      </c>
      <c r="Q206" s="305">
        <f t="shared" ref="Q206:Q246" si="47">ROUND(O206/L206*100,2)</f>
        <v>82.08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28810.58</v>
      </c>
      <c r="J207" s="302">
        <f>SUM(J208:J217)</f>
        <v>20289.419999999998</v>
      </c>
      <c r="K207" s="303">
        <f>ROUND(I207/H207*100,2)</f>
        <v>58.68</v>
      </c>
      <c r="L207" s="302">
        <f>SUM(L208:L217)</f>
        <v>35100</v>
      </c>
      <c r="M207" s="284">
        <f>SUM(M208:M217)</f>
        <v>24831.88</v>
      </c>
      <c r="N207" s="302">
        <f>SUM(N208:N217)</f>
        <v>3978.7</v>
      </c>
      <c r="O207" s="304">
        <f>SUM(O208:O217)</f>
        <v>28810.58</v>
      </c>
      <c r="P207" s="304">
        <f t="shared" si="45"/>
        <v>6289.4199999999983</v>
      </c>
      <c r="Q207" s="305">
        <f t="shared" si="47"/>
        <v>82.08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3164.96</v>
      </c>
      <c r="J210" s="306">
        <f t="shared" si="48"/>
        <v>835.04</v>
      </c>
      <c r="K210" s="303">
        <f t="shared" ref="K210:K217" si="50">ROUND(I210/H210*100,2)</f>
        <v>79.12</v>
      </c>
      <c r="L210" s="306">
        <v>4000</v>
      </c>
      <c r="M210" s="307">
        <v>2501.4699999999998</v>
      </c>
      <c r="N210" s="306">
        <v>663.49</v>
      </c>
      <c r="O210" s="308">
        <f t="shared" si="49"/>
        <v>3164.96</v>
      </c>
      <c r="P210" s="308">
        <f t="shared" si="45"/>
        <v>835.04</v>
      </c>
      <c r="Q210" s="305">
        <f t="shared" si="47"/>
        <v>79.12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45.620000000000005</v>
      </c>
      <c r="J211" s="306">
        <f t="shared" si="48"/>
        <v>954.38</v>
      </c>
      <c r="K211" s="303"/>
      <c r="L211" s="306">
        <v>1000</v>
      </c>
      <c r="M211" s="307">
        <v>30.41</v>
      </c>
      <c r="N211" s="306">
        <v>15.21</v>
      </c>
      <c r="O211" s="308">
        <f t="shared" si="49"/>
        <v>45.620000000000005</v>
      </c>
      <c r="P211" s="308">
        <f t="shared" si="45"/>
        <v>954.38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2000</v>
      </c>
      <c r="M216" s="307"/>
      <c r="N216" s="306"/>
      <c r="O216" s="308">
        <f t="shared" si="49"/>
        <v>0</v>
      </c>
      <c r="P216" s="308">
        <f t="shared" si="45"/>
        <v>2000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25500</v>
      </c>
      <c r="J217" s="306">
        <f t="shared" si="48"/>
        <v>14500</v>
      </c>
      <c r="K217" s="303">
        <f t="shared" si="50"/>
        <v>63.75</v>
      </c>
      <c r="L217" s="306">
        <v>28000</v>
      </c>
      <c r="M217" s="307">
        <v>22200</v>
      </c>
      <c r="N217" s="306">
        <v>3300</v>
      </c>
      <c r="O217" s="308">
        <f t="shared" si="49"/>
        <v>25500</v>
      </c>
      <c r="P217" s="308">
        <f t="shared" si="45"/>
        <v>2500</v>
      </c>
      <c r="Q217" s="305">
        <f t="shared" si="47"/>
        <v>91.07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0</v>
      </c>
      <c r="Q244" s="305" t="e">
        <f t="shared" si="47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0</v>
      </c>
      <c r="Q246" s="305" t="e">
        <f t="shared" si="47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0</v>
      </c>
      <c r="M248" s="307"/>
      <c r="N248" s="306"/>
      <c r="O248" s="308">
        <f t="shared" si="59"/>
        <v>0</v>
      </c>
      <c r="P248" s="308">
        <f t="shared" si="45"/>
        <v>0</v>
      </c>
      <c r="Q248" s="305" t="e">
        <f t="shared" ref="Q248:Q303" si="60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28810.58</v>
      </c>
      <c r="J261" s="302">
        <f>H261-I261</f>
        <v>25289.42</v>
      </c>
      <c r="K261" s="303">
        <f t="shared" ref="K261:K308" si="63">ROUND(I261/H261*100,2)</f>
        <v>53.25</v>
      </c>
      <c r="L261" s="302">
        <f>L177-L260</f>
        <v>35100</v>
      </c>
      <c r="M261" s="302">
        <f>M177-M260</f>
        <v>24831.88</v>
      </c>
      <c r="N261" s="302">
        <f>N177-N260</f>
        <v>3978.7</v>
      </c>
      <c r="O261" s="302">
        <f>O177-O260</f>
        <v>28810.58</v>
      </c>
      <c r="P261" s="304">
        <f t="shared" si="62"/>
        <v>6289.4199999999983</v>
      </c>
      <c r="Q261" s="305">
        <f t="shared" si="60"/>
        <v>82.08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570" t="s">
        <v>167</v>
      </c>
      <c r="B262" s="571"/>
      <c r="C262" s="571"/>
      <c r="D262" s="571"/>
      <c r="E262" s="571"/>
      <c r="F262" s="571"/>
      <c r="G262" s="320" t="s">
        <v>168</v>
      </c>
      <c r="H262" s="321">
        <f>H263+H361+H369+H373</f>
        <v>18340000</v>
      </c>
      <c r="I262" s="321">
        <f>I263+I361+I369+I373</f>
        <v>10986815.629999999</v>
      </c>
      <c r="J262" s="321">
        <f>J263+J361+J369+J373</f>
        <v>7353184.3700000001</v>
      </c>
      <c r="K262" s="322">
        <f t="shared" si="63"/>
        <v>59.91</v>
      </c>
      <c r="L262" s="321">
        <f>L263+L361+L369+L373</f>
        <v>11509900</v>
      </c>
      <c r="M262" s="323">
        <f>M263+M361+M369+M373</f>
        <v>9185431.2100000009</v>
      </c>
      <c r="N262" s="321">
        <f>N263+N361+N369+N373</f>
        <v>1801384.42</v>
      </c>
      <c r="O262" s="324">
        <f>O263+O361+O369+O373</f>
        <v>10986815.629999999</v>
      </c>
      <c r="P262" s="324">
        <f t="shared" si="62"/>
        <v>523084.37000000104</v>
      </c>
      <c r="Q262" s="325">
        <f t="shared" si="60"/>
        <v>95.46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11080939.629999999</v>
      </c>
      <c r="J263" s="302">
        <f>J264+J296+J329+J332+J337+J358</f>
        <v>7259060.3700000001</v>
      </c>
      <c r="K263" s="303">
        <f t="shared" si="63"/>
        <v>60.42</v>
      </c>
      <c r="L263" s="302">
        <f>L264+L296+L329+L332+L337+L358</f>
        <v>11509900</v>
      </c>
      <c r="M263" s="284">
        <f>M264+M296+M329+M332+M337+M358</f>
        <v>9270069.2100000009</v>
      </c>
      <c r="N263" s="302">
        <f>N264+N296+N329+N332+N337+N358</f>
        <v>1810870.42</v>
      </c>
      <c r="O263" s="304">
        <f>O264+O296+O329+O332+O337+O358</f>
        <v>11080939.629999999</v>
      </c>
      <c r="P263" s="304">
        <f t="shared" si="62"/>
        <v>428960.37000000104</v>
      </c>
      <c r="Q263" s="305">
        <f t="shared" si="60"/>
        <v>96.27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2546346</v>
      </c>
      <c r="J264" s="302">
        <f>J265+J282+J289</f>
        <v>1981654</v>
      </c>
      <c r="K264" s="303">
        <f t="shared" si="63"/>
        <v>56.24</v>
      </c>
      <c r="L264" s="302">
        <f>L265+L282+L289</f>
        <v>2554900</v>
      </c>
      <c r="M264" s="284">
        <f>M265+M282+M289</f>
        <v>2135771</v>
      </c>
      <c r="N264" s="302">
        <f>N265+N282+N289</f>
        <v>410575</v>
      </c>
      <c r="O264" s="327">
        <f>O265+O282+O289</f>
        <v>2546346</v>
      </c>
      <c r="P264" s="304">
        <f t="shared" si="62"/>
        <v>8554</v>
      </c>
      <c r="Q264" s="305">
        <f t="shared" si="60"/>
        <v>99.67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2494001</v>
      </c>
      <c r="J265" s="302">
        <f>SUM(J266:J281)</f>
        <v>1906999</v>
      </c>
      <c r="K265" s="303">
        <f t="shared" si="63"/>
        <v>56.67</v>
      </c>
      <c r="L265" s="302">
        <f>SUM(L266:L281)</f>
        <v>2502300</v>
      </c>
      <c r="M265" s="284">
        <f>SUM(M266:M281)</f>
        <v>2092225</v>
      </c>
      <c r="N265" s="302">
        <f>SUM(N266:N281)</f>
        <v>401776</v>
      </c>
      <c r="O265" s="304">
        <f>SUM(O266:O281)</f>
        <v>2494001</v>
      </c>
      <c r="P265" s="304">
        <f t="shared" si="62"/>
        <v>8299</v>
      </c>
      <c r="Q265" s="305">
        <f t="shared" si="60"/>
        <v>99.67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2199819</v>
      </c>
      <c r="J266" s="306">
        <f t="shared" ref="J266:J295" si="64">H266-I266</f>
        <v>1690181</v>
      </c>
      <c r="K266" s="303">
        <f t="shared" si="63"/>
        <v>56.55</v>
      </c>
      <c r="L266" s="306">
        <v>2204600</v>
      </c>
      <c r="M266" s="307">
        <v>1833247</v>
      </c>
      <c r="N266" s="306">
        <v>366572</v>
      </c>
      <c r="O266" s="308">
        <f t="shared" ref="O266:O281" si="65">M266+N266</f>
        <v>2199819</v>
      </c>
      <c r="P266" s="308">
        <f t="shared" si="62"/>
        <v>4781</v>
      </c>
      <c r="Q266" s="305">
        <f t="shared" si="60"/>
        <v>99.78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137519</v>
      </c>
      <c r="J269" s="306">
        <f t="shared" si="64"/>
        <v>142481</v>
      </c>
      <c r="K269" s="303"/>
      <c r="L269" s="306">
        <v>137900</v>
      </c>
      <c r="M269" s="307">
        <v>112938</v>
      </c>
      <c r="N269" s="306">
        <v>24581</v>
      </c>
      <c r="O269" s="308">
        <f t="shared" si="65"/>
        <v>137519</v>
      </c>
      <c r="P269" s="308">
        <f t="shared" si="62"/>
        <v>381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97152</v>
      </c>
      <c r="J276" s="306">
        <f t="shared" si="64"/>
        <v>12848</v>
      </c>
      <c r="K276" s="303">
        <f t="shared" si="63"/>
        <v>88.32</v>
      </c>
      <c r="L276" s="306">
        <v>98700</v>
      </c>
      <c r="M276" s="307">
        <v>97152</v>
      </c>
      <c r="N276" s="306">
        <v>0</v>
      </c>
      <c r="O276" s="308">
        <f t="shared" si="65"/>
        <v>97152</v>
      </c>
      <c r="P276" s="308">
        <f t="shared" si="62"/>
        <v>1548</v>
      </c>
      <c r="Q276" s="305">
        <f t="shared" si="60"/>
        <v>98.43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138</v>
      </c>
      <c r="J277" s="306">
        <f t="shared" si="64"/>
        <v>862</v>
      </c>
      <c r="K277" s="303">
        <f t="shared" si="63"/>
        <v>13.8</v>
      </c>
      <c r="L277" s="306">
        <v>200</v>
      </c>
      <c r="M277" s="307">
        <v>69</v>
      </c>
      <c r="N277" s="306">
        <v>69</v>
      </c>
      <c r="O277" s="308">
        <f t="shared" si="65"/>
        <v>138</v>
      </c>
      <c r="P277" s="308">
        <f t="shared" si="62"/>
        <v>62</v>
      </c>
      <c r="Q277" s="305">
        <f t="shared" si="60"/>
        <v>69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59373</v>
      </c>
      <c r="J280" s="306">
        <f t="shared" si="64"/>
        <v>60627</v>
      </c>
      <c r="K280" s="303">
        <f t="shared" si="63"/>
        <v>49.48</v>
      </c>
      <c r="L280" s="306">
        <v>60900</v>
      </c>
      <c r="M280" s="307">
        <v>48819</v>
      </c>
      <c r="N280" s="306">
        <v>10554</v>
      </c>
      <c r="O280" s="308">
        <f t="shared" si="65"/>
        <v>59373</v>
      </c>
      <c r="P280" s="308">
        <f t="shared" si="62"/>
        <v>1527</v>
      </c>
      <c r="Q280" s="305">
        <f t="shared" si="60"/>
        <v>97.49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0</v>
      </c>
      <c r="M287" s="307"/>
      <c r="N287" s="306"/>
      <c r="O287" s="308">
        <f t="shared" si="67"/>
        <v>0</v>
      </c>
      <c r="P287" s="308">
        <f t="shared" si="62"/>
        <v>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52345</v>
      </c>
      <c r="J289" s="306">
        <f t="shared" si="64"/>
        <v>44655</v>
      </c>
      <c r="K289" s="303">
        <f t="shared" si="63"/>
        <v>53.96</v>
      </c>
      <c r="L289" s="302">
        <f>SUM(L290+L291+L292+L293+L294+L295)</f>
        <v>52600</v>
      </c>
      <c r="M289" s="284">
        <f>SUM(M290+M291+M292+M293+M294+M295)</f>
        <v>43546</v>
      </c>
      <c r="N289" s="302">
        <f>SUM(N290+N291+N292+N293+N294+N295)</f>
        <v>8799</v>
      </c>
      <c r="O289" s="304">
        <f>SUM(O290+O291+O292+O293+O294+O295)</f>
        <v>52345</v>
      </c>
      <c r="P289" s="304">
        <f t="shared" si="62"/>
        <v>255</v>
      </c>
      <c r="Q289" s="305">
        <f t="shared" si="60"/>
        <v>99.52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52345</v>
      </c>
      <c r="J295" s="306">
        <f t="shared" si="64"/>
        <v>44655</v>
      </c>
      <c r="K295" s="303">
        <f t="shared" si="63"/>
        <v>53.96</v>
      </c>
      <c r="L295" s="306">
        <v>52600</v>
      </c>
      <c r="M295" s="307">
        <v>43546</v>
      </c>
      <c r="N295" s="306">
        <v>8799</v>
      </c>
      <c r="O295" s="308">
        <f t="shared" si="68"/>
        <v>52345</v>
      </c>
      <c r="P295" s="308">
        <f t="shared" si="62"/>
        <v>255</v>
      </c>
      <c r="Q295" s="305">
        <f t="shared" si="60"/>
        <v>99.52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220887.63</v>
      </c>
      <c r="J296" s="302">
        <f t="shared" ref="J296" si="69">J297+J308+J309+J313+J316+J317+J318+J319+J320+J321+J322</f>
        <v>181112.37</v>
      </c>
      <c r="K296" s="303">
        <f t="shared" si="63"/>
        <v>54.95</v>
      </c>
      <c r="L296" s="302">
        <f>L297+L308+L309+L313+L316+L317+L318+L319+L320+L321+L322</f>
        <v>242000</v>
      </c>
      <c r="M296" s="284">
        <f>M297+M308+M309+M313+M316+M317+M318+M319+M320+M321+M322</f>
        <v>195432.21000000002</v>
      </c>
      <c r="N296" s="302">
        <f>N297+N308+N309+N313+N316+N317+N318+N319+N320+N321+N322</f>
        <v>25455.42</v>
      </c>
      <c r="O296" s="338">
        <f t="shared" ref="O296" si="70">O297+O308+O309+O313+O316+O317+O318+O319+O320+O321+O322</f>
        <v>220887.63</v>
      </c>
      <c r="P296" s="304">
        <f t="shared" si="62"/>
        <v>21112.369999999995</v>
      </c>
      <c r="Q296" s="305">
        <f t="shared" si="60"/>
        <v>91.28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156786.51999999999</v>
      </c>
      <c r="J297" s="302">
        <f>SUM(J298:J307)</f>
        <v>117213.48000000001</v>
      </c>
      <c r="K297" s="303">
        <f t="shared" si="63"/>
        <v>57.22</v>
      </c>
      <c r="L297" s="302">
        <f>SUM(L298:L307)</f>
        <v>163000</v>
      </c>
      <c r="M297" s="284">
        <f>SUM(M298:M307)</f>
        <v>139177.25</v>
      </c>
      <c r="N297" s="302">
        <f>SUM(N298:N307)</f>
        <v>17609.27</v>
      </c>
      <c r="O297" s="304">
        <f>SUM(O298:O307)</f>
        <v>156786.51999999999</v>
      </c>
      <c r="P297" s="304">
        <f t="shared" si="62"/>
        <v>6213.4800000000105</v>
      </c>
      <c r="Q297" s="305">
        <f t="shared" si="60"/>
        <v>96.19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2000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1007.04</v>
      </c>
      <c r="Q298" s="305">
        <f t="shared" si="60"/>
        <v>49.65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/>
      <c r="J299" s="306">
        <f t="shared" si="71"/>
        <v>1000</v>
      </c>
      <c r="K299" s="303"/>
      <c r="L299" s="306">
        <v>1000</v>
      </c>
      <c r="M299" s="307"/>
      <c r="N299" s="306"/>
      <c r="O299" s="308">
        <f t="shared" si="72"/>
        <v>0</v>
      </c>
      <c r="P299" s="308">
        <f t="shared" si="62"/>
        <v>1000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55852.32</v>
      </c>
      <c r="J300" s="306">
        <f t="shared" si="71"/>
        <v>24147.68</v>
      </c>
      <c r="K300" s="303">
        <f t="shared" si="63"/>
        <v>69.819999999999993</v>
      </c>
      <c r="L300" s="306">
        <v>59000</v>
      </c>
      <c r="M300" s="307">
        <v>49520.62</v>
      </c>
      <c r="N300" s="306">
        <v>6331.7</v>
      </c>
      <c r="O300" s="308">
        <f t="shared" si="72"/>
        <v>55852.32</v>
      </c>
      <c r="P300" s="308">
        <f t="shared" si="62"/>
        <v>3147.6800000000003</v>
      </c>
      <c r="Q300" s="305">
        <f t="shared" si="60"/>
        <v>94.66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15443.199999999999</v>
      </c>
      <c r="J301" s="306">
        <f t="shared" si="71"/>
        <v>15556.800000000001</v>
      </c>
      <c r="K301" s="303">
        <f t="shared" si="63"/>
        <v>49.82</v>
      </c>
      <c r="L301" s="306">
        <v>16000</v>
      </c>
      <c r="M301" s="307">
        <v>14602.13</v>
      </c>
      <c r="N301" s="306">
        <v>841.07</v>
      </c>
      <c r="O301" s="308">
        <f t="shared" si="72"/>
        <v>15443.199999999999</v>
      </c>
      <c r="P301" s="308">
        <f t="shared" si="62"/>
        <v>556.80000000000109</v>
      </c>
      <c r="Q301" s="305">
        <f t="shared" si="60"/>
        <v>96.52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2322.96</v>
      </c>
      <c r="J302" s="306">
        <f t="shared" si="71"/>
        <v>3677.04</v>
      </c>
      <c r="K302" s="303">
        <f t="shared" si="63"/>
        <v>38.72</v>
      </c>
      <c r="L302" s="306">
        <v>3000</v>
      </c>
      <c r="M302" s="307">
        <v>2322.96</v>
      </c>
      <c r="N302" s="306">
        <v>0</v>
      </c>
      <c r="O302" s="308">
        <f t="shared" si="72"/>
        <v>2322.96</v>
      </c>
      <c r="P302" s="308">
        <f t="shared" si="62"/>
        <v>677.04</v>
      </c>
      <c r="Q302" s="305">
        <f t="shared" si="60"/>
        <v>77.430000000000007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6016.05</v>
      </c>
      <c r="J305" s="306">
        <f t="shared" si="71"/>
        <v>3983.95</v>
      </c>
      <c r="K305" s="303">
        <f t="shared" si="63"/>
        <v>60.16</v>
      </c>
      <c r="L305" s="306">
        <v>7000</v>
      </c>
      <c r="M305" s="307">
        <v>5879.55</v>
      </c>
      <c r="N305" s="306">
        <v>136.5</v>
      </c>
      <c r="O305" s="308">
        <f t="shared" si="72"/>
        <v>6016.05</v>
      </c>
      <c r="P305" s="308">
        <f t="shared" si="62"/>
        <v>983.94999999999982</v>
      </c>
      <c r="Q305" s="305">
        <f t="shared" ref="Q305:Q368" si="73">ROUND(O305/L305*100,2)</f>
        <v>85.94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64854.5</v>
      </c>
      <c r="J306" s="306">
        <f t="shared" si="71"/>
        <v>63145.5</v>
      </c>
      <c r="K306" s="303">
        <f t="shared" si="63"/>
        <v>50.67</v>
      </c>
      <c r="L306" s="306">
        <v>62000</v>
      </c>
      <c r="M306" s="307">
        <v>54554.5</v>
      </c>
      <c r="N306" s="306">
        <v>10300</v>
      </c>
      <c r="O306" s="308">
        <f t="shared" si="72"/>
        <v>64854.5</v>
      </c>
      <c r="P306" s="308">
        <f t="shared" si="62"/>
        <v>-2854.5</v>
      </c>
      <c r="Q306" s="305">
        <f t="shared" si="73"/>
        <v>104.6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11304.53</v>
      </c>
      <c r="J307" s="306">
        <f t="shared" si="71"/>
        <v>2695.4699999999993</v>
      </c>
      <c r="K307" s="303">
        <f t="shared" si="63"/>
        <v>80.75</v>
      </c>
      <c r="L307" s="306">
        <v>13000</v>
      </c>
      <c r="M307" s="307">
        <v>11304.53</v>
      </c>
      <c r="N307" s="306">
        <v>0</v>
      </c>
      <c r="O307" s="308">
        <f t="shared" si="72"/>
        <v>11304.53</v>
      </c>
      <c r="P307" s="308">
        <f t="shared" si="62"/>
        <v>1695.4699999999993</v>
      </c>
      <c r="Q307" s="305">
        <f t="shared" si="73"/>
        <v>86.96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4211.91</v>
      </c>
      <c r="J313" s="306">
        <f t="shared" si="71"/>
        <v>3788.09</v>
      </c>
      <c r="K313" s="303">
        <f t="shared" ref="K313:K376" si="75">ROUND(I313/H313*100,2)</f>
        <v>52.65</v>
      </c>
      <c r="L313" s="302">
        <f>L314+L315</f>
        <v>6000</v>
      </c>
      <c r="M313" s="284">
        <f>M314+M315</f>
        <v>3856.95</v>
      </c>
      <c r="N313" s="302">
        <f>N314+N315</f>
        <v>354.96</v>
      </c>
      <c r="O313" s="304">
        <f>O314+O315</f>
        <v>4211.91</v>
      </c>
      <c r="P313" s="304">
        <f t="shared" si="62"/>
        <v>1788.0900000000001</v>
      </c>
      <c r="Q313" s="305">
        <f t="shared" si="73"/>
        <v>70.2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4211.91</v>
      </c>
      <c r="J314" s="306">
        <f t="shared" si="71"/>
        <v>3788.09</v>
      </c>
      <c r="K314" s="303">
        <f t="shared" si="75"/>
        <v>52.65</v>
      </c>
      <c r="L314" s="306">
        <v>6000</v>
      </c>
      <c r="M314" s="307">
        <v>3856.95</v>
      </c>
      <c r="N314" s="306">
        <v>354.96</v>
      </c>
      <c r="O314" s="308">
        <f t="shared" ref="O314:O321" si="76">M314+N314</f>
        <v>4211.91</v>
      </c>
      <c r="P314" s="308">
        <f t="shared" si="62"/>
        <v>1788.0900000000001</v>
      </c>
      <c r="Q314" s="305">
        <f t="shared" si="73"/>
        <v>70.2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si="76"/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59889.2</v>
      </c>
      <c r="J322" s="302">
        <f>+J323+J324+J325+J326+J327+J328</f>
        <v>60110.8</v>
      </c>
      <c r="K322" s="303">
        <f t="shared" si="75"/>
        <v>49.91</v>
      </c>
      <c r="L322" s="302">
        <f>L324+L325+L326+L328</f>
        <v>73000</v>
      </c>
      <c r="M322" s="284">
        <f>+M323+M324+M325+M326+M327+M328</f>
        <v>52398.009999999995</v>
      </c>
      <c r="N322" s="302">
        <f>+N323+N324+N325+N326+N327+N328</f>
        <v>7491.19</v>
      </c>
      <c r="O322" s="304">
        <f>+O323+O324+O325+O326+O327+O328</f>
        <v>59889.2</v>
      </c>
      <c r="P322" s="304">
        <f t="shared" si="62"/>
        <v>13110.800000000003</v>
      </c>
      <c r="Q322" s="305">
        <f t="shared" si="73"/>
        <v>82.04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9717.81</v>
      </c>
      <c r="J325" s="306">
        <f t="shared" si="71"/>
        <v>18282.190000000002</v>
      </c>
      <c r="K325" s="303">
        <f t="shared" si="75"/>
        <v>34.71</v>
      </c>
      <c r="L325" s="306">
        <v>12000</v>
      </c>
      <c r="M325" s="307">
        <v>9502.06</v>
      </c>
      <c r="N325" s="306">
        <v>215.75</v>
      </c>
      <c r="O325" s="308">
        <f t="shared" si="77"/>
        <v>9717.81</v>
      </c>
      <c r="P325" s="308">
        <f t="shared" si="78"/>
        <v>2282.1900000000005</v>
      </c>
      <c r="Q325" s="305">
        <f t="shared" si="73"/>
        <v>80.98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48338.39</v>
      </c>
      <c r="J326" s="306">
        <f t="shared" si="71"/>
        <v>35661.61</v>
      </c>
      <c r="K326" s="303">
        <f t="shared" si="75"/>
        <v>57.55</v>
      </c>
      <c r="L326" s="306">
        <v>55000</v>
      </c>
      <c r="M326" s="307">
        <v>41062.949999999997</v>
      </c>
      <c r="N326" s="306">
        <v>7275.44</v>
      </c>
      <c r="O326" s="308">
        <f t="shared" si="77"/>
        <v>48338.39</v>
      </c>
      <c r="P326" s="308">
        <f t="shared" si="78"/>
        <v>6661.6100000000006</v>
      </c>
      <c r="Q326" s="305">
        <f t="shared" si="73"/>
        <v>87.89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1833</v>
      </c>
      <c r="J328" s="306">
        <f t="shared" si="71"/>
        <v>4167</v>
      </c>
      <c r="K328" s="303">
        <f t="shared" si="75"/>
        <v>30.55</v>
      </c>
      <c r="L328" s="306">
        <v>6000</v>
      </c>
      <c r="M328" s="307">
        <v>1833</v>
      </c>
      <c r="N328" s="306">
        <v>0</v>
      </c>
      <c r="O328" s="308">
        <f t="shared" si="77"/>
        <v>1833</v>
      </c>
      <c r="P328" s="308">
        <f t="shared" si="78"/>
        <v>4167</v>
      </c>
      <c r="Q328" s="305">
        <f t="shared" si="73"/>
        <v>30.55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1654739</v>
      </c>
      <c r="J332" s="302">
        <f>J333</f>
        <v>1325261</v>
      </c>
      <c r="K332" s="303">
        <f t="shared" si="75"/>
        <v>55.53</v>
      </c>
      <c r="L332" s="302">
        <f>L333</f>
        <v>1718000</v>
      </c>
      <c r="M332" s="284">
        <f>M333</f>
        <v>1382827</v>
      </c>
      <c r="N332" s="302">
        <f>N333</f>
        <v>271912</v>
      </c>
      <c r="O332" s="338">
        <f>O333</f>
        <v>1654739</v>
      </c>
      <c r="P332" s="304">
        <f t="shared" si="78"/>
        <v>63261</v>
      </c>
      <c r="Q332" s="305">
        <f t="shared" si="73"/>
        <v>96.32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1654739</v>
      </c>
      <c r="J333" s="302">
        <f>J334+J335+J336</f>
        <v>1325261</v>
      </c>
      <c r="K333" s="303">
        <f t="shared" si="75"/>
        <v>55.53</v>
      </c>
      <c r="L333" s="302">
        <f>L334+L335+L336</f>
        <v>1718000</v>
      </c>
      <c r="M333" s="284">
        <f>M334+M335+M336</f>
        <v>1382827</v>
      </c>
      <c r="N333" s="302">
        <f>N334+N335+N336</f>
        <v>271912</v>
      </c>
      <c r="O333" s="304">
        <f>O334+O335+O336</f>
        <v>1654739</v>
      </c>
      <c r="P333" s="304">
        <f t="shared" si="78"/>
        <v>63261</v>
      </c>
      <c r="Q333" s="305">
        <f t="shared" si="73"/>
        <v>96.32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1654739</v>
      </c>
      <c r="J334" s="306">
        <f t="shared" ref="J334:J382" si="81">H334-I334</f>
        <v>1325261</v>
      </c>
      <c r="K334" s="303">
        <f t="shared" si="75"/>
        <v>55.53</v>
      </c>
      <c r="L334" s="306">
        <v>1718000</v>
      </c>
      <c r="M334" s="307">
        <v>1382827</v>
      </c>
      <c r="N334" s="306">
        <v>271912</v>
      </c>
      <c r="O334" s="308">
        <f t="shared" ref="O334:O336" si="82">M334+N334</f>
        <v>1654739</v>
      </c>
      <c r="P334" s="308">
        <f t="shared" si="78"/>
        <v>63261</v>
      </c>
      <c r="Q334" s="305">
        <f t="shared" si="73"/>
        <v>96.32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6658967</v>
      </c>
      <c r="J337" s="302">
        <f t="shared" ref="J337" si="83">J338+J355</f>
        <v>3771033</v>
      </c>
      <c r="K337" s="303">
        <f t="shared" si="75"/>
        <v>63.84</v>
      </c>
      <c r="L337" s="302">
        <f>L338+L355</f>
        <v>6995000</v>
      </c>
      <c r="M337" s="284">
        <f>M338+M355</f>
        <v>5556039</v>
      </c>
      <c r="N337" s="302">
        <f>N338+N355</f>
        <v>1102928</v>
      </c>
      <c r="O337" s="338">
        <f t="shared" ref="O337" si="84">O338+O355</f>
        <v>6658967</v>
      </c>
      <c r="P337" s="304">
        <f t="shared" si="78"/>
        <v>336033</v>
      </c>
      <c r="Q337" s="305">
        <f t="shared" si="73"/>
        <v>95.2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6658967</v>
      </c>
      <c r="J338" s="306">
        <f t="shared" si="81"/>
        <v>3771033</v>
      </c>
      <c r="K338" s="303">
        <f t="shared" si="75"/>
        <v>63.84</v>
      </c>
      <c r="L338" s="302">
        <f>+L339+L348+L350+L349</f>
        <v>6995000</v>
      </c>
      <c r="M338" s="284">
        <f>+M339+M348+M350+M349</f>
        <v>5556039</v>
      </c>
      <c r="N338" s="302">
        <f>+N339+N348+N350+N349</f>
        <v>1102928</v>
      </c>
      <c r="O338" s="304">
        <f>+O339+O348+O350+O349</f>
        <v>6658967</v>
      </c>
      <c r="P338" s="304">
        <f t="shared" si="78"/>
        <v>336033</v>
      </c>
      <c r="Q338" s="305">
        <f t="shared" si="73"/>
        <v>95.2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10090000</v>
      </c>
      <c r="I339" s="339">
        <f>+I340+I341+I342+I343+I344+I345+I346+I347</f>
        <v>6474822</v>
      </c>
      <c r="J339" s="306">
        <f t="shared" si="81"/>
        <v>3615178</v>
      </c>
      <c r="K339" s="303"/>
      <c r="L339" s="339">
        <f>+L340+L341+L342+L343+L344+L345+L346+L347</f>
        <v>6685000</v>
      </c>
      <c r="M339" s="339">
        <f>+M340+M341+M342+M343+M344+M345+M346+M347</f>
        <v>5386479</v>
      </c>
      <c r="N339" s="339">
        <f>+N340+N341+N342+N343+N344+N345+N346+N347</f>
        <v>1088343</v>
      </c>
      <c r="O339" s="339">
        <f>+O340+O341+O342+O343+O344+O345+O346+O347</f>
        <v>6474822</v>
      </c>
      <c r="P339" s="339">
        <f t="shared" si="78"/>
        <v>210178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10090000</v>
      </c>
      <c r="I340" s="306">
        <f>O340</f>
        <v>6474822</v>
      </c>
      <c r="J340" s="306">
        <f t="shared" si="81"/>
        <v>3615178</v>
      </c>
      <c r="K340" s="303"/>
      <c r="L340" s="306">
        <v>6685000</v>
      </c>
      <c r="M340" s="307">
        <v>5386479</v>
      </c>
      <c r="N340" s="306">
        <v>1088343</v>
      </c>
      <c r="O340" s="308">
        <f t="shared" ref="O340:O354" si="85">M340+N340</f>
        <v>6474822</v>
      </c>
      <c r="P340" s="308">
        <f t="shared" si="78"/>
        <v>210178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138374</v>
      </c>
      <c r="J348" s="306">
        <f t="shared" si="81"/>
        <v>81626</v>
      </c>
      <c r="K348" s="303"/>
      <c r="L348" s="306">
        <v>190000</v>
      </c>
      <c r="M348" s="307">
        <v>134872</v>
      </c>
      <c r="N348" s="306">
        <v>3502</v>
      </c>
      <c r="O348" s="308">
        <f t="shared" si="85"/>
        <v>138374</v>
      </c>
      <c r="P348" s="308">
        <f t="shared" si="78"/>
        <v>51626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45771</v>
      </c>
      <c r="J349" s="306">
        <f t="shared" si="81"/>
        <v>74229</v>
      </c>
      <c r="K349" s="303"/>
      <c r="L349" s="343">
        <v>120000</v>
      </c>
      <c r="M349" s="344">
        <v>34688</v>
      </c>
      <c r="N349" s="343">
        <v>11083</v>
      </c>
      <c r="O349" s="345">
        <f t="shared" si="85"/>
        <v>45771</v>
      </c>
      <c r="P349" s="345">
        <f t="shared" si="78"/>
        <v>74229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-94124</v>
      </c>
      <c r="J373" s="315">
        <f t="shared" si="81"/>
        <v>94124</v>
      </c>
      <c r="K373" s="316"/>
      <c r="L373" s="315"/>
      <c r="M373" s="317">
        <v>-84638</v>
      </c>
      <c r="N373" s="315">
        <v>-9486</v>
      </c>
      <c r="O373" s="318">
        <f t="shared" si="93"/>
        <v>-94124</v>
      </c>
      <c r="P373" s="318">
        <f t="shared" si="78"/>
        <v>94124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8313706</v>
      </c>
      <c r="J375" s="306">
        <f>J333+J338</f>
        <v>5096294</v>
      </c>
      <c r="K375" s="303">
        <f t="shared" si="75"/>
        <v>62</v>
      </c>
      <c r="L375" s="302">
        <f>L333+L338</f>
        <v>8713000</v>
      </c>
      <c r="M375" s="302">
        <f>M333+M338</f>
        <v>6938866</v>
      </c>
      <c r="N375" s="302">
        <f>N333+N338</f>
        <v>1374840</v>
      </c>
      <c r="O375" s="302">
        <f>O333+O338</f>
        <v>8313706</v>
      </c>
      <c r="P375" s="304">
        <f t="shared" si="78"/>
        <v>399294</v>
      </c>
      <c r="Q375" s="305">
        <f t="shared" ref="Q375:Q381" si="94">ROUND(O375/N375*100,2)</f>
        <v>604.70000000000005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2673109.629999999</v>
      </c>
      <c r="J378" s="306">
        <f t="shared" si="81"/>
        <v>2256890.370000001</v>
      </c>
      <c r="K378" s="303">
        <f t="shared" si="95"/>
        <v>54.22</v>
      </c>
      <c r="L378" s="302">
        <f>L379+L380</f>
        <v>2796900</v>
      </c>
      <c r="M378" s="302">
        <f>M379+M380</f>
        <v>2246565.2100000009</v>
      </c>
      <c r="N378" s="302">
        <f>N379+N380</f>
        <v>426544.41999999993</v>
      </c>
      <c r="O378" s="302">
        <f>O379+O380</f>
        <v>2673109.629999999</v>
      </c>
      <c r="P378" s="304">
        <f t="shared" si="78"/>
        <v>123790.37000000104</v>
      </c>
      <c r="Q378" s="305">
        <f t="shared" si="94"/>
        <v>626.69000000000005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48338.39</v>
      </c>
      <c r="J379" s="306">
        <f t="shared" si="81"/>
        <v>35661.61</v>
      </c>
      <c r="K379" s="303">
        <f t="shared" si="95"/>
        <v>57.55</v>
      </c>
      <c r="L379" s="302">
        <f>+L326</f>
        <v>55000</v>
      </c>
      <c r="M379" s="302">
        <f>+M326</f>
        <v>41062.949999999997</v>
      </c>
      <c r="N379" s="302">
        <f>+N326</f>
        <v>7275.44</v>
      </c>
      <c r="O379" s="302">
        <f>+O326</f>
        <v>48338.39</v>
      </c>
      <c r="P379" s="304">
        <f t="shared" si="78"/>
        <v>6661.6100000000006</v>
      </c>
      <c r="Q379" s="305">
        <f t="shared" si="94"/>
        <v>664.41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2624771.2399999988</v>
      </c>
      <c r="J380" s="306">
        <f t="shared" si="81"/>
        <v>2221228.7600000012</v>
      </c>
      <c r="K380" s="303">
        <f t="shared" si="95"/>
        <v>54.16</v>
      </c>
      <c r="L380" s="302">
        <f>L262-L375-L376-L379</f>
        <v>2741900</v>
      </c>
      <c r="M380" s="302">
        <f>M262-M375-M376-M379</f>
        <v>2205502.2600000007</v>
      </c>
      <c r="N380" s="302">
        <f>N262-N375-N376-N379</f>
        <v>419268.97999999992</v>
      </c>
      <c r="O380" s="302">
        <f>O262-O375-O376-O379</f>
        <v>2624771.2399999988</v>
      </c>
      <c r="P380" s="304">
        <f t="shared" si="78"/>
        <v>117128.76000000117</v>
      </c>
      <c r="Q380" s="305">
        <f t="shared" si="94"/>
        <v>626.04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13790000</v>
      </c>
      <c r="I381" s="302">
        <f>I383</f>
        <v>7328751.4700000007</v>
      </c>
      <c r="J381" s="306">
        <f t="shared" si="81"/>
        <v>6461248.5299999993</v>
      </c>
      <c r="K381" s="303">
        <f t="shared" si="95"/>
        <v>53.15</v>
      </c>
      <c r="L381" s="302">
        <f>L383</f>
        <v>7955000</v>
      </c>
      <c r="M381" s="302">
        <f>M383</f>
        <v>6283840.2200000007</v>
      </c>
      <c r="N381" s="302">
        <f>N383</f>
        <v>1044911.25</v>
      </c>
      <c r="O381" s="302">
        <f>O383</f>
        <v>7328751.4700000007</v>
      </c>
      <c r="P381" s="304">
        <f t="shared" si="78"/>
        <v>626248.52999999933</v>
      </c>
      <c r="Q381" s="305">
        <f t="shared" si="94"/>
        <v>701.38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570" t="s">
        <v>208</v>
      </c>
      <c r="B383" s="571"/>
      <c r="C383" s="571"/>
      <c r="D383" s="571"/>
      <c r="E383" s="571"/>
      <c r="F383" s="571"/>
      <c r="G383" s="320" t="s">
        <v>209</v>
      </c>
      <c r="H383" s="321">
        <f>+H384+H445</f>
        <v>13790000</v>
      </c>
      <c r="I383" s="321">
        <f>+I384+I445</f>
        <v>7328751.4700000007</v>
      </c>
      <c r="J383" s="321">
        <f>+J384</f>
        <v>6445923.3699999992</v>
      </c>
      <c r="K383" s="350">
        <f t="shared" ref="K383:K416" si="96">ROUND(I383/H383*100,2)</f>
        <v>53.15</v>
      </c>
      <c r="L383" s="321">
        <f>+L384+L445</f>
        <v>7955000</v>
      </c>
      <c r="M383" s="323">
        <f>+M384+M445</f>
        <v>6283840.2200000007</v>
      </c>
      <c r="N383" s="321">
        <f>+N384+N445</f>
        <v>1044911.25</v>
      </c>
      <c r="O383" s="324">
        <f>+O384+O445</f>
        <v>7328751.4700000007</v>
      </c>
      <c r="P383" s="324">
        <f t="shared" si="78"/>
        <v>626248.52999999933</v>
      </c>
      <c r="Q383" s="325">
        <f t="shared" si="92"/>
        <v>92.13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13790000</v>
      </c>
      <c r="I384" s="302">
        <f>I385+I388+I391+I394+I400+I414</f>
        <v>7344076.6300000008</v>
      </c>
      <c r="J384" s="302">
        <f>J385+J388+J391+J394+J400+J414</f>
        <v>6445923.3699999992</v>
      </c>
      <c r="K384" s="346">
        <f t="shared" si="96"/>
        <v>53.26</v>
      </c>
      <c r="L384" s="302">
        <f>L385+L388+L391+L394+L400+L414</f>
        <v>7955000</v>
      </c>
      <c r="M384" s="284">
        <f>M385+M388+M391+M394+M400+M414</f>
        <v>6293245.3800000008</v>
      </c>
      <c r="N384" s="302">
        <f>N385+N388+N391+N394+N400+N414</f>
        <v>1050831.25</v>
      </c>
      <c r="O384" s="375">
        <f>O385+O388+O391+O394+O400+O414</f>
        <v>7344076.6300000008</v>
      </c>
      <c r="P384" s="304">
        <f t="shared" si="78"/>
        <v>610923.36999999918</v>
      </c>
      <c r="Q384" s="305">
        <f t="shared" si="92"/>
        <v>92.32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4965.9799999999996</v>
      </c>
      <c r="J385" s="302">
        <f t="shared" ref="J385:J386" si="97">J386</f>
        <v>34.020000000000437</v>
      </c>
      <c r="K385" s="346">
        <f t="shared" si="96"/>
        <v>99.32</v>
      </c>
      <c r="L385" s="302">
        <f t="shared" ref="L385:O386" si="98">L386</f>
        <v>5000</v>
      </c>
      <c r="M385" s="284">
        <f t="shared" si="98"/>
        <v>4965.9799999999996</v>
      </c>
      <c r="N385" s="302">
        <f t="shared" si="98"/>
        <v>0</v>
      </c>
      <c r="O385" s="338">
        <f t="shared" si="98"/>
        <v>4965.9799999999996</v>
      </c>
      <c r="P385" s="304">
        <f t="shared" si="78"/>
        <v>34.020000000000437</v>
      </c>
      <c r="Q385" s="305">
        <f t="shared" si="92"/>
        <v>99.32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4965.9799999999996</v>
      </c>
      <c r="J386" s="302">
        <f t="shared" si="97"/>
        <v>34.020000000000437</v>
      </c>
      <c r="K386" s="346">
        <f t="shared" si="96"/>
        <v>99.32</v>
      </c>
      <c r="L386" s="302">
        <f t="shared" si="98"/>
        <v>5000</v>
      </c>
      <c r="M386" s="284">
        <f t="shared" si="98"/>
        <v>4965.9799999999996</v>
      </c>
      <c r="N386" s="302">
        <f t="shared" si="98"/>
        <v>0</v>
      </c>
      <c r="O386" s="304">
        <f t="shared" si="98"/>
        <v>4965.9799999999996</v>
      </c>
      <c r="P386" s="304">
        <f t="shared" si="78"/>
        <v>34.020000000000437</v>
      </c>
      <c r="Q386" s="305">
        <f t="shared" si="92"/>
        <v>99.32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>
        <f>O387</f>
        <v>4965.9799999999996</v>
      </c>
      <c r="J387" s="306">
        <f t="shared" ref="J387:J450" si="99">H387-I387</f>
        <v>34.020000000000437</v>
      </c>
      <c r="K387" s="346">
        <f t="shared" si="96"/>
        <v>99.32</v>
      </c>
      <c r="L387" s="306">
        <v>5000</v>
      </c>
      <c r="M387" s="307">
        <v>4965.9799999999996</v>
      </c>
      <c r="N387" s="306">
        <v>0</v>
      </c>
      <c r="O387" s="308">
        <f t="shared" ref="O387" si="100">M387+N387</f>
        <v>4965.9799999999996</v>
      </c>
      <c r="P387" s="308">
        <f t="shared" si="78"/>
        <v>34.020000000000437</v>
      </c>
      <c r="Q387" s="305">
        <f t="shared" si="92"/>
        <v>99.32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3115000</v>
      </c>
      <c r="I400" s="302">
        <f>+I401+I404+I407+I410</f>
        <v>0</v>
      </c>
      <c r="J400" s="306">
        <f t="shared" si="99"/>
        <v>3115000</v>
      </c>
      <c r="K400" s="346">
        <f t="shared" si="96"/>
        <v>0</v>
      </c>
      <c r="L400" s="302">
        <f>+L401+L404+L407+L410</f>
        <v>584000</v>
      </c>
      <c r="M400" s="284">
        <f>+M401+M404+M407+M410</f>
        <v>0</v>
      </c>
      <c r="N400" s="302">
        <f>+N401+N404+N407+N410</f>
        <v>0</v>
      </c>
      <c r="O400" s="304">
        <f t="shared" ref="O400" si="107">+O401+O404+O407+O410</f>
        <v>0</v>
      </c>
      <c r="P400" s="308">
        <f t="shared" si="101"/>
        <v>584000</v>
      </c>
      <c r="Q400" s="305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3115000</v>
      </c>
      <c r="I407" s="306">
        <f>I408+I409</f>
        <v>0</v>
      </c>
      <c r="J407" s="306">
        <f t="shared" si="99"/>
        <v>3115000</v>
      </c>
      <c r="K407" s="346">
        <f t="shared" si="96"/>
        <v>0</v>
      </c>
      <c r="L407" s="306">
        <f>L408+L409</f>
        <v>584000</v>
      </c>
      <c r="M407" s="307">
        <f>M408+M409</f>
        <v>0</v>
      </c>
      <c r="N407" s="306">
        <f>N408+N409</f>
        <v>0</v>
      </c>
      <c r="O407" s="308">
        <f>O408+O409</f>
        <v>0</v>
      </c>
      <c r="P407" s="308">
        <f>P408+P409</f>
        <v>0</v>
      </c>
      <c r="Q407" s="305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688000</v>
      </c>
      <c r="I408" s="306"/>
      <c r="J408" s="306">
        <f t="shared" si="99"/>
        <v>688000</v>
      </c>
      <c r="K408" s="346">
        <f t="shared" si="96"/>
        <v>0</v>
      </c>
      <c r="L408" s="306">
        <v>129000</v>
      </c>
      <c r="M408" s="307"/>
      <c r="N408" s="306"/>
      <c r="O408" s="308">
        <f t="shared" ref="O408:O413" si="110">M408+N408</f>
        <v>0</v>
      </c>
      <c r="P408" s="308"/>
      <c r="Q408" s="305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2427000</v>
      </c>
      <c r="I409" s="306"/>
      <c r="J409" s="306">
        <f t="shared" si="99"/>
        <v>2427000</v>
      </c>
      <c r="K409" s="346">
        <f t="shared" si="96"/>
        <v>0</v>
      </c>
      <c r="L409" s="306">
        <v>455000</v>
      </c>
      <c r="M409" s="307"/>
      <c r="N409" s="306"/>
      <c r="O409" s="308">
        <f t="shared" si="110"/>
        <v>0</v>
      </c>
      <c r="P409" s="308"/>
      <c r="Q409" s="305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7339110.6500000004</v>
      </c>
      <c r="J414" s="302">
        <f t="shared" si="99"/>
        <v>3330889.3499999996</v>
      </c>
      <c r="K414" s="346">
        <f t="shared" si="96"/>
        <v>68.78</v>
      </c>
      <c r="L414" s="302">
        <f>L415</f>
        <v>7366000</v>
      </c>
      <c r="M414" s="284">
        <f>M415</f>
        <v>6288279.4000000004</v>
      </c>
      <c r="N414" s="302">
        <f>N415</f>
        <v>1050831.25</v>
      </c>
      <c r="O414" s="338">
        <f t="shared" ref="O414" si="111">O415</f>
        <v>7339110.6500000004</v>
      </c>
      <c r="P414" s="304">
        <f t="shared" si="101"/>
        <v>26889.349999999627</v>
      </c>
      <c r="Q414" s="305">
        <f t="shared" si="92"/>
        <v>99.63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7339110.6500000004</v>
      </c>
      <c r="J415" s="306">
        <f t="shared" si="99"/>
        <v>3330889.3499999996</v>
      </c>
      <c r="K415" s="346">
        <f t="shared" si="96"/>
        <v>68.78</v>
      </c>
      <c r="L415" s="302">
        <f t="shared" ref="L415:O415" si="112">+L416+L441</f>
        <v>7366000</v>
      </c>
      <c r="M415" s="284">
        <f t="shared" si="112"/>
        <v>6288279.4000000004</v>
      </c>
      <c r="N415" s="302">
        <f t="shared" si="112"/>
        <v>1050831.25</v>
      </c>
      <c r="O415" s="302">
        <f t="shared" si="112"/>
        <v>7339110.6500000004</v>
      </c>
      <c r="P415" s="304">
        <f t="shared" si="101"/>
        <v>26889.349999999627</v>
      </c>
      <c r="Q415" s="305">
        <f t="shared" si="92"/>
        <v>99.63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7339110.6500000004</v>
      </c>
      <c r="J416" s="306">
        <f t="shared" si="99"/>
        <v>3330889.3499999996</v>
      </c>
      <c r="K416" s="346">
        <f t="shared" si="96"/>
        <v>68.78</v>
      </c>
      <c r="L416" s="302">
        <f t="shared" ref="L416:N416" si="113">+L417+L427+L429+L434+L435+L436+L437+L438+L439+L440+L431</f>
        <v>7366000</v>
      </c>
      <c r="M416" s="356">
        <f t="shared" si="113"/>
        <v>6288279.4000000004</v>
      </c>
      <c r="N416" s="302">
        <f t="shared" si="113"/>
        <v>1050831.25</v>
      </c>
      <c r="O416" s="302">
        <f>+O417+O427+O429+O434+O435+O436+O437+O438+O439+O440+O431</f>
        <v>7339110.6500000004</v>
      </c>
      <c r="P416" s="356">
        <f t="shared" si="101"/>
        <v>26889.349999999627</v>
      </c>
      <c r="Q416" s="305">
        <f t="shared" si="92"/>
        <v>99.63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313000</v>
      </c>
      <c r="I427" s="302">
        <f>I428</f>
        <v>21066.07</v>
      </c>
      <c r="J427" s="306">
        <f t="shared" si="99"/>
        <v>291933.93</v>
      </c>
      <c r="K427" s="346"/>
      <c r="L427" s="302">
        <f>L428</f>
        <v>30000</v>
      </c>
      <c r="M427" s="284">
        <f>M428</f>
        <v>12387.5</v>
      </c>
      <c r="N427" s="302">
        <f>N428</f>
        <v>8678.57</v>
      </c>
      <c r="O427" s="302">
        <f>O428</f>
        <v>21066.07</v>
      </c>
      <c r="P427" s="357">
        <f t="shared" si="101"/>
        <v>8933.93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313000</v>
      </c>
      <c r="I428" s="306">
        <f>O428</f>
        <v>21066.07</v>
      </c>
      <c r="J428" s="306">
        <f t="shared" si="99"/>
        <v>291933.93</v>
      </c>
      <c r="K428" s="346"/>
      <c r="L428" s="306">
        <v>30000</v>
      </c>
      <c r="M428" s="307">
        <v>12387.5</v>
      </c>
      <c r="N428" s="306">
        <v>8678.57</v>
      </c>
      <c r="O428" s="308">
        <f t="shared" ref="O428" si="115">M428+N428</f>
        <v>21066.07</v>
      </c>
      <c r="P428" s="308">
        <f t="shared" si="101"/>
        <v>8933.93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10205000</v>
      </c>
      <c r="I429" s="302">
        <f>I430</f>
        <v>7159811.5800000001</v>
      </c>
      <c r="J429" s="306">
        <f t="shared" si="99"/>
        <v>3045188.42</v>
      </c>
      <c r="K429" s="346"/>
      <c r="L429" s="302">
        <f>L430</f>
        <v>7189000</v>
      </c>
      <c r="M429" s="284">
        <f>M430</f>
        <v>6143931.9000000004</v>
      </c>
      <c r="N429" s="302">
        <f>N430</f>
        <v>1015879.6800000001</v>
      </c>
      <c r="O429" s="302">
        <f>O430</f>
        <v>7159811.5800000001</v>
      </c>
      <c r="P429" s="357">
        <f t="shared" si="101"/>
        <v>29188.419999999925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10205000</v>
      </c>
      <c r="I430" s="306">
        <f>O430</f>
        <v>7159811.5800000001</v>
      </c>
      <c r="J430" s="306">
        <f t="shared" si="99"/>
        <v>3045188.42</v>
      </c>
      <c r="K430" s="346"/>
      <c r="L430" s="306">
        <v>7189000</v>
      </c>
      <c r="M430" s="307">
        <v>6143931.9000000004</v>
      </c>
      <c r="N430" s="306">
        <v>1015879.6800000001</v>
      </c>
      <c r="O430" s="308">
        <f t="shared" ref="O430" si="116">M430+N430</f>
        <v>7159811.5800000001</v>
      </c>
      <c r="P430" s="308">
        <f t="shared" si="101"/>
        <v>29188.419999999925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32000</v>
      </c>
      <c r="I436" s="302">
        <f>O436</f>
        <v>28000</v>
      </c>
      <c r="J436" s="306">
        <f t="shared" si="99"/>
        <v>4000</v>
      </c>
      <c r="K436" s="346"/>
      <c r="L436" s="302">
        <v>32000</v>
      </c>
      <c r="M436" s="284">
        <v>24000</v>
      </c>
      <c r="N436" s="302">
        <v>4000</v>
      </c>
      <c r="O436" s="308">
        <f t="shared" si="118"/>
        <v>28000</v>
      </c>
      <c r="P436" s="357">
        <f t="shared" si="101"/>
        <v>4000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17133</v>
      </c>
      <c r="J437" s="306">
        <f t="shared" si="99"/>
        <v>2867</v>
      </c>
      <c r="K437" s="346"/>
      <c r="L437" s="302">
        <v>20000</v>
      </c>
      <c r="M437" s="284">
        <v>14727</v>
      </c>
      <c r="N437" s="302">
        <v>2406</v>
      </c>
      <c r="O437" s="308">
        <f t="shared" si="118"/>
        <v>17133</v>
      </c>
      <c r="P437" s="357">
        <f t="shared" si="101"/>
        <v>2867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100000</v>
      </c>
      <c r="I438" s="302">
        <f>O438</f>
        <v>113100</v>
      </c>
      <c r="J438" s="306">
        <f t="shared" si="99"/>
        <v>-13100</v>
      </c>
      <c r="K438" s="346"/>
      <c r="L438" s="302">
        <v>95000</v>
      </c>
      <c r="M438" s="284">
        <v>93233</v>
      </c>
      <c r="N438" s="302">
        <v>19867</v>
      </c>
      <c r="O438" s="308">
        <f t="shared" si="118"/>
        <v>113100</v>
      </c>
      <c r="P438" s="357">
        <f t="shared" si="101"/>
        <v>-18100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-15325.16</v>
      </c>
      <c r="J445" s="315">
        <f t="shared" si="99"/>
        <v>15325.16</v>
      </c>
      <c r="K445" s="361"/>
      <c r="L445" s="315"/>
      <c r="M445" s="317">
        <v>-9405.16</v>
      </c>
      <c r="N445" s="315">
        <v>-5920</v>
      </c>
      <c r="O445" s="362">
        <f t="shared" si="122"/>
        <v>-15325.16</v>
      </c>
      <c r="P445" s="362">
        <f t="shared" si="101"/>
        <v>15325.16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13790000</v>
      </c>
      <c r="I447" s="302">
        <f>SUM(I448:I450)</f>
        <v>7328751.4700000007</v>
      </c>
      <c r="J447" s="302">
        <f t="shared" si="99"/>
        <v>6461248.5299999993</v>
      </c>
      <c r="K447" s="346"/>
      <c r="L447" s="302">
        <f>SUM(L448:L450)</f>
        <v>7955000</v>
      </c>
      <c r="M447" s="302">
        <f>SUM(M448:M450)</f>
        <v>6283840.2200000007</v>
      </c>
      <c r="N447" s="302">
        <f>SUM(N448:N450)</f>
        <v>1044911.25</v>
      </c>
      <c r="O447" s="302">
        <f>SUM(O448:O450)</f>
        <v>7328751.4700000007</v>
      </c>
      <c r="P447" s="304">
        <f t="shared" si="123"/>
        <v>6461248.5299999993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4965.9799999999996</v>
      </c>
      <c r="J448" s="302">
        <f t="shared" si="99"/>
        <v>34.020000000000437</v>
      </c>
      <c r="K448" s="346"/>
      <c r="L448" s="302">
        <f>L386+L391</f>
        <v>5000</v>
      </c>
      <c r="M448" s="302">
        <f>M386+M391</f>
        <v>4965.9799999999996</v>
      </c>
      <c r="N448" s="302">
        <f>N386+N391</f>
        <v>0</v>
      </c>
      <c r="O448" s="302">
        <f>O386+O391</f>
        <v>4965.9799999999996</v>
      </c>
      <c r="P448" s="304">
        <f t="shared" si="123"/>
        <v>34.020000000000437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7339110.6500000004</v>
      </c>
      <c r="J449" s="302">
        <f t="shared" si="99"/>
        <v>3330889.3499999996</v>
      </c>
      <c r="K449" s="346"/>
      <c r="L449" s="302">
        <f>L388+L414</f>
        <v>7366000</v>
      </c>
      <c r="M449" s="302">
        <f>M388+M414</f>
        <v>6288279.4000000004</v>
      </c>
      <c r="N449" s="302">
        <f>N388+N414</f>
        <v>1050831.25</v>
      </c>
      <c r="O449" s="302">
        <f>O388+O414</f>
        <v>7339110.6500000004</v>
      </c>
      <c r="P449" s="304">
        <f t="shared" si="123"/>
        <v>3330889.3499999996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3115000</v>
      </c>
      <c r="I450" s="302">
        <f>I383-I448-I449</f>
        <v>-15325.160000000149</v>
      </c>
      <c r="J450" s="302">
        <f t="shared" si="99"/>
        <v>3130325.16</v>
      </c>
      <c r="K450" s="346"/>
      <c r="L450" s="302">
        <f>L383-L448-L449</f>
        <v>584000</v>
      </c>
      <c r="M450" s="302">
        <f>M383-M448-M449</f>
        <v>-9405.160000000149</v>
      </c>
      <c r="N450" s="302">
        <f>N383-N448-N449</f>
        <v>-5920</v>
      </c>
      <c r="O450" s="302">
        <f>O383-O448-O449</f>
        <v>-15325.160000000149</v>
      </c>
      <c r="P450" s="304">
        <f t="shared" si="123"/>
        <v>3130325.16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32184100</v>
      </c>
      <c r="I451" s="302">
        <f>I82-I452</f>
        <v>18344377.68</v>
      </c>
      <c r="J451" s="302">
        <f t="shared" ref="J451:J455" si="124">H451-I451</f>
        <v>13839722.32</v>
      </c>
      <c r="K451" s="346"/>
      <c r="L451" s="302">
        <f>L82-L452</f>
        <v>19500000</v>
      </c>
      <c r="M451" s="302">
        <f>M82-M452</f>
        <v>15494103.310000001</v>
      </c>
      <c r="N451" s="302">
        <f>N82-N452</f>
        <v>2850274.37</v>
      </c>
      <c r="O451" s="302">
        <f>O82-O452</f>
        <v>18344377.68</v>
      </c>
      <c r="P451" s="304">
        <f t="shared" si="123"/>
        <v>13839722.32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572" t="s">
        <v>241</v>
      </c>
      <c r="B453" s="573"/>
      <c r="C453" s="573"/>
      <c r="D453" s="573"/>
      <c r="E453" s="573"/>
      <c r="F453" s="573"/>
      <c r="G453" s="263" t="s">
        <v>242</v>
      </c>
      <c r="H453" s="302">
        <f>H9-H82</f>
        <v>-20253100</v>
      </c>
      <c r="I453" s="302">
        <f>I9-I82</f>
        <v>-11756099.66</v>
      </c>
      <c r="J453" s="302">
        <f t="shared" si="124"/>
        <v>-8497000.3399999999</v>
      </c>
      <c r="K453" s="346"/>
      <c r="L453" s="302">
        <f>L9-L82</f>
        <v>-13222000</v>
      </c>
      <c r="M453" s="326">
        <f>M9-M82</f>
        <v>-9989268.8300000001</v>
      </c>
      <c r="N453" s="302">
        <f>N9-N82</f>
        <v>-1766830.83</v>
      </c>
      <c r="O453" s="304">
        <f>O9-O82</f>
        <v>-11756099.66</v>
      </c>
      <c r="P453" s="304">
        <f t="shared" si="123"/>
        <v>-8497000.3399999999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-21165100</v>
      </c>
      <c r="I454" s="302">
        <f>I60-I451</f>
        <v>-12299815.469999999</v>
      </c>
      <c r="J454" s="302">
        <f t="shared" si="124"/>
        <v>-8865284.5300000012</v>
      </c>
      <c r="K454" s="346"/>
      <c r="L454" s="302">
        <f>L60-L451</f>
        <v>-14134000</v>
      </c>
      <c r="M454" s="326">
        <f>M60-M451</f>
        <v>-10482550.280000001</v>
      </c>
      <c r="N454" s="302">
        <f>N60-N451</f>
        <v>-1817265.1900000002</v>
      </c>
      <c r="O454" s="304">
        <f>O60-O451</f>
        <v>-12299815.469999999</v>
      </c>
      <c r="P454" s="304">
        <f t="shared" si="123"/>
        <v>-8865284.5300000012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543715.81000000006</v>
      </c>
      <c r="J455" s="366">
        <f t="shared" si="124"/>
        <v>368284.18999999994</v>
      </c>
      <c r="K455" s="366"/>
      <c r="L455" s="366">
        <f>+L61-L452</f>
        <v>912000</v>
      </c>
      <c r="M455" s="366">
        <f>+M61-M452</f>
        <v>493281.44999999995</v>
      </c>
      <c r="N455" s="366">
        <f>+N61-N452</f>
        <v>50434.36</v>
      </c>
      <c r="O455" s="366">
        <f>+O61-O452</f>
        <v>543715.80999999994</v>
      </c>
      <c r="P455" s="366">
        <f t="shared" si="123"/>
        <v>368284.19000000006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7:F177"/>
    <mergeCell ref="A262:F262"/>
    <mergeCell ref="A383:F383"/>
    <mergeCell ref="A453:F453"/>
    <mergeCell ref="L6:O6"/>
  </mergeCells>
  <printOptions horizontalCentered="1"/>
  <pageMargins left="0" right="0" top="0" bottom="0" header="0" footer="0"/>
  <pageSetup paperSize="9" scale="51" fitToHeight="15" orientation="landscape" r:id="rId1"/>
  <headerFooter alignWithMargins="0"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EX850"/>
  <sheetViews>
    <sheetView zoomScale="60" zoomScaleNormal="60" workbookViewId="0">
      <selection activeCell="S69" sqref="S69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585"/>
      <c r="E4" s="585"/>
      <c r="F4" s="585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585" t="s">
        <v>445</v>
      </c>
      <c r="H5" s="585"/>
      <c r="I5" s="585"/>
      <c r="J5" s="585"/>
      <c r="K5" s="585"/>
      <c r="L5" s="585"/>
      <c r="M5" s="586"/>
      <c r="N5" s="585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587" t="s">
        <v>1</v>
      </c>
      <c r="B6" s="589" t="s">
        <v>2</v>
      </c>
      <c r="C6" s="589" t="s">
        <v>3</v>
      </c>
      <c r="D6" s="589" t="s">
        <v>4</v>
      </c>
      <c r="E6" s="589" t="s">
        <v>5</v>
      </c>
      <c r="F6" s="589" t="s">
        <v>6</v>
      </c>
      <c r="G6" s="591" t="s">
        <v>7</v>
      </c>
      <c r="H6" s="593" t="s">
        <v>8</v>
      </c>
      <c r="I6" s="594"/>
      <c r="J6" s="594"/>
      <c r="K6" s="595"/>
      <c r="L6" s="574" t="s">
        <v>9</v>
      </c>
      <c r="M6" s="575"/>
      <c r="N6" s="575"/>
      <c r="O6" s="576"/>
      <c r="P6" s="577" t="s">
        <v>10</v>
      </c>
      <c r="Q6" s="579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588"/>
      <c r="B7" s="590"/>
      <c r="C7" s="590"/>
      <c r="D7" s="590"/>
      <c r="E7" s="590"/>
      <c r="F7" s="590"/>
      <c r="G7" s="592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578"/>
      <c r="Q7" s="580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7754694.9799999995</v>
      </c>
      <c r="J9" s="237"/>
      <c r="K9" s="238" t="s">
        <v>25</v>
      </c>
      <c r="L9" s="239">
        <f>+L10+L54</f>
        <v>9134000</v>
      </c>
      <c r="M9" s="237">
        <f>+M10+M54</f>
        <v>6675011.0200000005</v>
      </c>
      <c r="N9" s="237">
        <f>+N10+N54</f>
        <v>1079683.96</v>
      </c>
      <c r="O9" s="240">
        <f>+O10+O54</f>
        <v>7754694.9799999995</v>
      </c>
      <c r="P9" s="241">
        <f>+P10+P34</f>
        <v>1379305.0200000005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7754694.9799999995</v>
      </c>
      <c r="J10" s="247">
        <f>H10-I10</f>
        <v>4264305.0200000005</v>
      </c>
      <c r="K10" s="248">
        <f>I10/H10*100</f>
        <v>64.520301023379645</v>
      </c>
      <c r="L10" s="246">
        <f>L12+L13+L25+L11+L41+L52+L36+L58</f>
        <v>9134000</v>
      </c>
      <c r="M10" s="246">
        <f>M12+M13+M25+M11+M41+M52+M36+M58</f>
        <v>6675011.0200000005</v>
      </c>
      <c r="N10" s="246">
        <f>N12+N13+N25+N11+N41+N52+N36+N58</f>
        <v>1079683.96</v>
      </c>
      <c r="O10" s="246">
        <f>O12+O13+O25+O11+O41+O52+O36+O58</f>
        <v>7754694.9799999995</v>
      </c>
      <c r="P10" s="249">
        <f>L10-O10</f>
        <v>1379305.0200000005</v>
      </c>
      <c r="Q10" s="248">
        <f>ROUND(O10/L10*100,2)</f>
        <v>84.9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7746699.3499999996</v>
      </c>
      <c r="J13" s="254">
        <f t="shared" si="0"/>
        <v>4253300.6500000004</v>
      </c>
      <c r="K13" s="255">
        <f t="shared" si="1"/>
        <v>64.555827916666658</v>
      </c>
      <c r="L13" s="253">
        <f>+L14+L19</f>
        <v>9118000</v>
      </c>
      <c r="M13" s="253">
        <f>+M14+M19</f>
        <v>6667366.3100000005</v>
      </c>
      <c r="N13" s="253">
        <f>+N14+N19</f>
        <v>1079333.04</v>
      </c>
      <c r="O13" s="256">
        <f>+O14+O19</f>
        <v>7746699.3499999996</v>
      </c>
      <c r="P13" s="257">
        <f t="shared" si="2"/>
        <v>1371300.6500000004</v>
      </c>
      <c r="Q13" s="255">
        <f t="shared" si="3"/>
        <v>84.96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7739143.3499999996</v>
      </c>
      <c r="J14" s="254">
        <f t="shared" si="0"/>
        <v>4260856.6500000004</v>
      </c>
      <c r="K14" s="255">
        <f t="shared" si="1"/>
        <v>64.492861250000004</v>
      </c>
      <c r="L14" s="253">
        <f>+L15+L16+L17+L18</f>
        <v>9118000</v>
      </c>
      <c r="M14" s="253">
        <f>+M15+M16+M17+M18</f>
        <v>6659922.3100000005</v>
      </c>
      <c r="N14" s="253">
        <f>+N15+N16+N17+N18</f>
        <v>1079221.04</v>
      </c>
      <c r="O14" s="256">
        <f>+O15+O16+O17+O18</f>
        <v>7739143.3499999996</v>
      </c>
      <c r="P14" s="257">
        <f t="shared" si="2"/>
        <v>1378856.6500000004</v>
      </c>
      <c r="Q14" s="255">
        <f t="shared" si="3"/>
        <v>84.88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8878</v>
      </c>
      <c r="J15" s="254">
        <f t="shared" si="0"/>
        <v>-8878</v>
      </c>
      <c r="K15" s="255" t="e">
        <f t="shared" si="1"/>
        <v>#DIV/0!</v>
      </c>
      <c r="L15" s="253"/>
      <c r="M15" s="253">
        <v>8509</v>
      </c>
      <c r="N15" s="253">
        <v>369</v>
      </c>
      <c r="O15" s="256">
        <f>+M15+N15</f>
        <v>8878</v>
      </c>
      <c r="P15" s="257">
        <f t="shared" si="2"/>
        <v>-8878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1996</v>
      </c>
      <c r="J16" s="254">
        <f t="shared" si="0"/>
        <v>-1996</v>
      </c>
      <c r="K16" s="255" t="e">
        <f t="shared" si="1"/>
        <v>#DIV/0!</v>
      </c>
      <c r="L16" s="253"/>
      <c r="M16" s="253">
        <v>1754</v>
      </c>
      <c r="N16" s="253">
        <v>242</v>
      </c>
      <c r="O16" s="259">
        <f>+M16+N16</f>
        <v>1996</v>
      </c>
      <c r="P16" s="257">
        <f t="shared" si="2"/>
        <v>-1996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7037832.75</v>
      </c>
      <c r="J17" s="254">
        <f t="shared" si="0"/>
        <v>3962167.25</v>
      </c>
      <c r="K17" s="255">
        <f t="shared" si="1"/>
        <v>63.980297727272728</v>
      </c>
      <c r="L17" s="253">
        <v>8118000</v>
      </c>
      <c r="M17" s="253">
        <v>6020964.5</v>
      </c>
      <c r="N17" s="253">
        <v>1016868.25</v>
      </c>
      <c r="O17" s="259">
        <f>+M17+N17</f>
        <v>7037832.75</v>
      </c>
      <c r="P17" s="257">
        <f t="shared" si="2"/>
        <v>1080167.25</v>
      </c>
      <c r="Q17" s="255">
        <f t="shared" si="3"/>
        <v>86.69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690436.6</v>
      </c>
      <c r="J18" s="254">
        <f t="shared" si="0"/>
        <v>309563.40000000002</v>
      </c>
      <c r="K18" s="255">
        <f t="shared" si="1"/>
        <v>69.043659999999988</v>
      </c>
      <c r="L18" s="253">
        <v>1000000</v>
      </c>
      <c r="M18" s="253">
        <v>628694.81000000006</v>
      </c>
      <c r="N18" s="253">
        <v>61741.79</v>
      </c>
      <c r="O18" s="259">
        <f>+M18+N18</f>
        <v>690436.60000000009</v>
      </c>
      <c r="P18" s="257">
        <f t="shared" si="2"/>
        <v>309563.39999999991</v>
      </c>
      <c r="Q18" s="255">
        <f t="shared" si="3"/>
        <v>69.040000000000006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7556</v>
      </c>
      <c r="J19" s="254">
        <f t="shared" si="0"/>
        <v>-7556</v>
      </c>
      <c r="K19" s="255" t="e">
        <f t="shared" si="1"/>
        <v>#DIV/0!</v>
      </c>
      <c r="L19" s="253">
        <f>L20+L23+L24</f>
        <v>0</v>
      </c>
      <c r="M19" s="253">
        <f>M20+M23+M24</f>
        <v>7444</v>
      </c>
      <c r="N19" s="253">
        <f>N20+N23+N24</f>
        <v>112</v>
      </c>
      <c r="O19" s="253">
        <f>O20+O23+O24</f>
        <v>7556</v>
      </c>
      <c r="P19" s="257">
        <f t="shared" si="2"/>
        <v>-7556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7556</v>
      </c>
      <c r="J20" s="254">
        <f t="shared" si="0"/>
        <v>-7556</v>
      </c>
      <c r="K20" s="255" t="e">
        <f t="shared" si="1"/>
        <v>#DIV/0!</v>
      </c>
      <c r="L20" s="253">
        <f>+L21+L22</f>
        <v>0</v>
      </c>
      <c r="M20" s="253">
        <f>+M21+M22</f>
        <v>7444</v>
      </c>
      <c r="N20" s="253">
        <f>+N21+N22</f>
        <v>112</v>
      </c>
      <c r="O20" s="253">
        <f>+O21+O22</f>
        <v>7556</v>
      </c>
      <c r="P20" s="257">
        <f t="shared" si="2"/>
        <v>-7556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7556</v>
      </c>
      <c r="J21" s="254">
        <f t="shared" si="0"/>
        <v>-7556</v>
      </c>
      <c r="K21" s="255" t="e">
        <f t="shared" si="1"/>
        <v>#DIV/0!</v>
      </c>
      <c r="L21" s="253"/>
      <c r="M21" s="253">
        <v>7444</v>
      </c>
      <c r="N21" s="253">
        <v>112</v>
      </c>
      <c r="O21" s="259">
        <f>+M21+N21</f>
        <v>7556</v>
      </c>
      <c r="P21" s="257">
        <f t="shared" si="2"/>
        <v>-7556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7995.63</v>
      </c>
      <c r="J25" s="254">
        <f t="shared" si="0"/>
        <v>11004.369999999999</v>
      </c>
      <c r="K25" s="255">
        <f t="shared" si="1"/>
        <v>42.082263157894737</v>
      </c>
      <c r="L25" s="253">
        <f>+L26+L30</f>
        <v>16000</v>
      </c>
      <c r="M25" s="253">
        <f>+M26+M30</f>
        <v>7644.71</v>
      </c>
      <c r="N25" s="253">
        <f>+N26+N30</f>
        <v>350.92</v>
      </c>
      <c r="O25" s="256">
        <f>+O26+O30</f>
        <v>7995.63</v>
      </c>
      <c r="P25" s="257">
        <f t="shared" si="2"/>
        <v>8004.37</v>
      </c>
      <c r="Q25" s="255">
        <f t="shared" si="3"/>
        <v>49.97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7995.63</v>
      </c>
      <c r="J30" s="254">
        <f t="shared" si="0"/>
        <v>11004.369999999999</v>
      </c>
      <c r="K30" s="255">
        <f t="shared" si="1"/>
        <v>42.082263157894737</v>
      </c>
      <c r="L30" s="253">
        <f>+L31</f>
        <v>16000</v>
      </c>
      <c r="M30" s="253">
        <f>+M31</f>
        <v>7644.71</v>
      </c>
      <c r="N30" s="253">
        <f>+N31</f>
        <v>350.92</v>
      </c>
      <c r="O30" s="256">
        <f>+O31</f>
        <v>7995.63</v>
      </c>
      <c r="P30" s="257">
        <f t="shared" si="2"/>
        <v>8004.37</v>
      </c>
      <c r="Q30" s="255">
        <f t="shared" si="3"/>
        <v>49.97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7995.63</v>
      </c>
      <c r="J31" s="254">
        <f t="shared" si="0"/>
        <v>11004.369999999999</v>
      </c>
      <c r="K31" s="255">
        <f t="shared" si="1"/>
        <v>42.082263157894737</v>
      </c>
      <c r="L31" s="253">
        <f>+L33+L32</f>
        <v>16000</v>
      </c>
      <c r="M31" s="253">
        <f>+M33+M32</f>
        <v>7644.71</v>
      </c>
      <c r="N31" s="253">
        <f>+N33+N32</f>
        <v>350.92</v>
      </c>
      <c r="O31" s="253">
        <f>+O33+O32</f>
        <v>7995.63</v>
      </c>
      <c r="P31" s="257">
        <f t="shared" si="2"/>
        <v>8004.37</v>
      </c>
      <c r="Q31" s="255">
        <f t="shared" si="3"/>
        <v>49.97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7995.63</v>
      </c>
      <c r="J33" s="254">
        <f t="shared" si="0"/>
        <v>11004.369999999999</v>
      </c>
      <c r="K33" s="255">
        <f t="shared" si="1"/>
        <v>42.082263157894737</v>
      </c>
      <c r="L33" s="253">
        <v>16000</v>
      </c>
      <c r="M33" s="253">
        <v>7644.71</v>
      </c>
      <c r="N33" s="253">
        <v>350.92</v>
      </c>
      <c r="O33" s="259">
        <f>+M33+N33</f>
        <v>7995.63</v>
      </c>
      <c r="P33" s="257">
        <f t="shared" si="2"/>
        <v>8004.37</v>
      </c>
      <c r="Q33" s="255">
        <f t="shared" si="3"/>
        <v>49.97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7062262.3799999999</v>
      </c>
      <c r="J60" s="254">
        <f t="shared" si="0"/>
        <v>3956737.62</v>
      </c>
      <c r="K60" s="255">
        <f t="shared" si="1"/>
        <v>64.091681459297575</v>
      </c>
      <c r="L60" s="253">
        <f>L15+L17+L20+L24+L28+L33+L32+L39+L41+L52+L54+L58</f>
        <v>8134000</v>
      </c>
      <c r="M60" s="253">
        <f>M15+M17+M20+M24+M28+M33+M32+M39+M41+M52+M54+M58</f>
        <v>6044562.21</v>
      </c>
      <c r="N60" s="253">
        <f>N15+N17+N20+N24+N28+N33+N32+N39+N41+N52+N54+N58</f>
        <v>1017700.17</v>
      </c>
      <c r="O60" s="253">
        <f>O15+O17+O20+O24+O28+O33+O32+O39+O41+O52+O54+O58</f>
        <v>7062262.3799999999</v>
      </c>
      <c r="P60" s="257">
        <f t="shared" si="2"/>
        <v>1071737.6200000001</v>
      </c>
      <c r="Q60" s="255">
        <f t="shared" si="3"/>
        <v>86.82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692432.6</v>
      </c>
      <c r="J61" s="254">
        <f t="shared" si="0"/>
        <v>307567.40000000002</v>
      </c>
      <c r="K61" s="255">
        <f t="shared" si="1"/>
        <v>69.243259999999992</v>
      </c>
      <c r="L61" s="253">
        <f>+L16+L18+L29+L40</f>
        <v>1000000</v>
      </c>
      <c r="M61" s="253">
        <f>+M16+M18+M29+M40</f>
        <v>630448.81000000006</v>
      </c>
      <c r="N61" s="253">
        <f>+N16+N18+N29+N40</f>
        <v>61983.79</v>
      </c>
      <c r="O61" s="253">
        <f>+O16+O18+O29+O40</f>
        <v>692432.60000000009</v>
      </c>
      <c r="P61" s="257">
        <f t="shared" si="2"/>
        <v>307567.39999999991</v>
      </c>
      <c r="Q61" s="255">
        <f t="shared" si="3"/>
        <v>69.239999999999995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581" t="s">
        <v>61</v>
      </c>
      <c r="B67" s="582"/>
      <c r="C67" s="582"/>
      <c r="D67" s="582"/>
      <c r="E67" s="582"/>
      <c r="F67" s="582"/>
      <c r="G67" s="280" t="s">
        <v>62</v>
      </c>
      <c r="H67" s="281">
        <f>+H68+H79+H81</f>
        <v>36941100</v>
      </c>
      <c r="I67" s="281">
        <f>+I68+I79+I81</f>
        <v>20346425.879999999</v>
      </c>
      <c r="J67" s="281">
        <f t="shared" ref="J67" si="13">+J68+J79+J81</f>
        <v>16594674.119999999</v>
      </c>
      <c r="K67" s="282">
        <f t="shared" ref="K67:K108" si="14">ROUND(I67/H67*100,2)</f>
        <v>55.08</v>
      </c>
      <c r="L67" s="281">
        <f>+L68+L79+L81</f>
        <v>30984300</v>
      </c>
      <c r="M67" s="281">
        <f>+M68+M79+M81</f>
        <v>18431110.68</v>
      </c>
      <c r="N67" s="281">
        <f>+N68+N79+N81</f>
        <v>1915315.2</v>
      </c>
      <c r="O67" s="281">
        <f>+O68+O79+O81</f>
        <v>20346425.879999999</v>
      </c>
      <c r="P67" s="281">
        <f>L67-O67</f>
        <v>10637874.120000001</v>
      </c>
      <c r="Q67" s="282">
        <f>ROUND(O67/L67*100,2)</f>
        <v>65.67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36941100</v>
      </c>
      <c r="I68" s="284">
        <f>+I69+I70+I71+I72+I73+I74+I75+I76+I77+I78</f>
        <v>20473772.050000001</v>
      </c>
      <c r="J68" s="284">
        <f t="shared" ref="J68" si="15">+J69+J70+J71+J72+J73+J74+J75+J76+J77+J78</f>
        <v>16467327.949999999</v>
      </c>
      <c r="K68" s="285">
        <f t="shared" si="14"/>
        <v>55.42</v>
      </c>
      <c r="L68" s="284">
        <f>+L69+L70+L71+L72+L73+L74+L75+L76+L77+L78</f>
        <v>30984300</v>
      </c>
      <c r="M68" s="284">
        <f>+M69+M70+M71+M72+M73+M74+M75+M76+M77+M78</f>
        <v>18540559.84</v>
      </c>
      <c r="N68" s="284">
        <f>+N69+N70+N71+N72+N73+N74+N75+N76+N77+N78</f>
        <v>1933212.21</v>
      </c>
      <c r="O68" s="284">
        <f t="shared" ref="O68" si="16">+O69+O70+O71+O72+O73+O74+O75+O76+O77+O78</f>
        <v>20473772.050000001</v>
      </c>
      <c r="P68" s="284">
        <f t="shared" ref="P68:P131" si="17">L68-O68</f>
        <v>10510527.949999999</v>
      </c>
      <c r="Q68" s="285">
        <f t="shared" ref="Q68:Q112" si="18">ROUND(O68/L68*100,2)</f>
        <v>66.08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4528000</v>
      </c>
      <c r="I69" s="284">
        <f t="shared" si="19"/>
        <v>2946891</v>
      </c>
      <c r="J69" s="284">
        <f t="shared" si="19"/>
        <v>1581109</v>
      </c>
      <c r="K69" s="285">
        <f t="shared" si="14"/>
        <v>65.08</v>
      </c>
      <c r="L69" s="284">
        <f t="shared" ref="L69:O73" si="20">+L84</f>
        <v>3818200</v>
      </c>
      <c r="M69" s="284">
        <f t="shared" si="20"/>
        <v>2546346</v>
      </c>
      <c r="N69" s="284">
        <f t="shared" si="20"/>
        <v>400545</v>
      </c>
      <c r="O69" s="284">
        <f t="shared" si="20"/>
        <v>2946891</v>
      </c>
      <c r="P69" s="284">
        <f t="shared" si="17"/>
        <v>871309</v>
      </c>
      <c r="Q69" s="285">
        <f t="shared" si="18"/>
        <v>77.180000000000007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290676.39999999997</v>
      </c>
      <c r="J70" s="284">
        <f t="shared" si="19"/>
        <v>165423.59999999998</v>
      </c>
      <c r="K70" s="285">
        <f t="shared" si="14"/>
        <v>63.73</v>
      </c>
      <c r="L70" s="284">
        <f t="shared" si="20"/>
        <v>400100</v>
      </c>
      <c r="M70" s="284">
        <f t="shared" si="20"/>
        <v>254664.19000000003</v>
      </c>
      <c r="N70" s="284">
        <f t="shared" si="20"/>
        <v>36012.21</v>
      </c>
      <c r="O70" s="284">
        <f t="shared" si="20"/>
        <v>290676.39999999997</v>
      </c>
      <c r="P70" s="284">
        <f t="shared" si="17"/>
        <v>109423.60000000003</v>
      </c>
      <c r="Q70" s="285">
        <f t="shared" si="18"/>
        <v>72.650000000000006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1938993</v>
      </c>
      <c r="J73" s="284">
        <f t="shared" si="19"/>
        <v>1041007</v>
      </c>
      <c r="K73" s="285">
        <f t="shared" si="14"/>
        <v>65.069999999999993</v>
      </c>
      <c r="L73" s="284">
        <f t="shared" si="20"/>
        <v>2445000</v>
      </c>
      <c r="M73" s="284">
        <f t="shared" si="20"/>
        <v>1654739</v>
      </c>
      <c r="N73" s="284">
        <f t="shared" si="20"/>
        <v>284254</v>
      </c>
      <c r="O73" s="284">
        <f t="shared" si="20"/>
        <v>1938993</v>
      </c>
      <c r="P73" s="284">
        <f t="shared" si="17"/>
        <v>506007</v>
      </c>
      <c r="Q73" s="285">
        <f t="shared" si="18"/>
        <v>79.3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7784000</v>
      </c>
      <c r="I75" s="284">
        <f t="shared" si="21"/>
        <v>24228</v>
      </c>
      <c r="J75" s="284">
        <f t="shared" si="21"/>
        <v>7759772</v>
      </c>
      <c r="K75" s="285">
        <f t="shared" si="14"/>
        <v>0.31</v>
      </c>
      <c r="L75" s="284">
        <f t="shared" si="22"/>
        <v>4971000</v>
      </c>
      <c r="M75" s="284">
        <f t="shared" si="22"/>
        <v>0</v>
      </c>
      <c r="N75" s="284">
        <f t="shared" si="22"/>
        <v>24228</v>
      </c>
      <c r="O75" s="284">
        <f t="shared" si="22"/>
        <v>24228</v>
      </c>
      <c r="P75" s="284">
        <f t="shared" si="17"/>
        <v>4946772</v>
      </c>
      <c r="Q75" s="285">
        <f t="shared" si="18"/>
        <v>0.49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21105000</v>
      </c>
      <c r="I76" s="284">
        <f t="shared" si="21"/>
        <v>15186250.65</v>
      </c>
      <c r="J76" s="284">
        <f t="shared" si="21"/>
        <v>5918749.3499999996</v>
      </c>
      <c r="K76" s="285">
        <f t="shared" si="14"/>
        <v>71.959999999999994</v>
      </c>
      <c r="L76" s="284">
        <f t="shared" si="22"/>
        <v>19262000</v>
      </c>
      <c r="M76" s="284">
        <f t="shared" si="22"/>
        <v>13998077.65</v>
      </c>
      <c r="N76" s="284">
        <f t="shared" si="22"/>
        <v>1188173</v>
      </c>
      <c r="O76" s="284">
        <f t="shared" si="22"/>
        <v>15186250.65</v>
      </c>
      <c r="P76" s="284">
        <f t="shared" si="17"/>
        <v>4075749.3499999996</v>
      </c>
      <c r="Q76" s="285">
        <f t="shared" si="18"/>
        <v>78.84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-127346.17</v>
      </c>
      <c r="J81" s="284">
        <f>+J109</f>
        <v>127346.17</v>
      </c>
      <c r="K81" s="285" t="e">
        <f t="shared" si="14"/>
        <v>#DIV/0!</v>
      </c>
      <c r="L81" s="284">
        <f>+L109</f>
        <v>0</v>
      </c>
      <c r="M81" s="284">
        <f>+M109</f>
        <v>-109449.16</v>
      </c>
      <c r="N81" s="284">
        <f>+N109</f>
        <v>-17897.010000000002</v>
      </c>
      <c r="O81" s="284">
        <f>+O109</f>
        <v>-127346.17</v>
      </c>
      <c r="P81" s="284">
        <f t="shared" si="17"/>
        <v>127346.17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570">
        <v>5004</v>
      </c>
      <c r="B82" s="571"/>
      <c r="C82" s="571"/>
      <c r="D82" s="571"/>
      <c r="E82" s="571"/>
      <c r="F82" s="571"/>
      <c r="G82" s="287" t="s">
        <v>88</v>
      </c>
      <c r="H82" s="288">
        <f>+H83+H104+H105+H109</f>
        <v>36941100</v>
      </c>
      <c r="I82" s="288">
        <f>+I83+I104+I105+I109</f>
        <v>20346425.879999999</v>
      </c>
      <c r="J82" s="288">
        <f>+J83+J104+J106+J109</f>
        <v>16594674.119999999</v>
      </c>
      <c r="K82" s="285">
        <f t="shared" si="14"/>
        <v>55.08</v>
      </c>
      <c r="L82" s="288">
        <f>+L83+L104+L105+L109</f>
        <v>30984300</v>
      </c>
      <c r="M82" s="288">
        <f>+M83+M104+M105+M109</f>
        <v>18431110.68</v>
      </c>
      <c r="N82" s="288">
        <f>+N83+N104+N105+N109</f>
        <v>1915315.2</v>
      </c>
      <c r="O82" s="288">
        <f>+O83+O104+O106+O109</f>
        <v>20346425.879999999</v>
      </c>
      <c r="P82" s="288">
        <f t="shared" si="17"/>
        <v>10637874.120000001</v>
      </c>
      <c r="Q82" s="282">
        <f t="shared" si="18"/>
        <v>65.67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36941100</v>
      </c>
      <c r="I83" s="284">
        <f>I84+I85+I86+I87+I88+I95+I96+I97+I102+I103</f>
        <v>20473772.050000001</v>
      </c>
      <c r="J83" s="284">
        <f t="shared" ref="J83" si="25">J84+J85+J86+J87+J88+J95+J96+J97+J102+J103</f>
        <v>16467327.949999999</v>
      </c>
      <c r="K83" s="285">
        <f t="shared" si="14"/>
        <v>55.42</v>
      </c>
      <c r="L83" s="284">
        <f>L84+L85+L86+L87+L88+L95+L96+L97+L102+L103</f>
        <v>30984300</v>
      </c>
      <c r="M83" s="284">
        <f>M84+M85+M86+M87+M88+M95+M96+M97+M102+M103</f>
        <v>18540559.84</v>
      </c>
      <c r="N83" s="284">
        <f>N84+N85+N86+N87+N88+N95+N96+N97+N102+N103</f>
        <v>1933212.21</v>
      </c>
      <c r="O83" s="284">
        <f t="shared" ref="O83" si="26">O84+O85+O86+O87+O88+O95+O96+O97+O102+O103</f>
        <v>20473772.050000001</v>
      </c>
      <c r="P83" s="284">
        <f t="shared" si="17"/>
        <v>10510527.949999999</v>
      </c>
      <c r="Q83" s="285">
        <f t="shared" si="18"/>
        <v>66.08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4528000</v>
      </c>
      <c r="I84" s="284">
        <f>I112+I179+I264</f>
        <v>2946891</v>
      </c>
      <c r="J84" s="284">
        <f>J112+J179+J264</f>
        <v>1581109</v>
      </c>
      <c r="K84" s="285">
        <f t="shared" si="14"/>
        <v>65.08</v>
      </c>
      <c r="L84" s="284">
        <f>L112+L179+L264</f>
        <v>3818200</v>
      </c>
      <c r="M84" s="284">
        <f>M112+M179+M264</f>
        <v>2546346</v>
      </c>
      <c r="N84" s="284">
        <f>N112+N179+N264</f>
        <v>400545</v>
      </c>
      <c r="O84" s="284">
        <f>O112+O179+O264</f>
        <v>2946891</v>
      </c>
      <c r="P84" s="284">
        <f t="shared" si="17"/>
        <v>871309</v>
      </c>
      <c r="Q84" s="285">
        <f t="shared" si="18"/>
        <v>77.180000000000007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290676.39999999997</v>
      </c>
      <c r="J85" s="284">
        <f>J139+J206+J296+J385</f>
        <v>165423.59999999998</v>
      </c>
      <c r="K85" s="285">
        <f t="shared" si="14"/>
        <v>63.73</v>
      </c>
      <c r="L85" s="284">
        <f>L139+L206+L296+L385</f>
        <v>400100</v>
      </c>
      <c r="M85" s="284">
        <f>M139+M206+M296+M385</f>
        <v>254664.19000000003</v>
      </c>
      <c r="N85" s="284">
        <f>N139+N206+N296+N385</f>
        <v>36012.21</v>
      </c>
      <c r="O85" s="284">
        <f>O139+O206+O296+O385</f>
        <v>290676.39999999997</v>
      </c>
      <c r="P85" s="284">
        <f t="shared" si="17"/>
        <v>109423.60000000003</v>
      </c>
      <c r="Q85" s="285">
        <f t="shared" si="18"/>
        <v>72.650000000000006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1938993</v>
      </c>
      <c r="J88" s="284">
        <f>J237+J332+J391</f>
        <v>1041007</v>
      </c>
      <c r="K88" s="285">
        <f t="shared" si="14"/>
        <v>65.069999999999993</v>
      </c>
      <c r="L88" s="284">
        <f>L237+L332+L391</f>
        <v>2445000</v>
      </c>
      <c r="M88" s="284">
        <f>M237+M332+M391</f>
        <v>1654739</v>
      </c>
      <c r="N88" s="284">
        <f>N237+N332+N391</f>
        <v>284254</v>
      </c>
      <c r="O88" s="284">
        <f>O237+O332+O391</f>
        <v>1938993</v>
      </c>
      <c r="P88" s="284">
        <f t="shared" si="17"/>
        <v>506007</v>
      </c>
      <c r="Q88" s="285">
        <f t="shared" si="18"/>
        <v>79.3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1938993</v>
      </c>
      <c r="J89" s="284">
        <f>J90+J91+J92+J93+J94</f>
        <v>1041007</v>
      </c>
      <c r="K89" s="285">
        <f t="shared" si="14"/>
        <v>65.069999999999993</v>
      </c>
      <c r="L89" s="284">
        <f>L90+L91+L92+L93+L94</f>
        <v>2445000</v>
      </c>
      <c r="M89" s="284">
        <f>M90+M91+M92+M93+M94</f>
        <v>1654739</v>
      </c>
      <c r="N89" s="284">
        <f>N90+N91+N92+N93+N94</f>
        <v>284254</v>
      </c>
      <c r="O89" s="284">
        <f>O90+O91+O92+O93+O94</f>
        <v>1938993</v>
      </c>
      <c r="P89" s="284">
        <f t="shared" si="17"/>
        <v>506007</v>
      </c>
      <c r="Q89" s="285">
        <f t="shared" si="18"/>
        <v>79.3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1938993</v>
      </c>
      <c r="J91" s="284">
        <f>J334</f>
        <v>1041007</v>
      </c>
      <c r="K91" s="285">
        <f t="shared" si="14"/>
        <v>65.069999999999993</v>
      </c>
      <c r="L91" s="284">
        <f>L334</f>
        <v>2445000</v>
      </c>
      <c r="M91" s="284">
        <f>M334</f>
        <v>1654739</v>
      </c>
      <c r="N91" s="284">
        <f>N334</f>
        <v>284254</v>
      </c>
      <c r="O91" s="284">
        <f>O334</f>
        <v>1938993</v>
      </c>
      <c r="P91" s="284">
        <f t="shared" si="17"/>
        <v>506007</v>
      </c>
      <c r="Q91" s="285">
        <f t="shared" si="18"/>
        <v>79.3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7784000</v>
      </c>
      <c r="I96" s="284">
        <f>I240+I400</f>
        <v>24228</v>
      </c>
      <c r="J96" s="284">
        <f>+J400</f>
        <v>7759772</v>
      </c>
      <c r="K96" s="285">
        <f t="shared" si="14"/>
        <v>0.31</v>
      </c>
      <c r="L96" s="284">
        <f>L240+L400</f>
        <v>4971000</v>
      </c>
      <c r="M96" s="284">
        <f>M240+M400</f>
        <v>0</v>
      </c>
      <c r="N96" s="284">
        <f>N240+N400</f>
        <v>24228</v>
      </c>
      <c r="O96" s="284">
        <f>O240+O400</f>
        <v>24228</v>
      </c>
      <c r="P96" s="284">
        <f t="shared" si="17"/>
        <v>4946772</v>
      </c>
      <c r="Q96" s="285">
        <f t="shared" si="18"/>
        <v>0.49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21105000</v>
      </c>
      <c r="I97" s="284">
        <f>I244+I337+I414</f>
        <v>15186250.65</v>
      </c>
      <c r="J97" s="284">
        <f>J244+J337+J414</f>
        <v>5918749.3499999996</v>
      </c>
      <c r="K97" s="285">
        <f t="shared" si="14"/>
        <v>71.959999999999994</v>
      </c>
      <c r="L97" s="284">
        <f>L244+L337+L414</f>
        <v>19262000</v>
      </c>
      <c r="M97" s="284">
        <f>M244+M337+M414</f>
        <v>13998077.65</v>
      </c>
      <c r="N97" s="284">
        <f>N244+N337+N414</f>
        <v>1188173</v>
      </c>
      <c r="O97" s="284">
        <f>O244+O337+O414</f>
        <v>15186250.65</v>
      </c>
      <c r="P97" s="284">
        <f t="shared" si="17"/>
        <v>4075749.3499999996</v>
      </c>
      <c r="Q97" s="285">
        <f t="shared" si="18"/>
        <v>78.84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10430000</v>
      </c>
      <c r="I98" s="284">
        <f>I245+I338</f>
        <v>7806952</v>
      </c>
      <c r="J98" s="284">
        <f>J245+J338</f>
        <v>2623048</v>
      </c>
      <c r="K98" s="285">
        <f t="shared" si="14"/>
        <v>74.849999999999994</v>
      </c>
      <c r="L98" s="284">
        <f>L245+L338</f>
        <v>8895000</v>
      </c>
      <c r="M98" s="284">
        <f>M245+M338</f>
        <v>6658967</v>
      </c>
      <c r="N98" s="284">
        <f>N245+N338</f>
        <v>1147985</v>
      </c>
      <c r="O98" s="284">
        <f>O245+O338</f>
        <v>7806952</v>
      </c>
      <c r="P98" s="284">
        <f t="shared" si="17"/>
        <v>1088048</v>
      </c>
      <c r="Q98" s="285">
        <f t="shared" si="18"/>
        <v>87.77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10675000</v>
      </c>
      <c r="I99" s="284">
        <f>I100+I101</f>
        <v>7379298.6500000004</v>
      </c>
      <c r="J99" s="284">
        <f>J100+J101</f>
        <v>3295701.3499999996</v>
      </c>
      <c r="K99" s="285">
        <f t="shared" si="14"/>
        <v>69.13</v>
      </c>
      <c r="L99" s="284">
        <f>L100+L101</f>
        <v>10367000</v>
      </c>
      <c r="M99" s="284">
        <f>M100+M101</f>
        <v>7339110.6500000004</v>
      </c>
      <c r="N99" s="284">
        <f>N100+N101</f>
        <v>40188</v>
      </c>
      <c r="O99" s="284">
        <f>O100+O101</f>
        <v>7379298.6500000004</v>
      </c>
      <c r="P99" s="284">
        <f t="shared" si="17"/>
        <v>2987701.3499999996</v>
      </c>
      <c r="Q99" s="285">
        <f t="shared" si="18"/>
        <v>71.180000000000007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10670000</v>
      </c>
      <c r="I100" s="284">
        <f>I247+I356+I416</f>
        <v>7379298.6500000004</v>
      </c>
      <c r="J100" s="284">
        <f>J247+J355+J416</f>
        <v>3290701.3499999996</v>
      </c>
      <c r="K100" s="285">
        <f t="shared" si="14"/>
        <v>69.16</v>
      </c>
      <c r="L100" s="284">
        <f>L247+L356+L416</f>
        <v>10366000</v>
      </c>
      <c r="M100" s="284">
        <f>M247+M356+M416</f>
        <v>7339110.6500000004</v>
      </c>
      <c r="N100" s="284">
        <f>N247+N356+N416</f>
        <v>40188</v>
      </c>
      <c r="O100" s="284">
        <f>O247+O356+O416</f>
        <v>7379298.6500000004</v>
      </c>
      <c r="P100" s="284">
        <f t="shared" si="17"/>
        <v>2986701.3499999996</v>
      </c>
      <c r="Q100" s="285">
        <f t="shared" si="18"/>
        <v>71.19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1000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1000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-127346.17</v>
      </c>
      <c r="J109" s="294">
        <f>+J257+J373+J445</f>
        <v>127346.17</v>
      </c>
      <c r="K109" s="295"/>
      <c r="L109" s="294">
        <f>+L257+L373+L445+L159</f>
        <v>0</v>
      </c>
      <c r="M109" s="294">
        <f>+M257+M373+M445+M159</f>
        <v>-109449.16</v>
      </c>
      <c r="N109" s="294">
        <f>+N257+N373+N445+N159</f>
        <v>-17897.010000000002</v>
      </c>
      <c r="O109" s="294">
        <f>+O257+O373+O445+O159</f>
        <v>-127346.17</v>
      </c>
      <c r="P109" s="294">
        <f t="shared" si="17"/>
        <v>127346.17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583" t="s">
        <v>111</v>
      </c>
      <c r="B110" s="584"/>
      <c r="C110" s="584"/>
      <c r="D110" s="584"/>
      <c r="E110" s="584"/>
      <c r="F110" s="584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26266100</v>
      </c>
      <c r="I164" s="302">
        <f>+I165+I174</f>
        <v>13089507.42</v>
      </c>
      <c r="J164" s="306">
        <f t="shared" si="40"/>
        <v>13176592.58</v>
      </c>
      <c r="K164" s="303">
        <f t="shared" si="41"/>
        <v>49.83</v>
      </c>
      <c r="L164" s="302">
        <f>+L165+L174</f>
        <v>20613300</v>
      </c>
      <c r="M164" s="302">
        <f>+M165+M174</f>
        <v>11196483.210000001</v>
      </c>
      <c r="N164" s="302">
        <f>+N165+N174</f>
        <v>1893024.21</v>
      </c>
      <c r="O164" s="302">
        <f>+O165+O174</f>
        <v>13089507.42</v>
      </c>
      <c r="P164" s="304">
        <f t="shared" si="33"/>
        <v>7523792.5800000001</v>
      </c>
      <c r="Q164" s="305">
        <f t="shared" si="39"/>
        <v>63.5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26266100</v>
      </c>
      <c r="I165" s="302">
        <f>+I166+I167+I168+I169+I170+I171+I172+I173</f>
        <v>13089507.42</v>
      </c>
      <c r="J165" s="302">
        <f>+J166+J167+J168+J169+J170+J171+J172+J173</f>
        <v>13176592.58</v>
      </c>
      <c r="K165" s="303">
        <f t="shared" si="41"/>
        <v>49.83</v>
      </c>
      <c r="L165" s="302">
        <f>+L166+L167+L168+L169+L170+L171+L172+L173</f>
        <v>20613300</v>
      </c>
      <c r="M165" s="302">
        <f>+M166+M167+M168+M169+M170+M171+M172+M173</f>
        <v>11196483.210000001</v>
      </c>
      <c r="N165" s="302">
        <f>+N166+N167+N168+N169+N170+N171+N172+N173</f>
        <v>1893024.21</v>
      </c>
      <c r="O165" s="302">
        <f>+O166+O167+O168+O169+O170+O171+O172+O173</f>
        <v>13089507.42</v>
      </c>
      <c r="P165" s="304">
        <f t="shared" si="33"/>
        <v>7523792.5800000001</v>
      </c>
      <c r="Q165" s="305">
        <f t="shared" si="39"/>
        <v>63.5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4528000</v>
      </c>
      <c r="I166" s="302">
        <f>+I179+I264+I112</f>
        <v>2946891</v>
      </c>
      <c r="J166" s="306">
        <f t="shared" si="40"/>
        <v>1581109</v>
      </c>
      <c r="K166" s="303">
        <f t="shared" si="41"/>
        <v>65.08</v>
      </c>
      <c r="L166" s="302">
        <f>+L179+L264+L112</f>
        <v>3818200</v>
      </c>
      <c r="M166" s="302">
        <f>+M179+M264+M112</f>
        <v>2546346</v>
      </c>
      <c r="N166" s="302">
        <f>+N179+N264+N112</f>
        <v>400545</v>
      </c>
      <c r="O166" s="302">
        <f>+O179+O264+O112</f>
        <v>2946891</v>
      </c>
      <c r="P166" s="304">
        <f t="shared" si="33"/>
        <v>871309</v>
      </c>
      <c r="Q166" s="305">
        <f t="shared" si="39"/>
        <v>77.180000000000007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285710.42</v>
      </c>
      <c r="J167" s="306">
        <f t="shared" si="40"/>
        <v>165389.58000000002</v>
      </c>
      <c r="K167" s="303">
        <f t="shared" si="41"/>
        <v>63.34</v>
      </c>
      <c r="L167" s="302">
        <f>+L206+L296+L139</f>
        <v>395100</v>
      </c>
      <c r="M167" s="302">
        <f>+M206+M296+M139</f>
        <v>249698.21000000002</v>
      </c>
      <c r="N167" s="302">
        <f>+N206+N296+N139</f>
        <v>36012.21</v>
      </c>
      <c r="O167" s="302">
        <f>+O206+O296+O139</f>
        <v>285710.42</v>
      </c>
      <c r="P167" s="304">
        <f t="shared" si="33"/>
        <v>109389.58000000002</v>
      </c>
      <c r="Q167" s="305">
        <f t="shared" si="39"/>
        <v>72.31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1938993</v>
      </c>
      <c r="J170" s="306">
        <f t="shared" si="40"/>
        <v>1041007</v>
      </c>
      <c r="K170" s="303">
        <f t="shared" si="41"/>
        <v>65.069999999999993</v>
      </c>
      <c r="L170" s="302">
        <f>+L237+L332</f>
        <v>2445000</v>
      </c>
      <c r="M170" s="302">
        <f>+M237+M332</f>
        <v>1654739</v>
      </c>
      <c r="N170" s="302">
        <f>+N237+N332</f>
        <v>284254</v>
      </c>
      <c r="O170" s="302">
        <f>+O237+O332</f>
        <v>1938993</v>
      </c>
      <c r="P170" s="304">
        <f t="shared" si="33"/>
        <v>506007</v>
      </c>
      <c r="Q170" s="305">
        <f t="shared" si="39"/>
        <v>79.3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7784000</v>
      </c>
      <c r="I171" s="302">
        <f>I240+I400</f>
        <v>24228</v>
      </c>
      <c r="J171" s="306">
        <f t="shared" si="40"/>
        <v>7759772</v>
      </c>
      <c r="K171" s="303">
        <f t="shared" si="41"/>
        <v>0.31</v>
      </c>
      <c r="L171" s="302">
        <f>L240+L400</f>
        <v>4971000</v>
      </c>
      <c r="M171" s="302">
        <f>M240+M400</f>
        <v>0</v>
      </c>
      <c r="N171" s="302">
        <f>N240+N400</f>
        <v>24228</v>
      </c>
      <c r="O171" s="302">
        <f>O240+O400</f>
        <v>24228</v>
      </c>
      <c r="P171" s="304">
        <f t="shared" si="33"/>
        <v>4946772</v>
      </c>
      <c r="Q171" s="305">
        <f t="shared" si="39"/>
        <v>0.49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10435000</v>
      </c>
      <c r="I172" s="302">
        <f>+I244+I337</f>
        <v>7806952</v>
      </c>
      <c r="J172" s="306">
        <f t="shared" si="40"/>
        <v>2628048</v>
      </c>
      <c r="K172" s="303">
        <f t="shared" si="41"/>
        <v>74.819999999999993</v>
      </c>
      <c r="L172" s="302">
        <f>+L244+L337</f>
        <v>8896000</v>
      </c>
      <c r="M172" s="302">
        <f>+M244+M337</f>
        <v>6658967</v>
      </c>
      <c r="N172" s="302">
        <f>+N244+N337</f>
        <v>1147985</v>
      </c>
      <c r="O172" s="302">
        <f>+O244+O337</f>
        <v>7806952</v>
      </c>
      <c r="P172" s="304">
        <f t="shared" si="33"/>
        <v>1089048</v>
      </c>
      <c r="Q172" s="305">
        <f t="shared" si="39"/>
        <v>87.76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570" t="s">
        <v>144</v>
      </c>
      <c r="B177" s="571"/>
      <c r="C177" s="571"/>
      <c r="D177" s="571"/>
      <c r="E177" s="571"/>
      <c r="F177" s="571"/>
      <c r="G177" s="320" t="s">
        <v>145</v>
      </c>
      <c r="H177" s="321">
        <f>H178+H249+H257</f>
        <v>54100</v>
      </c>
      <c r="I177" s="321">
        <f>I178+I249+I257</f>
        <v>35625.79</v>
      </c>
      <c r="J177" s="321">
        <f>J178+J249+J257</f>
        <v>18474.21</v>
      </c>
      <c r="K177" s="322">
        <f>ROUND(I177/H177*100,2)</f>
        <v>65.849999999999994</v>
      </c>
      <c r="L177" s="321">
        <f>L178+L249+L257</f>
        <v>48100</v>
      </c>
      <c r="M177" s="323">
        <f>M178+M249+M257</f>
        <v>28810.58</v>
      </c>
      <c r="N177" s="321">
        <f>N178+N249+N257</f>
        <v>6815.21</v>
      </c>
      <c r="O177" s="324">
        <f>O178+O249+O257</f>
        <v>35625.79</v>
      </c>
      <c r="P177" s="324">
        <f t="shared" si="33"/>
        <v>12474.21</v>
      </c>
      <c r="Q177" s="325">
        <f t="shared" si="39"/>
        <v>74.069999999999993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35625.79</v>
      </c>
      <c r="J178" s="302">
        <f>J179+J206+J235+J237+J244+J240</f>
        <v>18474.21</v>
      </c>
      <c r="K178" s="303">
        <f>ROUND(I178/H178*100,2)</f>
        <v>65.849999999999994</v>
      </c>
      <c r="L178" s="302">
        <f t="shared" ref="L178:O178" si="42">L179+L206+L235+L237+L244+L240</f>
        <v>48100</v>
      </c>
      <c r="M178" s="302">
        <f t="shared" si="42"/>
        <v>28810.58</v>
      </c>
      <c r="N178" s="302">
        <f t="shared" si="42"/>
        <v>6815.21</v>
      </c>
      <c r="O178" s="302">
        <f t="shared" si="42"/>
        <v>35625.79</v>
      </c>
      <c r="P178" s="304">
        <f t="shared" si="33"/>
        <v>12474.21</v>
      </c>
      <c r="Q178" s="305">
        <f t="shared" si="39"/>
        <v>74.069999999999993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35625.79</v>
      </c>
      <c r="J206" s="302">
        <f>J207+J218+J219+J223+J226+J227+J228+J229</f>
        <v>13474.21</v>
      </c>
      <c r="K206" s="303">
        <f>ROUND(I206/H206*100,2)</f>
        <v>72.56</v>
      </c>
      <c r="L206" s="302">
        <f>L207+L218+L219+L223+L226+L227+L228+L229</f>
        <v>47100</v>
      </c>
      <c r="M206" s="302">
        <f>M207+M218+M219+M223+M226+M227+M228+M229</f>
        <v>28810.58</v>
      </c>
      <c r="N206" s="302">
        <f>N207+N218+N219+N223+N226+N227+N228+N229</f>
        <v>6815.21</v>
      </c>
      <c r="O206" s="327">
        <f t="shared" ref="O206" si="46">O207+O218+O219+O223+O226+O227+O228+O229</f>
        <v>35625.79</v>
      </c>
      <c r="P206" s="304">
        <f t="shared" si="45"/>
        <v>11474.21</v>
      </c>
      <c r="Q206" s="305">
        <f t="shared" ref="Q206:Q246" si="47">ROUND(O206/L206*100,2)</f>
        <v>75.64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35625.79</v>
      </c>
      <c r="J207" s="302">
        <f>SUM(J208:J217)</f>
        <v>13474.21</v>
      </c>
      <c r="K207" s="303">
        <f>ROUND(I207/H207*100,2)</f>
        <v>72.56</v>
      </c>
      <c r="L207" s="302">
        <f>SUM(L208:L217)</f>
        <v>47100</v>
      </c>
      <c r="M207" s="284">
        <f>SUM(M208:M217)</f>
        <v>28810.58</v>
      </c>
      <c r="N207" s="302">
        <f>SUM(N208:N217)</f>
        <v>6815.21</v>
      </c>
      <c r="O207" s="304">
        <f>SUM(O208:O217)</f>
        <v>35625.79</v>
      </c>
      <c r="P207" s="304">
        <f t="shared" si="45"/>
        <v>11474.21</v>
      </c>
      <c r="Q207" s="305">
        <f t="shared" si="47"/>
        <v>75.64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3164.96</v>
      </c>
      <c r="J210" s="306">
        <f t="shared" si="48"/>
        <v>835.04</v>
      </c>
      <c r="K210" s="303">
        <f t="shared" ref="K210:K217" si="50">ROUND(I210/H210*100,2)</f>
        <v>79.12</v>
      </c>
      <c r="L210" s="306">
        <v>4000</v>
      </c>
      <c r="M210" s="307">
        <v>3164.96</v>
      </c>
      <c r="N210" s="306">
        <v>0</v>
      </c>
      <c r="O210" s="308">
        <f t="shared" si="49"/>
        <v>3164.96</v>
      </c>
      <c r="P210" s="308">
        <f t="shared" si="45"/>
        <v>835.04</v>
      </c>
      <c r="Q210" s="305">
        <f t="shared" si="47"/>
        <v>79.12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60.83</v>
      </c>
      <c r="J211" s="306">
        <f t="shared" si="48"/>
        <v>939.17</v>
      </c>
      <c r="K211" s="303"/>
      <c r="L211" s="306">
        <v>1000</v>
      </c>
      <c r="M211" s="307">
        <v>45.62</v>
      </c>
      <c r="N211" s="306">
        <v>15.21</v>
      </c>
      <c r="O211" s="308">
        <f t="shared" si="49"/>
        <v>60.83</v>
      </c>
      <c r="P211" s="308">
        <f t="shared" si="45"/>
        <v>939.17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3000</v>
      </c>
      <c r="M216" s="307"/>
      <c r="N216" s="306"/>
      <c r="O216" s="308">
        <f t="shared" si="49"/>
        <v>0</v>
      </c>
      <c r="P216" s="308">
        <f t="shared" si="45"/>
        <v>3000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32300</v>
      </c>
      <c r="J217" s="306">
        <f t="shared" si="48"/>
        <v>7700</v>
      </c>
      <c r="K217" s="303">
        <f t="shared" si="50"/>
        <v>80.75</v>
      </c>
      <c r="L217" s="306">
        <v>39000</v>
      </c>
      <c r="M217" s="307">
        <v>25500</v>
      </c>
      <c r="N217" s="306">
        <v>6800</v>
      </c>
      <c r="O217" s="308">
        <f t="shared" si="49"/>
        <v>32300</v>
      </c>
      <c r="P217" s="308">
        <f t="shared" si="45"/>
        <v>6700</v>
      </c>
      <c r="Q217" s="305">
        <f t="shared" si="47"/>
        <v>82.82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1000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1000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1000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1000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1000</v>
      </c>
      <c r="M248" s="307"/>
      <c r="N248" s="306"/>
      <c r="O248" s="308">
        <f t="shared" si="59"/>
        <v>0</v>
      </c>
      <c r="P248" s="308">
        <f t="shared" si="45"/>
        <v>1000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35625.79</v>
      </c>
      <c r="J261" s="302">
        <f>H261-I261</f>
        <v>18474.21</v>
      </c>
      <c r="K261" s="303">
        <f t="shared" ref="K261:K308" si="63">ROUND(I261/H261*100,2)</f>
        <v>65.849999999999994</v>
      </c>
      <c r="L261" s="302">
        <f>L177-L260</f>
        <v>48100</v>
      </c>
      <c r="M261" s="302">
        <f>M177-M260</f>
        <v>28810.58</v>
      </c>
      <c r="N261" s="302">
        <f>N177-N260</f>
        <v>6815.21</v>
      </c>
      <c r="O261" s="302">
        <f>O177-O260</f>
        <v>35625.79</v>
      </c>
      <c r="P261" s="304">
        <f t="shared" si="62"/>
        <v>12474.21</v>
      </c>
      <c r="Q261" s="305">
        <f t="shared" si="60"/>
        <v>74.069999999999993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570" t="s">
        <v>167</v>
      </c>
      <c r="B262" s="571"/>
      <c r="C262" s="571"/>
      <c r="D262" s="571"/>
      <c r="E262" s="571"/>
      <c r="F262" s="571"/>
      <c r="G262" s="320" t="s">
        <v>168</v>
      </c>
      <c r="H262" s="321">
        <f>H263+H361+H369+H373</f>
        <v>18340000</v>
      </c>
      <c r="I262" s="321">
        <f>I263+I361+I369+I373</f>
        <v>12840962.629999999</v>
      </c>
      <c r="J262" s="321">
        <f>J263+J361+J369+J373</f>
        <v>5499037.3700000001</v>
      </c>
      <c r="K262" s="322">
        <f t="shared" si="63"/>
        <v>70.02</v>
      </c>
      <c r="L262" s="321">
        <f>L263+L361+L369+L373</f>
        <v>15506200</v>
      </c>
      <c r="M262" s="323">
        <f>M263+M361+M369+M373</f>
        <v>10986815.629999999</v>
      </c>
      <c r="N262" s="321">
        <f>N263+N361+N369+N373</f>
        <v>1854147</v>
      </c>
      <c r="O262" s="324">
        <f>O263+O361+O369+O373</f>
        <v>12840962.629999999</v>
      </c>
      <c r="P262" s="324">
        <f t="shared" si="62"/>
        <v>2665237.370000001</v>
      </c>
      <c r="Q262" s="325">
        <f t="shared" si="60"/>
        <v>82.81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18340000</v>
      </c>
      <c r="I263" s="302">
        <f>I264+I296+I329+I332+I337+I358</f>
        <v>12942920.629999999</v>
      </c>
      <c r="J263" s="302">
        <f>J264+J296+J329+J332+J337+J358</f>
        <v>5397079.3700000001</v>
      </c>
      <c r="K263" s="303">
        <f t="shared" si="63"/>
        <v>70.569999999999993</v>
      </c>
      <c r="L263" s="302">
        <f>L264+L296+L329+L332+L337+L358</f>
        <v>15506200</v>
      </c>
      <c r="M263" s="284">
        <f>M264+M296+M329+M332+M337+M358</f>
        <v>11080939.629999999</v>
      </c>
      <c r="N263" s="302">
        <f>N264+N296+N329+N332+N337+N358</f>
        <v>1861981</v>
      </c>
      <c r="O263" s="304">
        <f>O264+O296+O329+O332+O337+O358</f>
        <v>12942920.629999999</v>
      </c>
      <c r="P263" s="304">
        <f t="shared" si="62"/>
        <v>2563279.370000001</v>
      </c>
      <c r="Q263" s="305">
        <f t="shared" si="60"/>
        <v>83.47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4528000</v>
      </c>
      <c r="I264" s="302">
        <f>I265+I282+I289</f>
        <v>2946891</v>
      </c>
      <c r="J264" s="302">
        <f>J265+J282+J289</f>
        <v>1581109</v>
      </c>
      <c r="K264" s="303">
        <f t="shared" si="63"/>
        <v>65.08</v>
      </c>
      <c r="L264" s="302">
        <f>L265+L282+L289</f>
        <v>3818200</v>
      </c>
      <c r="M264" s="284">
        <f>M265+M282+M289</f>
        <v>2546346</v>
      </c>
      <c r="N264" s="302">
        <f>N265+N282+N289</f>
        <v>400545</v>
      </c>
      <c r="O264" s="327">
        <f>O265+O282+O289</f>
        <v>2946891</v>
      </c>
      <c r="P264" s="304">
        <f t="shared" si="62"/>
        <v>871309</v>
      </c>
      <c r="Q264" s="305">
        <f t="shared" si="60"/>
        <v>77.180000000000007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2885955</v>
      </c>
      <c r="J265" s="302">
        <f>SUM(J266:J281)</f>
        <v>1515045</v>
      </c>
      <c r="K265" s="303">
        <f t="shared" si="63"/>
        <v>65.569999999999993</v>
      </c>
      <c r="L265" s="302">
        <f>SUM(L266:L281)</f>
        <v>3708600</v>
      </c>
      <c r="M265" s="284">
        <f>SUM(M266:M281)</f>
        <v>2494001</v>
      </c>
      <c r="N265" s="302">
        <f>SUM(N266:N281)</f>
        <v>391954</v>
      </c>
      <c r="O265" s="304">
        <f>SUM(O266:O281)</f>
        <v>2885955</v>
      </c>
      <c r="P265" s="304">
        <f t="shared" si="62"/>
        <v>822645</v>
      </c>
      <c r="Q265" s="305">
        <f t="shared" si="60"/>
        <v>77.819999999999993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2560033</v>
      </c>
      <c r="J266" s="306">
        <f t="shared" ref="J266:J295" si="64">H266-I266</f>
        <v>1329967</v>
      </c>
      <c r="K266" s="303">
        <f t="shared" si="63"/>
        <v>65.81</v>
      </c>
      <c r="L266" s="306">
        <v>3304600</v>
      </c>
      <c r="M266" s="307">
        <v>2199819</v>
      </c>
      <c r="N266" s="306">
        <v>360214</v>
      </c>
      <c r="O266" s="308">
        <f t="shared" ref="O266:O281" si="65">M266+N266</f>
        <v>2560033</v>
      </c>
      <c r="P266" s="308">
        <f t="shared" si="62"/>
        <v>744567</v>
      </c>
      <c r="Q266" s="305">
        <f t="shared" si="60"/>
        <v>77.47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160131</v>
      </c>
      <c r="J269" s="306">
        <f t="shared" si="64"/>
        <v>119869</v>
      </c>
      <c r="K269" s="303"/>
      <c r="L269" s="306">
        <v>204900</v>
      </c>
      <c r="M269" s="307">
        <v>137519</v>
      </c>
      <c r="N269" s="306">
        <v>22612</v>
      </c>
      <c r="O269" s="308">
        <f t="shared" si="65"/>
        <v>160131</v>
      </c>
      <c r="P269" s="308">
        <f t="shared" si="62"/>
        <v>44769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97152</v>
      </c>
      <c r="J276" s="306">
        <f t="shared" si="64"/>
        <v>12848</v>
      </c>
      <c r="K276" s="303">
        <f t="shared" si="63"/>
        <v>88.32</v>
      </c>
      <c r="L276" s="306">
        <v>110000</v>
      </c>
      <c r="M276" s="307">
        <v>97152</v>
      </c>
      <c r="N276" s="306">
        <v>0</v>
      </c>
      <c r="O276" s="308">
        <f t="shared" si="65"/>
        <v>97152</v>
      </c>
      <c r="P276" s="308">
        <f t="shared" si="62"/>
        <v>12848</v>
      </c>
      <c r="Q276" s="305">
        <f t="shared" si="60"/>
        <v>88.32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138</v>
      </c>
      <c r="J277" s="306">
        <f t="shared" si="64"/>
        <v>862</v>
      </c>
      <c r="K277" s="303">
        <f t="shared" si="63"/>
        <v>13.8</v>
      </c>
      <c r="L277" s="306">
        <v>200</v>
      </c>
      <c r="M277" s="307">
        <v>138</v>
      </c>
      <c r="N277" s="306">
        <v>0</v>
      </c>
      <c r="O277" s="308">
        <f t="shared" si="65"/>
        <v>138</v>
      </c>
      <c r="P277" s="308">
        <f t="shared" si="62"/>
        <v>62</v>
      </c>
      <c r="Q277" s="305">
        <f t="shared" si="60"/>
        <v>69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68501</v>
      </c>
      <c r="J280" s="306">
        <f t="shared" si="64"/>
        <v>51499</v>
      </c>
      <c r="K280" s="303">
        <f t="shared" si="63"/>
        <v>57.08</v>
      </c>
      <c r="L280" s="306">
        <v>88900</v>
      </c>
      <c r="M280" s="307">
        <v>59373</v>
      </c>
      <c r="N280" s="306">
        <v>9128</v>
      </c>
      <c r="O280" s="308">
        <f t="shared" si="65"/>
        <v>68501</v>
      </c>
      <c r="P280" s="308">
        <f t="shared" si="62"/>
        <v>20399</v>
      </c>
      <c r="Q280" s="305">
        <f t="shared" si="60"/>
        <v>77.05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30000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30000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30000</v>
      </c>
      <c r="M287" s="307"/>
      <c r="N287" s="306"/>
      <c r="O287" s="308">
        <f t="shared" si="67"/>
        <v>0</v>
      </c>
      <c r="P287" s="308">
        <f t="shared" si="62"/>
        <v>30000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97000</v>
      </c>
      <c r="I289" s="302">
        <f>SUM(I290+I291+I292+I293+I294+I295)</f>
        <v>60936</v>
      </c>
      <c r="J289" s="306">
        <f t="shared" si="64"/>
        <v>36064</v>
      </c>
      <c r="K289" s="303">
        <f t="shared" si="63"/>
        <v>62.82</v>
      </c>
      <c r="L289" s="302">
        <f>SUM(L290+L291+L292+L293+L294+L295)</f>
        <v>79600</v>
      </c>
      <c r="M289" s="284">
        <f>SUM(M290+M291+M292+M293+M294+M295)</f>
        <v>52345</v>
      </c>
      <c r="N289" s="302">
        <f>SUM(N290+N291+N292+N293+N294+N295)</f>
        <v>8591</v>
      </c>
      <c r="O289" s="304">
        <f>SUM(O290+O291+O292+O293+O294+O295)</f>
        <v>60936</v>
      </c>
      <c r="P289" s="304">
        <f t="shared" si="62"/>
        <v>18664</v>
      </c>
      <c r="Q289" s="305">
        <f t="shared" si="60"/>
        <v>76.55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97000</v>
      </c>
      <c r="I295" s="306">
        <f>O295</f>
        <v>60936</v>
      </c>
      <c r="J295" s="306">
        <f t="shared" si="64"/>
        <v>36064</v>
      </c>
      <c r="K295" s="303">
        <f t="shared" si="63"/>
        <v>62.82</v>
      </c>
      <c r="L295" s="306">
        <v>79600</v>
      </c>
      <c r="M295" s="307">
        <v>52345</v>
      </c>
      <c r="N295" s="306">
        <v>8591</v>
      </c>
      <c r="O295" s="308">
        <f t="shared" si="68"/>
        <v>60936</v>
      </c>
      <c r="P295" s="308">
        <f t="shared" si="62"/>
        <v>18664</v>
      </c>
      <c r="Q295" s="305">
        <f t="shared" si="60"/>
        <v>76.55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250084.63</v>
      </c>
      <c r="J296" s="302">
        <f t="shared" ref="J296" si="69">J297+J308+J309+J313+J316+J317+J318+J319+J320+J321+J322</f>
        <v>151915.37</v>
      </c>
      <c r="K296" s="303">
        <f t="shared" si="63"/>
        <v>62.21</v>
      </c>
      <c r="L296" s="302">
        <f>L297+L308+L309+L313+L316+L317+L318+L319+L320+L321+L322</f>
        <v>348000</v>
      </c>
      <c r="M296" s="284">
        <f>M297+M308+M309+M313+M316+M317+M318+M319+M320+M321+M322</f>
        <v>220887.63</v>
      </c>
      <c r="N296" s="302">
        <f>N297+N308+N309+N313+N316+N317+N318+N319+N320+N321+N322</f>
        <v>29197</v>
      </c>
      <c r="O296" s="338">
        <f t="shared" ref="O296" si="70">O297+O308+O309+O313+O316+O317+O318+O319+O320+O321+O322</f>
        <v>250084.63</v>
      </c>
      <c r="P296" s="304">
        <f t="shared" si="62"/>
        <v>97915.37</v>
      </c>
      <c r="Q296" s="305">
        <f t="shared" si="60"/>
        <v>71.86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173040.03</v>
      </c>
      <c r="J297" s="302">
        <f>SUM(J298:J307)</f>
        <v>100959.96999999999</v>
      </c>
      <c r="K297" s="303">
        <f t="shared" si="63"/>
        <v>63.15</v>
      </c>
      <c r="L297" s="302">
        <f>SUM(L298:L307)</f>
        <v>231000</v>
      </c>
      <c r="M297" s="284">
        <f>SUM(M298:M307)</f>
        <v>156786.51999999999</v>
      </c>
      <c r="N297" s="302">
        <f>SUM(N298:N307)</f>
        <v>16253.51</v>
      </c>
      <c r="O297" s="304">
        <f>SUM(O298:O307)</f>
        <v>173040.03</v>
      </c>
      <c r="P297" s="304">
        <f t="shared" si="62"/>
        <v>57959.97</v>
      </c>
      <c r="Q297" s="305">
        <f t="shared" si="60"/>
        <v>74.91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3000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2007.04</v>
      </c>
      <c r="Q298" s="305">
        <f t="shared" si="60"/>
        <v>33.1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>
        <f>O299</f>
        <v>270.13</v>
      </c>
      <c r="J299" s="306">
        <f t="shared" si="71"/>
        <v>729.87</v>
      </c>
      <c r="K299" s="303"/>
      <c r="L299" s="306">
        <v>1000</v>
      </c>
      <c r="M299" s="307"/>
      <c r="N299" s="306">
        <v>270.13</v>
      </c>
      <c r="O299" s="308">
        <f t="shared" si="72"/>
        <v>270.13</v>
      </c>
      <c r="P299" s="308">
        <f t="shared" si="62"/>
        <v>729.87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58711.92</v>
      </c>
      <c r="J300" s="306">
        <f t="shared" si="71"/>
        <v>21288.080000000002</v>
      </c>
      <c r="K300" s="303">
        <f t="shared" si="63"/>
        <v>73.39</v>
      </c>
      <c r="L300" s="306">
        <v>80000</v>
      </c>
      <c r="M300" s="307">
        <v>55852.32</v>
      </c>
      <c r="N300" s="306">
        <v>2859.6</v>
      </c>
      <c r="O300" s="308">
        <f t="shared" si="72"/>
        <v>58711.92</v>
      </c>
      <c r="P300" s="308">
        <f t="shared" si="62"/>
        <v>21288.080000000002</v>
      </c>
      <c r="Q300" s="305">
        <f t="shared" si="60"/>
        <v>73.39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17614.68</v>
      </c>
      <c r="J301" s="306">
        <f t="shared" si="71"/>
        <v>13385.32</v>
      </c>
      <c r="K301" s="303">
        <f t="shared" si="63"/>
        <v>56.82</v>
      </c>
      <c r="L301" s="306">
        <v>24000</v>
      </c>
      <c r="M301" s="307">
        <v>15443.2</v>
      </c>
      <c r="N301" s="306">
        <v>2171.48</v>
      </c>
      <c r="O301" s="308">
        <f t="shared" si="72"/>
        <v>17614.68</v>
      </c>
      <c r="P301" s="308">
        <f t="shared" si="62"/>
        <v>6385.32</v>
      </c>
      <c r="Q301" s="305">
        <f t="shared" si="60"/>
        <v>73.39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3528.36</v>
      </c>
      <c r="J302" s="306">
        <f t="shared" si="71"/>
        <v>2471.64</v>
      </c>
      <c r="K302" s="303">
        <f t="shared" si="63"/>
        <v>58.81</v>
      </c>
      <c r="L302" s="306">
        <v>5000</v>
      </c>
      <c r="M302" s="307">
        <v>2322.96</v>
      </c>
      <c r="N302" s="306">
        <v>1205.4000000000001</v>
      </c>
      <c r="O302" s="308">
        <f t="shared" si="72"/>
        <v>3528.36</v>
      </c>
      <c r="P302" s="308">
        <f t="shared" si="62"/>
        <v>1471.6399999999999</v>
      </c>
      <c r="Q302" s="305">
        <f t="shared" si="60"/>
        <v>70.569999999999993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7860.65</v>
      </c>
      <c r="J305" s="306">
        <f t="shared" si="71"/>
        <v>2139.3500000000004</v>
      </c>
      <c r="K305" s="303">
        <f t="shared" si="63"/>
        <v>78.61</v>
      </c>
      <c r="L305" s="306">
        <v>10000</v>
      </c>
      <c r="M305" s="307">
        <v>6016.05</v>
      </c>
      <c r="N305" s="306">
        <v>1844.6</v>
      </c>
      <c r="O305" s="308">
        <f t="shared" si="72"/>
        <v>7860.65</v>
      </c>
      <c r="P305" s="308">
        <f t="shared" si="62"/>
        <v>2139.3500000000004</v>
      </c>
      <c r="Q305" s="305">
        <f t="shared" ref="Q305:Q368" si="73">ROUND(O305/L305*100,2)</f>
        <v>78.61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71533</v>
      </c>
      <c r="J306" s="306">
        <f t="shared" si="71"/>
        <v>56467</v>
      </c>
      <c r="K306" s="303">
        <f t="shared" si="63"/>
        <v>55.89</v>
      </c>
      <c r="L306" s="306">
        <v>94000</v>
      </c>
      <c r="M306" s="307">
        <v>64854.5</v>
      </c>
      <c r="N306" s="306">
        <v>6678.5</v>
      </c>
      <c r="O306" s="308">
        <f t="shared" si="72"/>
        <v>71533</v>
      </c>
      <c r="P306" s="308">
        <f t="shared" si="62"/>
        <v>22467</v>
      </c>
      <c r="Q306" s="305">
        <f t="shared" si="73"/>
        <v>76.099999999999994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12528.33</v>
      </c>
      <c r="J307" s="306">
        <f t="shared" si="71"/>
        <v>1471.67</v>
      </c>
      <c r="K307" s="303">
        <f t="shared" si="63"/>
        <v>89.49</v>
      </c>
      <c r="L307" s="306">
        <v>14000</v>
      </c>
      <c r="M307" s="307">
        <v>11304.53</v>
      </c>
      <c r="N307" s="306">
        <v>1223.8</v>
      </c>
      <c r="O307" s="308">
        <f t="shared" si="72"/>
        <v>12528.33</v>
      </c>
      <c r="P307" s="308">
        <f t="shared" si="62"/>
        <v>1471.67</v>
      </c>
      <c r="Q307" s="305">
        <f t="shared" si="73"/>
        <v>89.49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4460.4799999999996</v>
      </c>
      <c r="J313" s="306">
        <f t="shared" si="71"/>
        <v>3539.5200000000004</v>
      </c>
      <c r="K313" s="303">
        <f t="shared" ref="K313:K376" si="75">ROUND(I313/H313*100,2)</f>
        <v>55.76</v>
      </c>
      <c r="L313" s="302">
        <f>L314+L315</f>
        <v>8000</v>
      </c>
      <c r="M313" s="284">
        <f>M314+M315</f>
        <v>4211.91</v>
      </c>
      <c r="N313" s="302">
        <f>N314+N315</f>
        <v>248.57</v>
      </c>
      <c r="O313" s="304">
        <f>O314+O315</f>
        <v>4460.4799999999996</v>
      </c>
      <c r="P313" s="304">
        <f t="shared" si="62"/>
        <v>3539.5200000000004</v>
      </c>
      <c r="Q313" s="305">
        <f t="shared" si="73"/>
        <v>55.76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4460.4799999999996</v>
      </c>
      <c r="J314" s="306">
        <f t="shared" si="71"/>
        <v>3539.5200000000004</v>
      </c>
      <c r="K314" s="303">
        <f t="shared" si="75"/>
        <v>55.76</v>
      </c>
      <c r="L314" s="306">
        <v>8000</v>
      </c>
      <c r="M314" s="307">
        <v>4211.91</v>
      </c>
      <c r="N314" s="306">
        <v>248.57</v>
      </c>
      <c r="O314" s="308">
        <f>M314+N314</f>
        <v>4460.4799999999996</v>
      </c>
      <c r="P314" s="308">
        <f t="shared" si="62"/>
        <v>3539.5200000000004</v>
      </c>
      <c r="Q314" s="305">
        <f t="shared" si="73"/>
        <v>55.76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ref="O315:O321" si="76">M315+N315</f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72584.12</v>
      </c>
      <c r="J322" s="302">
        <f>+J323+J324+J325+J326+J327+J328</f>
        <v>47415.88</v>
      </c>
      <c r="K322" s="303">
        <f t="shared" si="75"/>
        <v>60.49</v>
      </c>
      <c r="L322" s="302">
        <f>L324+L325+L326+L328</f>
        <v>109000</v>
      </c>
      <c r="M322" s="284">
        <f>+M323+M324+M325+M326+M327+M328</f>
        <v>59889.2</v>
      </c>
      <c r="N322" s="302">
        <f>+N323+N324+N325+N326+N327+N328</f>
        <v>12694.92</v>
      </c>
      <c r="O322" s="304">
        <f>+O323+O324+O325+O326+O327+O328</f>
        <v>72584.12</v>
      </c>
      <c r="P322" s="304">
        <f t="shared" si="62"/>
        <v>36415.880000000005</v>
      </c>
      <c r="Q322" s="305">
        <f t="shared" si="73"/>
        <v>66.59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14571.21</v>
      </c>
      <c r="J325" s="306">
        <f t="shared" si="71"/>
        <v>13428.79</v>
      </c>
      <c r="K325" s="303">
        <f t="shared" si="75"/>
        <v>52.04</v>
      </c>
      <c r="L325" s="306">
        <v>22000</v>
      </c>
      <c r="M325" s="307">
        <v>9717.81</v>
      </c>
      <c r="N325" s="306">
        <v>4853.3999999999996</v>
      </c>
      <c r="O325" s="308">
        <f t="shared" si="77"/>
        <v>14571.21</v>
      </c>
      <c r="P325" s="308">
        <f t="shared" si="78"/>
        <v>7428.7900000000009</v>
      </c>
      <c r="Q325" s="305">
        <f t="shared" si="73"/>
        <v>66.23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56179.91</v>
      </c>
      <c r="J326" s="306">
        <f t="shared" si="71"/>
        <v>27820.089999999997</v>
      </c>
      <c r="K326" s="303">
        <f t="shared" si="75"/>
        <v>66.88</v>
      </c>
      <c r="L326" s="306">
        <v>81000</v>
      </c>
      <c r="M326" s="307">
        <v>48338.39</v>
      </c>
      <c r="N326" s="306">
        <v>7841.52</v>
      </c>
      <c r="O326" s="308">
        <f t="shared" si="77"/>
        <v>56179.91</v>
      </c>
      <c r="P326" s="308">
        <f t="shared" si="78"/>
        <v>24820.089999999997</v>
      </c>
      <c r="Q326" s="305">
        <f t="shared" si="73"/>
        <v>69.36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1833</v>
      </c>
      <c r="J328" s="306">
        <f t="shared" si="71"/>
        <v>4167</v>
      </c>
      <c r="K328" s="303">
        <f t="shared" si="75"/>
        <v>30.55</v>
      </c>
      <c r="L328" s="306">
        <v>6000</v>
      </c>
      <c r="M328" s="307">
        <v>1833</v>
      </c>
      <c r="N328" s="306">
        <v>0</v>
      </c>
      <c r="O328" s="308">
        <f t="shared" si="77"/>
        <v>1833</v>
      </c>
      <c r="P328" s="308">
        <f t="shared" si="78"/>
        <v>4167</v>
      </c>
      <c r="Q328" s="305">
        <f t="shared" si="73"/>
        <v>30.55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1938993</v>
      </c>
      <c r="J332" s="302">
        <f>J333</f>
        <v>1041007</v>
      </c>
      <c r="K332" s="303">
        <f t="shared" si="75"/>
        <v>65.069999999999993</v>
      </c>
      <c r="L332" s="302">
        <f>L333</f>
        <v>2445000</v>
      </c>
      <c r="M332" s="284">
        <f>M333</f>
        <v>1654739</v>
      </c>
      <c r="N332" s="302">
        <f>N333</f>
        <v>284254</v>
      </c>
      <c r="O332" s="338">
        <f>O333</f>
        <v>1938993</v>
      </c>
      <c r="P332" s="304">
        <f t="shared" si="78"/>
        <v>506007</v>
      </c>
      <c r="Q332" s="305">
        <f t="shared" si="73"/>
        <v>79.3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1938993</v>
      </c>
      <c r="J333" s="302">
        <f>J334+J335+J336</f>
        <v>1041007</v>
      </c>
      <c r="K333" s="303">
        <f t="shared" si="75"/>
        <v>65.069999999999993</v>
      </c>
      <c r="L333" s="302">
        <f>L334+L335+L336</f>
        <v>2445000</v>
      </c>
      <c r="M333" s="284">
        <f>M334+M335+M336</f>
        <v>1654739</v>
      </c>
      <c r="N333" s="302">
        <f>N334+N335+N336</f>
        <v>284254</v>
      </c>
      <c r="O333" s="304">
        <f>O334+O335+O336</f>
        <v>1938993</v>
      </c>
      <c r="P333" s="304">
        <f t="shared" si="78"/>
        <v>506007</v>
      </c>
      <c r="Q333" s="305">
        <f t="shared" si="73"/>
        <v>79.3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1938993</v>
      </c>
      <c r="J334" s="306">
        <f t="shared" ref="J334:J382" si="81">H334-I334</f>
        <v>1041007</v>
      </c>
      <c r="K334" s="303">
        <f t="shared" si="75"/>
        <v>65.069999999999993</v>
      </c>
      <c r="L334" s="306">
        <v>2445000</v>
      </c>
      <c r="M334" s="307">
        <v>1654739</v>
      </c>
      <c r="N334" s="306">
        <v>284254</v>
      </c>
      <c r="O334" s="308">
        <f t="shared" ref="O334:O336" si="82">M334+N334</f>
        <v>1938993</v>
      </c>
      <c r="P334" s="308">
        <f t="shared" si="78"/>
        <v>506007</v>
      </c>
      <c r="Q334" s="305">
        <f t="shared" si="73"/>
        <v>79.3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10430000</v>
      </c>
      <c r="I337" s="302">
        <f>I338+I355</f>
        <v>7806952</v>
      </c>
      <c r="J337" s="302">
        <f t="shared" ref="J337" si="83">J338+J355</f>
        <v>2623048</v>
      </c>
      <c r="K337" s="303">
        <f t="shared" si="75"/>
        <v>74.849999999999994</v>
      </c>
      <c r="L337" s="302">
        <f>L338+L355</f>
        <v>8895000</v>
      </c>
      <c r="M337" s="284">
        <f>M338+M355</f>
        <v>6658967</v>
      </c>
      <c r="N337" s="302">
        <f>N338+N355</f>
        <v>1147985</v>
      </c>
      <c r="O337" s="338">
        <f t="shared" ref="O337" si="84">O338+O355</f>
        <v>7806952</v>
      </c>
      <c r="P337" s="304">
        <f t="shared" si="78"/>
        <v>1088048</v>
      </c>
      <c r="Q337" s="305">
        <f t="shared" si="73"/>
        <v>87.77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10430000</v>
      </c>
      <c r="I338" s="302">
        <f>+I339+I348+I350+I349</f>
        <v>7806952</v>
      </c>
      <c r="J338" s="306">
        <f t="shared" si="81"/>
        <v>2623048</v>
      </c>
      <c r="K338" s="303">
        <f t="shared" si="75"/>
        <v>74.849999999999994</v>
      </c>
      <c r="L338" s="302">
        <f>+L339+L348+L350+L349</f>
        <v>8895000</v>
      </c>
      <c r="M338" s="284">
        <f>+M339+M348+M350+M349</f>
        <v>6658967</v>
      </c>
      <c r="N338" s="302">
        <f>+N339+N348+N350+N349</f>
        <v>1147985</v>
      </c>
      <c r="O338" s="304">
        <f>+O339+O348+O350+O349</f>
        <v>7806952</v>
      </c>
      <c r="P338" s="304">
        <f t="shared" si="78"/>
        <v>1088048</v>
      </c>
      <c r="Q338" s="305">
        <f t="shared" si="73"/>
        <v>87.77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10090000</v>
      </c>
      <c r="I339" s="339">
        <f>+I340+I341+I342+I343+I344+I345+I346+I347</f>
        <v>7614586</v>
      </c>
      <c r="J339" s="306">
        <f t="shared" si="81"/>
        <v>2475414</v>
      </c>
      <c r="K339" s="303"/>
      <c r="L339" s="339">
        <f>+L340+L341+L342+L343+L344+L345+L346+L347</f>
        <v>8585000</v>
      </c>
      <c r="M339" s="339">
        <f>+M340+M341+M342+M343+M344+M345+M346+M347</f>
        <v>6474822</v>
      </c>
      <c r="N339" s="339">
        <f>+N340+N341+N342+N343+N344+N345+N346+N347</f>
        <v>1139764</v>
      </c>
      <c r="O339" s="339">
        <f>+O340+O341+O342+O343+O344+O345+O346+O347</f>
        <v>7614586</v>
      </c>
      <c r="P339" s="339">
        <f t="shared" si="78"/>
        <v>970414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10090000</v>
      </c>
      <c r="I340" s="306">
        <f>O340</f>
        <v>7614586</v>
      </c>
      <c r="J340" s="306">
        <f t="shared" si="81"/>
        <v>2475414</v>
      </c>
      <c r="K340" s="303"/>
      <c r="L340" s="306">
        <v>8585000</v>
      </c>
      <c r="M340" s="307">
        <v>6474822</v>
      </c>
      <c r="N340" s="306">
        <v>1139764</v>
      </c>
      <c r="O340" s="308">
        <f t="shared" ref="O340:O354" si="85">M340+N340</f>
        <v>7614586</v>
      </c>
      <c r="P340" s="308">
        <f t="shared" si="78"/>
        <v>970414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139738</v>
      </c>
      <c r="J348" s="306">
        <f t="shared" si="81"/>
        <v>80262</v>
      </c>
      <c r="K348" s="303"/>
      <c r="L348" s="306">
        <v>190000</v>
      </c>
      <c r="M348" s="307">
        <v>138374</v>
      </c>
      <c r="N348" s="306">
        <v>1364</v>
      </c>
      <c r="O348" s="308">
        <f t="shared" si="85"/>
        <v>139738</v>
      </c>
      <c r="P348" s="308">
        <f t="shared" si="78"/>
        <v>50262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52628</v>
      </c>
      <c r="J349" s="306">
        <f t="shared" si="81"/>
        <v>67372</v>
      </c>
      <c r="K349" s="303"/>
      <c r="L349" s="343">
        <v>120000</v>
      </c>
      <c r="M349" s="344">
        <v>45771</v>
      </c>
      <c r="N349" s="343">
        <v>6857</v>
      </c>
      <c r="O349" s="345">
        <f t="shared" si="85"/>
        <v>52628</v>
      </c>
      <c r="P349" s="345">
        <f t="shared" si="78"/>
        <v>67372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-101958</v>
      </c>
      <c r="J373" s="315">
        <f t="shared" si="81"/>
        <v>101958</v>
      </c>
      <c r="K373" s="316"/>
      <c r="L373" s="315"/>
      <c r="M373" s="317">
        <v>-94124</v>
      </c>
      <c r="N373" s="315">
        <v>-7834</v>
      </c>
      <c r="O373" s="318">
        <f t="shared" si="93"/>
        <v>-101958</v>
      </c>
      <c r="P373" s="318">
        <f t="shared" si="78"/>
        <v>101958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13410000</v>
      </c>
      <c r="I375" s="302">
        <f>I333+I338</f>
        <v>9745945</v>
      </c>
      <c r="J375" s="306">
        <f>J333+J338</f>
        <v>3664055</v>
      </c>
      <c r="K375" s="303">
        <f t="shared" si="75"/>
        <v>72.680000000000007</v>
      </c>
      <c r="L375" s="302">
        <f>L333+L338</f>
        <v>11340000</v>
      </c>
      <c r="M375" s="302">
        <f>M333+M338</f>
        <v>8313706</v>
      </c>
      <c r="N375" s="302">
        <f>N333+N338</f>
        <v>1432239</v>
      </c>
      <c r="O375" s="302">
        <f>O333+O338</f>
        <v>9745945</v>
      </c>
      <c r="P375" s="304">
        <f t="shared" si="78"/>
        <v>1594055</v>
      </c>
      <c r="Q375" s="305">
        <f t="shared" ref="Q375:Q381" si="94">ROUND(O375/N375*100,2)</f>
        <v>680.47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4930000</v>
      </c>
      <c r="I378" s="302">
        <f>I379+I380</f>
        <v>3095017.629999999</v>
      </c>
      <c r="J378" s="306">
        <f t="shared" si="81"/>
        <v>1834982.370000001</v>
      </c>
      <c r="K378" s="303">
        <f t="shared" si="95"/>
        <v>62.78</v>
      </c>
      <c r="L378" s="302">
        <f>L379+L380</f>
        <v>4166200</v>
      </c>
      <c r="M378" s="302">
        <f>M379+M380</f>
        <v>2673109.629999999</v>
      </c>
      <c r="N378" s="302">
        <f>N379+N380</f>
        <v>421908</v>
      </c>
      <c r="O378" s="302">
        <f>O379+O380</f>
        <v>3095017.629999999</v>
      </c>
      <c r="P378" s="304">
        <f t="shared" si="78"/>
        <v>1071182.370000001</v>
      </c>
      <c r="Q378" s="305">
        <f t="shared" si="94"/>
        <v>733.58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56179.91</v>
      </c>
      <c r="J379" s="306">
        <f t="shared" si="81"/>
        <v>27820.089999999997</v>
      </c>
      <c r="K379" s="303">
        <f t="shared" si="95"/>
        <v>66.88</v>
      </c>
      <c r="L379" s="302">
        <f>+L326</f>
        <v>81000</v>
      </c>
      <c r="M379" s="302">
        <f>+M326</f>
        <v>48338.39</v>
      </c>
      <c r="N379" s="302">
        <f>+N326</f>
        <v>7841.52</v>
      </c>
      <c r="O379" s="302">
        <f>+O326</f>
        <v>56179.91</v>
      </c>
      <c r="P379" s="304">
        <f t="shared" si="78"/>
        <v>24820.089999999997</v>
      </c>
      <c r="Q379" s="305">
        <f t="shared" si="94"/>
        <v>716.44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4846000</v>
      </c>
      <c r="I380" s="302">
        <f>I262-I375-I376-I379</f>
        <v>3038837.7199999988</v>
      </c>
      <c r="J380" s="306">
        <f t="shared" si="81"/>
        <v>1807162.2800000012</v>
      </c>
      <c r="K380" s="303">
        <f t="shared" si="95"/>
        <v>62.71</v>
      </c>
      <c r="L380" s="302">
        <f>L262-L375-L376-L379</f>
        <v>4085200</v>
      </c>
      <c r="M380" s="302">
        <f>M262-M375-M376-M379</f>
        <v>2624771.2399999988</v>
      </c>
      <c r="N380" s="302">
        <f>N262-N375-N376-N379</f>
        <v>414066.48</v>
      </c>
      <c r="O380" s="302">
        <f>O262-O375-O376-O379</f>
        <v>3038837.7199999988</v>
      </c>
      <c r="P380" s="304">
        <f t="shared" si="78"/>
        <v>1046362.2800000012</v>
      </c>
      <c r="Q380" s="305">
        <f t="shared" si="94"/>
        <v>733.9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18459000</v>
      </c>
      <c r="I381" s="302">
        <f>I383</f>
        <v>7383104.4600000009</v>
      </c>
      <c r="J381" s="306">
        <f t="shared" si="81"/>
        <v>11075895.539999999</v>
      </c>
      <c r="K381" s="303">
        <f t="shared" si="95"/>
        <v>40</v>
      </c>
      <c r="L381" s="302">
        <f>L383</f>
        <v>15342000</v>
      </c>
      <c r="M381" s="302">
        <f>M383</f>
        <v>7328751.4700000007</v>
      </c>
      <c r="N381" s="302">
        <f>N383</f>
        <v>54352.99</v>
      </c>
      <c r="O381" s="302">
        <f>O383</f>
        <v>7383104.4600000009</v>
      </c>
      <c r="P381" s="304">
        <f t="shared" si="78"/>
        <v>7958895.5399999991</v>
      </c>
      <c r="Q381" s="305">
        <f t="shared" si="94"/>
        <v>13583.62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570" t="s">
        <v>208</v>
      </c>
      <c r="B383" s="571"/>
      <c r="C383" s="571"/>
      <c r="D383" s="571"/>
      <c r="E383" s="571"/>
      <c r="F383" s="571"/>
      <c r="G383" s="320" t="s">
        <v>209</v>
      </c>
      <c r="H383" s="321">
        <f>+H384+H445</f>
        <v>18459000</v>
      </c>
      <c r="I383" s="321">
        <f>+I384+I445</f>
        <v>7383104.4600000009</v>
      </c>
      <c r="J383" s="321">
        <f>+J384</f>
        <v>11050507.369999999</v>
      </c>
      <c r="K383" s="350">
        <f t="shared" ref="K383:K416" si="96">ROUND(I383/H383*100,2)</f>
        <v>40</v>
      </c>
      <c r="L383" s="321">
        <f>+L384+L445</f>
        <v>15342000</v>
      </c>
      <c r="M383" s="323">
        <f>+M384+M445</f>
        <v>7328751.4700000007</v>
      </c>
      <c r="N383" s="321">
        <f>+N384+N445</f>
        <v>54352.99</v>
      </c>
      <c r="O383" s="324">
        <f>+O384+O445</f>
        <v>7383104.4600000009</v>
      </c>
      <c r="P383" s="324">
        <f t="shared" si="78"/>
        <v>7958895.5399999991</v>
      </c>
      <c r="Q383" s="325">
        <f t="shared" si="92"/>
        <v>48.12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18459000</v>
      </c>
      <c r="I384" s="302">
        <f>I385+I388+I391+I394+I400+I414</f>
        <v>7408492.6300000008</v>
      </c>
      <c r="J384" s="302">
        <f>J385+J388+J391+J394+J400+J414</f>
        <v>11050507.369999999</v>
      </c>
      <c r="K384" s="346">
        <f t="shared" si="96"/>
        <v>40.130000000000003</v>
      </c>
      <c r="L384" s="302">
        <f>L385+L388+L391+L394+L400+L414</f>
        <v>15342000</v>
      </c>
      <c r="M384" s="284">
        <f>M385+M388+M391+M394+M400+M414</f>
        <v>7344076.6300000008</v>
      </c>
      <c r="N384" s="302">
        <f>N385+N388+N391+N394+N400+N414</f>
        <v>64416</v>
      </c>
      <c r="O384" s="375">
        <f>O385+O388+O391+O394+O400+O414</f>
        <v>7408492.6300000008</v>
      </c>
      <c r="P384" s="304">
        <f t="shared" si="78"/>
        <v>7933507.3699999992</v>
      </c>
      <c r="Q384" s="305">
        <f t="shared" si="92"/>
        <v>48.29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4965.9799999999996</v>
      </c>
      <c r="J385" s="302">
        <f t="shared" ref="J385:J386" si="97">J386</f>
        <v>34.020000000000437</v>
      </c>
      <c r="K385" s="346">
        <f t="shared" si="96"/>
        <v>99.32</v>
      </c>
      <c r="L385" s="302">
        <f t="shared" ref="L385:O386" si="98">L386</f>
        <v>5000</v>
      </c>
      <c r="M385" s="284">
        <f t="shared" si="98"/>
        <v>4965.9799999999996</v>
      </c>
      <c r="N385" s="302">
        <f t="shared" si="98"/>
        <v>0</v>
      </c>
      <c r="O385" s="338">
        <f t="shared" si="98"/>
        <v>4965.9799999999996</v>
      </c>
      <c r="P385" s="304">
        <f t="shared" si="78"/>
        <v>34.020000000000437</v>
      </c>
      <c r="Q385" s="305">
        <f t="shared" si="92"/>
        <v>99.32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4965.9799999999996</v>
      </c>
      <c r="J386" s="302">
        <f t="shared" si="97"/>
        <v>34.020000000000437</v>
      </c>
      <c r="K386" s="346">
        <f t="shared" si="96"/>
        <v>99.32</v>
      </c>
      <c r="L386" s="302">
        <f t="shared" si="98"/>
        <v>5000</v>
      </c>
      <c r="M386" s="284">
        <f t="shared" si="98"/>
        <v>4965.9799999999996</v>
      </c>
      <c r="N386" s="302">
        <f t="shared" si="98"/>
        <v>0</v>
      </c>
      <c r="O386" s="304">
        <f t="shared" si="98"/>
        <v>4965.9799999999996</v>
      </c>
      <c r="P386" s="304">
        <f t="shared" si="78"/>
        <v>34.020000000000437</v>
      </c>
      <c r="Q386" s="305">
        <f t="shared" si="92"/>
        <v>99.32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>
        <f>O387</f>
        <v>4965.9799999999996</v>
      </c>
      <c r="J387" s="306">
        <f t="shared" ref="J387:J450" si="99">H387-I387</f>
        <v>34.020000000000437</v>
      </c>
      <c r="K387" s="346">
        <f t="shared" si="96"/>
        <v>99.32</v>
      </c>
      <c r="L387" s="306">
        <v>5000</v>
      </c>
      <c r="M387" s="307">
        <v>4965.9799999999996</v>
      </c>
      <c r="N387" s="306">
        <v>0</v>
      </c>
      <c r="O387" s="308">
        <f t="shared" ref="O387" si="100">M387+N387</f>
        <v>4965.9799999999996</v>
      </c>
      <c r="P387" s="308">
        <f t="shared" si="78"/>
        <v>34.020000000000437</v>
      </c>
      <c r="Q387" s="305">
        <f t="shared" si="92"/>
        <v>99.32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7784000</v>
      </c>
      <c r="I400" s="302">
        <f>+I401+I404+I407+I410</f>
        <v>24228</v>
      </c>
      <c r="J400" s="306">
        <f t="shared" si="99"/>
        <v>7759772</v>
      </c>
      <c r="K400" s="346">
        <f t="shared" si="96"/>
        <v>0.31</v>
      </c>
      <c r="L400" s="302">
        <f>+L401+L404+L407+L410</f>
        <v>4971000</v>
      </c>
      <c r="M400" s="284">
        <f>+M401+M404+M407+M410</f>
        <v>0</v>
      </c>
      <c r="N400" s="302">
        <f>+N401+N404+N407+N410</f>
        <v>24228</v>
      </c>
      <c r="O400" s="304">
        <f t="shared" ref="O400" si="107">+O401+O404+O407+O410</f>
        <v>24228</v>
      </c>
      <c r="P400" s="308">
        <f t="shared" si="101"/>
        <v>4946772</v>
      </c>
      <c r="Q400" s="305">
        <f t="shared" si="92"/>
        <v>0.49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7784000</v>
      </c>
      <c r="I407" s="306">
        <f>I408+I409</f>
        <v>24228</v>
      </c>
      <c r="J407" s="306">
        <f t="shared" si="99"/>
        <v>7759772</v>
      </c>
      <c r="K407" s="346">
        <f t="shared" si="96"/>
        <v>0.31</v>
      </c>
      <c r="L407" s="306">
        <f>L408+L409</f>
        <v>4971000</v>
      </c>
      <c r="M407" s="307">
        <f>M408+M409</f>
        <v>0</v>
      </c>
      <c r="N407" s="306">
        <f>N408+N409</f>
        <v>24228</v>
      </c>
      <c r="O407" s="308">
        <f>O408+O409</f>
        <v>24228</v>
      </c>
      <c r="P407" s="308">
        <f>P408+P409</f>
        <v>0</v>
      </c>
      <c r="Q407" s="305">
        <f t="shared" si="92"/>
        <v>0.49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1699000</v>
      </c>
      <c r="I408" s="306">
        <f>O408</f>
        <v>5391.52</v>
      </c>
      <c r="J408" s="306">
        <f t="shared" si="99"/>
        <v>1693608.48</v>
      </c>
      <c r="K408" s="346">
        <f t="shared" si="96"/>
        <v>0.32</v>
      </c>
      <c r="L408" s="306">
        <v>1102000</v>
      </c>
      <c r="M408" s="307"/>
      <c r="N408" s="306">
        <v>5391.52</v>
      </c>
      <c r="O408" s="308">
        <f t="shared" ref="O408:O413" si="110">M408+N408</f>
        <v>5391.52</v>
      </c>
      <c r="P408" s="308"/>
      <c r="Q408" s="305">
        <f t="shared" si="92"/>
        <v>0.49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6085000</v>
      </c>
      <c r="I409" s="306">
        <f>O409</f>
        <v>18836.48</v>
      </c>
      <c r="J409" s="306">
        <f t="shared" si="99"/>
        <v>6066163.5199999996</v>
      </c>
      <c r="K409" s="346">
        <f t="shared" si="96"/>
        <v>0.31</v>
      </c>
      <c r="L409" s="306">
        <v>3869000</v>
      </c>
      <c r="M409" s="307"/>
      <c r="N409" s="306">
        <v>18836.48</v>
      </c>
      <c r="O409" s="308">
        <f t="shared" si="110"/>
        <v>18836.48</v>
      </c>
      <c r="P409" s="308"/>
      <c r="Q409" s="305">
        <f t="shared" si="92"/>
        <v>0.49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10670000</v>
      </c>
      <c r="I414" s="302">
        <f>I415</f>
        <v>7379298.6500000004</v>
      </c>
      <c r="J414" s="302">
        <f t="shared" si="99"/>
        <v>3290701.3499999996</v>
      </c>
      <c r="K414" s="346">
        <f t="shared" si="96"/>
        <v>69.16</v>
      </c>
      <c r="L414" s="302">
        <f>L415</f>
        <v>10366000</v>
      </c>
      <c r="M414" s="284">
        <f>M415</f>
        <v>7339110.6500000004</v>
      </c>
      <c r="N414" s="302">
        <f>N415</f>
        <v>40188</v>
      </c>
      <c r="O414" s="338">
        <f t="shared" ref="O414" si="111">O415</f>
        <v>7379298.6500000004</v>
      </c>
      <c r="P414" s="304">
        <f t="shared" si="101"/>
        <v>2986701.3499999996</v>
      </c>
      <c r="Q414" s="305">
        <f t="shared" si="92"/>
        <v>71.19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10670000</v>
      </c>
      <c r="I415" s="302">
        <f>+I416+I441</f>
        <v>7379298.6500000004</v>
      </c>
      <c r="J415" s="306">
        <f t="shared" si="99"/>
        <v>3290701.3499999996</v>
      </c>
      <c r="K415" s="346">
        <f t="shared" si="96"/>
        <v>69.16</v>
      </c>
      <c r="L415" s="302">
        <f t="shared" ref="L415:O415" si="112">+L416+L441</f>
        <v>10366000</v>
      </c>
      <c r="M415" s="284">
        <f t="shared" si="112"/>
        <v>7339110.6500000004</v>
      </c>
      <c r="N415" s="302">
        <f t="shared" si="112"/>
        <v>40188</v>
      </c>
      <c r="O415" s="302">
        <f t="shared" si="112"/>
        <v>7379298.6500000004</v>
      </c>
      <c r="P415" s="304">
        <f t="shared" si="101"/>
        <v>2986701.3499999996</v>
      </c>
      <c r="Q415" s="305">
        <f t="shared" si="92"/>
        <v>71.19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10670000</v>
      </c>
      <c r="I416" s="302">
        <f>+I417+I427+I429+I434+I435+I436+I437+I438+I439+I440+I431</f>
        <v>7379298.6500000004</v>
      </c>
      <c r="J416" s="306">
        <f t="shared" si="99"/>
        <v>3290701.3499999996</v>
      </c>
      <c r="K416" s="346">
        <f t="shared" si="96"/>
        <v>69.16</v>
      </c>
      <c r="L416" s="302">
        <f t="shared" ref="L416:N416" si="113">+L417+L427+L429+L434+L435+L436+L437+L438+L439+L440+L431</f>
        <v>10366000</v>
      </c>
      <c r="M416" s="356">
        <f t="shared" si="113"/>
        <v>7339110.6500000004</v>
      </c>
      <c r="N416" s="302">
        <f t="shared" si="113"/>
        <v>40188</v>
      </c>
      <c r="O416" s="302">
        <f>+O417+O427+O429+O434+O435+O436+O437+O438+O439+O440+O431</f>
        <v>7379298.6500000004</v>
      </c>
      <c r="P416" s="356">
        <f t="shared" si="101"/>
        <v>2986701.3499999996</v>
      </c>
      <c r="Q416" s="305">
        <f t="shared" si="92"/>
        <v>71.19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262500</v>
      </c>
      <c r="I427" s="302">
        <f>I428</f>
        <v>21066.07</v>
      </c>
      <c r="J427" s="306">
        <f t="shared" si="99"/>
        <v>241433.93</v>
      </c>
      <c r="K427" s="346"/>
      <c r="L427" s="302">
        <f>L428</f>
        <v>262500</v>
      </c>
      <c r="M427" s="284">
        <f>M428</f>
        <v>21066.07</v>
      </c>
      <c r="N427" s="302">
        <f>N428</f>
        <v>0</v>
      </c>
      <c r="O427" s="302">
        <f>O428</f>
        <v>21066.07</v>
      </c>
      <c r="P427" s="357">
        <f t="shared" si="101"/>
        <v>241433.93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262500</v>
      </c>
      <c r="I428" s="306">
        <f>O428</f>
        <v>21066.07</v>
      </c>
      <c r="J428" s="306">
        <f t="shared" si="99"/>
        <v>241433.93</v>
      </c>
      <c r="K428" s="346"/>
      <c r="L428" s="306">
        <v>262500</v>
      </c>
      <c r="M428" s="307">
        <v>21066.07</v>
      </c>
      <c r="N428" s="306"/>
      <c r="O428" s="308">
        <f t="shared" ref="O428" si="115">M428+N428</f>
        <v>21066.07</v>
      </c>
      <c r="P428" s="308">
        <f t="shared" si="101"/>
        <v>241433.93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10205000</v>
      </c>
      <c r="I429" s="302">
        <f>I430</f>
        <v>7159811.5800000001</v>
      </c>
      <c r="J429" s="306">
        <f t="shared" si="99"/>
        <v>3045188.42</v>
      </c>
      <c r="K429" s="346"/>
      <c r="L429" s="302">
        <f>L430</f>
        <v>9901000</v>
      </c>
      <c r="M429" s="284">
        <f>M430</f>
        <v>7159811.5800000001</v>
      </c>
      <c r="N429" s="302">
        <f>N430</f>
        <v>0</v>
      </c>
      <c r="O429" s="302">
        <f>O430</f>
        <v>7159811.5800000001</v>
      </c>
      <c r="P429" s="357">
        <f t="shared" si="101"/>
        <v>2741188.42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10205000</v>
      </c>
      <c r="I430" s="306">
        <f>O430</f>
        <v>7159811.5800000001</v>
      </c>
      <c r="J430" s="306">
        <f t="shared" si="99"/>
        <v>3045188.42</v>
      </c>
      <c r="K430" s="346"/>
      <c r="L430" s="306">
        <v>9901000</v>
      </c>
      <c r="M430" s="307">
        <v>7159811.5800000001</v>
      </c>
      <c r="N430" s="306"/>
      <c r="O430" s="308">
        <f t="shared" ref="O430" si="116">M430+N430</f>
        <v>7159811.5800000001</v>
      </c>
      <c r="P430" s="308">
        <f t="shared" si="101"/>
        <v>2741188.42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32500</v>
      </c>
      <c r="I436" s="302">
        <f>O436</f>
        <v>32500</v>
      </c>
      <c r="J436" s="306">
        <f t="shared" si="99"/>
        <v>0</v>
      </c>
      <c r="K436" s="346"/>
      <c r="L436" s="302">
        <v>32500</v>
      </c>
      <c r="M436" s="284">
        <v>28000</v>
      </c>
      <c r="N436" s="302">
        <v>4500</v>
      </c>
      <c r="O436" s="308">
        <f t="shared" si="118"/>
        <v>32500</v>
      </c>
      <c r="P436" s="357">
        <f t="shared" si="101"/>
        <v>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19758</v>
      </c>
      <c r="J437" s="306">
        <f t="shared" si="99"/>
        <v>242</v>
      </c>
      <c r="K437" s="346"/>
      <c r="L437" s="302">
        <v>20000</v>
      </c>
      <c r="M437" s="284">
        <v>17133</v>
      </c>
      <c r="N437" s="302">
        <v>2625</v>
      </c>
      <c r="O437" s="308">
        <f t="shared" si="118"/>
        <v>19758</v>
      </c>
      <c r="P437" s="357">
        <f t="shared" si="101"/>
        <v>242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150000</v>
      </c>
      <c r="I438" s="302">
        <f>O438</f>
        <v>146163</v>
      </c>
      <c r="J438" s="306">
        <f t="shared" si="99"/>
        <v>3837</v>
      </c>
      <c r="K438" s="346"/>
      <c r="L438" s="302">
        <v>150000</v>
      </c>
      <c r="M438" s="284">
        <v>113100</v>
      </c>
      <c r="N438" s="302">
        <v>33063</v>
      </c>
      <c r="O438" s="308">
        <f t="shared" si="118"/>
        <v>146163</v>
      </c>
      <c r="P438" s="357">
        <f t="shared" si="101"/>
        <v>3837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-25388.17</v>
      </c>
      <c r="J445" s="315">
        <f t="shared" si="99"/>
        <v>25388.17</v>
      </c>
      <c r="K445" s="361"/>
      <c r="L445" s="315"/>
      <c r="M445" s="317">
        <v>-15325.16</v>
      </c>
      <c r="N445" s="315">
        <v>-10063.01</v>
      </c>
      <c r="O445" s="362">
        <f t="shared" si="122"/>
        <v>-25388.17</v>
      </c>
      <c r="P445" s="362">
        <f t="shared" si="101"/>
        <v>25388.17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18459000</v>
      </c>
      <c r="I447" s="302">
        <f>SUM(I448:I450)</f>
        <v>7383104.4600000009</v>
      </c>
      <c r="J447" s="302">
        <f t="shared" si="99"/>
        <v>11075895.539999999</v>
      </c>
      <c r="K447" s="346"/>
      <c r="L447" s="302">
        <f>SUM(L448:L450)</f>
        <v>15342000</v>
      </c>
      <c r="M447" s="302">
        <f>SUM(M448:M450)</f>
        <v>7328751.4700000007</v>
      </c>
      <c r="N447" s="302">
        <f>SUM(N448:N450)</f>
        <v>54352.99</v>
      </c>
      <c r="O447" s="302">
        <f>SUM(O448:O450)</f>
        <v>7383104.4600000009</v>
      </c>
      <c r="P447" s="304">
        <f t="shared" si="123"/>
        <v>11075895.539999999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4965.9799999999996</v>
      </c>
      <c r="J448" s="302">
        <f t="shared" si="99"/>
        <v>34.020000000000437</v>
      </c>
      <c r="K448" s="346"/>
      <c r="L448" s="302">
        <f>L386+L391</f>
        <v>5000</v>
      </c>
      <c r="M448" s="302">
        <f>M386+M391</f>
        <v>4965.9799999999996</v>
      </c>
      <c r="N448" s="302">
        <f>N386+N391</f>
        <v>0</v>
      </c>
      <c r="O448" s="302">
        <f>O386+O391</f>
        <v>4965.9799999999996</v>
      </c>
      <c r="P448" s="304">
        <f t="shared" si="123"/>
        <v>34.020000000000437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10670000</v>
      </c>
      <c r="I449" s="302">
        <f>I388+I414</f>
        <v>7379298.6500000004</v>
      </c>
      <c r="J449" s="302">
        <f t="shared" si="99"/>
        <v>3290701.3499999996</v>
      </c>
      <c r="K449" s="346"/>
      <c r="L449" s="302">
        <f>L388+L414</f>
        <v>10366000</v>
      </c>
      <c r="M449" s="302">
        <f>M388+M414</f>
        <v>7339110.6500000004</v>
      </c>
      <c r="N449" s="302">
        <f>N388+N414</f>
        <v>40188</v>
      </c>
      <c r="O449" s="302">
        <f>O388+O414</f>
        <v>7379298.6500000004</v>
      </c>
      <c r="P449" s="304">
        <f t="shared" si="123"/>
        <v>3290701.3499999996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7784000</v>
      </c>
      <c r="I450" s="302">
        <f>I383-I448-I449</f>
        <v>-1160.1699999999255</v>
      </c>
      <c r="J450" s="302">
        <f t="shared" si="99"/>
        <v>7785160.1699999999</v>
      </c>
      <c r="K450" s="346"/>
      <c r="L450" s="302">
        <f>L383-L448-L449</f>
        <v>4971000</v>
      </c>
      <c r="M450" s="302">
        <f>M383-M448-M449</f>
        <v>-15325.160000000149</v>
      </c>
      <c r="N450" s="302">
        <f>N383-N448-N449</f>
        <v>14164.989999999998</v>
      </c>
      <c r="O450" s="302">
        <f>O383-O448-O449</f>
        <v>-1160.1699999999255</v>
      </c>
      <c r="P450" s="304">
        <f t="shared" si="123"/>
        <v>7785160.1699999999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36853100</v>
      </c>
      <c r="I451" s="302">
        <f>I82-I452</f>
        <v>20259692.879999999</v>
      </c>
      <c r="J451" s="302">
        <f t="shared" ref="J451:J455" si="124">H451-I451</f>
        <v>16593407.120000001</v>
      </c>
      <c r="K451" s="346"/>
      <c r="L451" s="302">
        <f>L82-L452</f>
        <v>30896300</v>
      </c>
      <c r="M451" s="302">
        <f>M82-M452</f>
        <v>18344377.68</v>
      </c>
      <c r="N451" s="302">
        <f>N82-N452</f>
        <v>1915315.2</v>
      </c>
      <c r="O451" s="302">
        <f>O82-O452</f>
        <v>20259692.879999999</v>
      </c>
      <c r="P451" s="304">
        <f t="shared" si="123"/>
        <v>16593407.120000001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572" t="s">
        <v>241</v>
      </c>
      <c r="B453" s="573"/>
      <c r="C453" s="573"/>
      <c r="D453" s="573"/>
      <c r="E453" s="573"/>
      <c r="F453" s="573"/>
      <c r="G453" s="263" t="s">
        <v>242</v>
      </c>
      <c r="H453" s="302">
        <f>H9-H82</f>
        <v>-24922100</v>
      </c>
      <c r="I453" s="302">
        <f>I9-I82</f>
        <v>-12591730.899999999</v>
      </c>
      <c r="J453" s="302">
        <f t="shared" si="124"/>
        <v>-12330369.100000001</v>
      </c>
      <c r="K453" s="346"/>
      <c r="L453" s="302">
        <f>L9-L82</f>
        <v>-21850300</v>
      </c>
      <c r="M453" s="326">
        <f>M9-M82</f>
        <v>-11756099.66</v>
      </c>
      <c r="N453" s="302">
        <f>N9-N82</f>
        <v>-835631.24</v>
      </c>
      <c r="O453" s="304">
        <f>O9-O82</f>
        <v>-12591730.899999999</v>
      </c>
      <c r="P453" s="304">
        <f t="shared" si="123"/>
        <v>-12330369.100000001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-25834100</v>
      </c>
      <c r="I454" s="302">
        <f>I60-I451</f>
        <v>-13197430.5</v>
      </c>
      <c r="J454" s="302">
        <f t="shared" si="124"/>
        <v>-12636669.5</v>
      </c>
      <c r="K454" s="346"/>
      <c r="L454" s="302">
        <f>L60-L451</f>
        <v>-22762300</v>
      </c>
      <c r="M454" s="326">
        <f>M60-M451</f>
        <v>-12299815.469999999</v>
      </c>
      <c r="N454" s="302">
        <f>N60-N451</f>
        <v>-897615.02999999991</v>
      </c>
      <c r="O454" s="304">
        <f>O60-O451</f>
        <v>-13197430.5</v>
      </c>
      <c r="P454" s="304">
        <f t="shared" si="123"/>
        <v>-12636669.5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605699.6</v>
      </c>
      <c r="J455" s="366">
        <f t="shared" si="124"/>
        <v>306300.40000000002</v>
      </c>
      <c r="K455" s="366"/>
      <c r="L455" s="366">
        <f>+L61-L452</f>
        <v>912000</v>
      </c>
      <c r="M455" s="366">
        <f>+M61-M452</f>
        <v>543715.81000000006</v>
      </c>
      <c r="N455" s="366">
        <f>+N61-N452</f>
        <v>61983.79</v>
      </c>
      <c r="O455" s="366">
        <f>+O61-O452</f>
        <v>605699.60000000009</v>
      </c>
      <c r="P455" s="366">
        <f t="shared" si="123"/>
        <v>306300.39999999991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1" fitToHeight="15" orientation="landscape" r:id="rId1"/>
  <headerFooter alignWithMargins="0">
    <oddFooter>&amp;C&amp;P/&amp;N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EX850"/>
  <sheetViews>
    <sheetView topLeftCell="A428" zoomScale="60" zoomScaleNormal="60" workbookViewId="0">
      <selection activeCell="Y433" sqref="Y433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585"/>
      <c r="E4" s="585"/>
      <c r="F4" s="585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585" t="s">
        <v>446</v>
      </c>
      <c r="H5" s="585"/>
      <c r="I5" s="585"/>
      <c r="J5" s="585"/>
      <c r="K5" s="585"/>
      <c r="L5" s="585"/>
      <c r="M5" s="586"/>
      <c r="N5" s="585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587" t="s">
        <v>1</v>
      </c>
      <c r="B6" s="589" t="s">
        <v>2</v>
      </c>
      <c r="C6" s="589" t="s">
        <v>3</v>
      </c>
      <c r="D6" s="589" t="s">
        <v>4</v>
      </c>
      <c r="E6" s="589" t="s">
        <v>5</v>
      </c>
      <c r="F6" s="589" t="s">
        <v>6</v>
      </c>
      <c r="G6" s="591" t="s">
        <v>7</v>
      </c>
      <c r="H6" s="593" t="s">
        <v>8</v>
      </c>
      <c r="I6" s="594"/>
      <c r="J6" s="594"/>
      <c r="K6" s="595"/>
      <c r="L6" s="574" t="s">
        <v>9</v>
      </c>
      <c r="M6" s="575"/>
      <c r="N6" s="575"/>
      <c r="O6" s="576"/>
      <c r="P6" s="577" t="s">
        <v>10</v>
      </c>
      <c r="Q6" s="579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588"/>
      <c r="B7" s="590"/>
      <c r="C7" s="590"/>
      <c r="D7" s="590"/>
      <c r="E7" s="590"/>
      <c r="F7" s="590"/>
      <c r="G7" s="592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578"/>
      <c r="Q7" s="580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8775805.9700000007</v>
      </c>
      <c r="J9" s="237"/>
      <c r="K9" s="238" t="s">
        <v>25</v>
      </c>
      <c r="L9" s="239">
        <f>+L10+L54</f>
        <v>9134000</v>
      </c>
      <c r="M9" s="237">
        <f>+M10+M54</f>
        <v>7754694.9799999995</v>
      </c>
      <c r="N9" s="237">
        <f>+N10+N54</f>
        <v>1021110.99</v>
      </c>
      <c r="O9" s="240">
        <f>+O10+O54</f>
        <v>8775805.9700000007</v>
      </c>
      <c r="P9" s="241">
        <f>+P10+P34</f>
        <v>358194.02999999933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8775805.9700000007</v>
      </c>
      <c r="J10" s="247">
        <f>H10-I10</f>
        <v>3243194.0299999993</v>
      </c>
      <c r="K10" s="248">
        <f>I10/H10*100</f>
        <v>73.01610757966553</v>
      </c>
      <c r="L10" s="246">
        <f>L12+L13+L25+L11+L41+L52+L36+L58</f>
        <v>9134000</v>
      </c>
      <c r="M10" s="246">
        <f>M12+M13+M25+M11+M41+M52+M36+M58</f>
        <v>7754694.9799999995</v>
      </c>
      <c r="N10" s="246">
        <f>N12+N13+N25+N11+N41+N52+N36+N58</f>
        <v>1021110.99</v>
      </c>
      <c r="O10" s="246">
        <f>O12+O13+O25+O11+O41+O52+O36+O58</f>
        <v>8775805.9700000007</v>
      </c>
      <c r="P10" s="249">
        <f>L10-O10</f>
        <v>358194.02999999933</v>
      </c>
      <c r="Q10" s="248">
        <f>ROUND(O10/L10*100,2)</f>
        <v>96.08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8767810.5800000001</v>
      </c>
      <c r="J13" s="254">
        <f t="shared" si="0"/>
        <v>3232189.42</v>
      </c>
      <c r="K13" s="255">
        <f t="shared" si="1"/>
        <v>73.065088166666669</v>
      </c>
      <c r="L13" s="253">
        <f>+L14+L19</f>
        <v>9118000</v>
      </c>
      <c r="M13" s="253">
        <f>+M14+M19</f>
        <v>7746699.3499999996</v>
      </c>
      <c r="N13" s="253">
        <f>+N14+N19</f>
        <v>1021111.23</v>
      </c>
      <c r="O13" s="256">
        <f>+O14+O19</f>
        <v>8767810.5800000001</v>
      </c>
      <c r="P13" s="257">
        <f t="shared" si="2"/>
        <v>350189.41999999993</v>
      </c>
      <c r="Q13" s="255">
        <f t="shared" si="3"/>
        <v>96.16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8760113.5800000001</v>
      </c>
      <c r="J14" s="254">
        <f t="shared" si="0"/>
        <v>3239886.42</v>
      </c>
      <c r="K14" s="255">
        <f t="shared" si="1"/>
        <v>73.000946499999998</v>
      </c>
      <c r="L14" s="253">
        <f>+L15+L16+L17+L18</f>
        <v>9118000</v>
      </c>
      <c r="M14" s="253">
        <f>+M15+M16+M17+M18</f>
        <v>7739143.3499999996</v>
      </c>
      <c r="N14" s="253">
        <f>+N15+N16+N17+N18</f>
        <v>1020970.23</v>
      </c>
      <c r="O14" s="256">
        <f>+O15+O16+O17+O18</f>
        <v>8760113.5800000001</v>
      </c>
      <c r="P14" s="257">
        <f t="shared" si="2"/>
        <v>357886.41999999993</v>
      </c>
      <c r="Q14" s="255">
        <f t="shared" si="3"/>
        <v>96.07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8947</v>
      </c>
      <c r="J15" s="254">
        <f t="shared" si="0"/>
        <v>-8947</v>
      </c>
      <c r="K15" s="255" t="e">
        <f t="shared" si="1"/>
        <v>#DIV/0!</v>
      </c>
      <c r="L15" s="253"/>
      <c r="M15" s="253">
        <v>8878</v>
      </c>
      <c r="N15" s="253">
        <v>69</v>
      </c>
      <c r="O15" s="256">
        <f>+M15+N15</f>
        <v>8947</v>
      </c>
      <c r="P15" s="257">
        <f t="shared" si="2"/>
        <v>-8947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2060</v>
      </c>
      <c r="J16" s="254">
        <f t="shared" si="0"/>
        <v>-2060</v>
      </c>
      <c r="K16" s="255" t="e">
        <f t="shared" si="1"/>
        <v>#DIV/0!</v>
      </c>
      <c r="L16" s="253"/>
      <c r="M16" s="253">
        <v>1996</v>
      </c>
      <c r="N16" s="253">
        <v>64</v>
      </c>
      <c r="O16" s="259">
        <f>+M16+N16</f>
        <v>2060</v>
      </c>
      <c r="P16" s="257">
        <f t="shared" si="2"/>
        <v>-2060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8002378.0300000003</v>
      </c>
      <c r="J17" s="254">
        <f t="shared" si="0"/>
        <v>2997621.9699999997</v>
      </c>
      <c r="K17" s="255">
        <f t="shared" si="1"/>
        <v>72.74889118181818</v>
      </c>
      <c r="L17" s="253">
        <v>8118000</v>
      </c>
      <c r="M17" s="253">
        <v>7037832.75</v>
      </c>
      <c r="N17" s="253">
        <v>964545.28</v>
      </c>
      <c r="O17" s="259">
        <f>+M17+N17</f>
        <v>8002378.0300000003</v>
      </c>
      <c r="P17" s="257">
        <f t="shared" si="2"/>
        <v>115621.96999999974</v>
      </c>
      <c r="Q17" s="255">
        <f t="shared" si="3"/>
        <v>98.58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746728.55</v>
      </c>
      <c r="J18" s="254">
        <f t="shared" si="0"/>
        <v>253271.44999999995</v>
      </c>
      <c r="K18" s="255">
        <f t="shared" si="1"/>
        <v>74.672854999999998</v>
      </c>
      <c r="L18" s="253">
        <v>1000000</v>
      </c>
      <c r="M18" s="253">
        <v>690436.6</v>
      </c>
      <c r="N18" s="253">
        <v>56291.95</v>
      </c>
      <c r="O18" s="259">
        <f>+M18+N18</f>
        <v>746728.54999999993</v>
      </c>
      <c r="P18" s="257">
        <f t="shared" si="2"/>
        <v>253271.45000000007</v>
      </c>
      <c r="Q18" s="255">
        <f t="shared" si="3"/>
        <v>74.67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7697</v>
      </c>
      <c r="J19" s="254">
        <f t="shared" si="0"/>
        <v>-7697</v>
      </c>
      <c r="K19" s="255" t="e">
        <f t="shared" si="1"/>
        <v>#DIV/0!</v>
      </c>
      <c r="L19" s="253">
        <f>L20+L23+L24</f>
        <v>0</v>
      </c>
      <c r="M19" s="253">
        <f>M20+M23+M24</f>
        <v>7556</v>
      </c>
      <c r="N19" s="253">
        <f>N20+N23+N24</f>
        <v>141</v>
      </c>
      <c r="O19" s="253">
        <f>O20+O23+O24</f>
        <v>7697</v>
      </c>
      <c r="P19" s="257">
        <f t="shared" si="2"/>
        <v>-7697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7697</v>
      </c>
      <c r="J20" s="254">
        <f t="shared" si="0"/>
        <v>-7697</v>
      </c>
      <c r="K20" s="255" t="e">
        <f t="shared" si="1"/>
        <v>#DIV/0!</v>
      </c>
      <c r="L20" s="253">
        <f>+L21+L22</f>
        <v>0</v>
      </c>
      <c r="M20" s="253">
        <f>+M21+M22</f>
        <v>7556</v>
      </c>
      <c r="N20" s="253">
        <f>+N21+N22</f>
        <v>141</v>
      </c>
      <c r="O20" s="253">
        <f>+O21+O22</f>
        <v>7697</v>
      </c>
      <c r="P20" s="257">
        <f t="shared" si="2"/>
        <v>-7697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7697</v>
      </c>
      <c r="J21" s="254">
        <f t="shared" si="0"/>
        <v>-7697</v>
      </c>
      <c r="K21" s="255" t="e">
        <f t="shared" si="1"/>
        <v>#DIV/0!</v>
      </c>
      <c r="L21" s="253"/>
      <c r="M21" s="253">
        <v>7556</v>
      </c>
      <c r="N21" s="253">
        <v>141</v>
      </c>
      <c r="O21" s="259">
        <f>+M21+N21</f>
        <v>7697</v>
      </c>
      <c r="P21" s="257">
        <f t="shared" si="2"/>
        <v>-7697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7995.39</v>
      </c>
      <c r="J25" s="254">
        <f t="shared" si="0"/>
        <v>11004.61</v>
      </c>
      <c r="K25" s="255">
        <f t="shared" si="1"/>
        <v>42.081000000000003</v>
      </c>
      <c r="L25" s="253">
        <f>+L26+L30</f>
        <v>16000</v>
      </c>
      <c r="M25" s="253">
        <f>+M26+M30</f>
        <v>7995.63</v>
      </c>
      <c r="N25" s="253">
        <f>+N26+N30</f>
        <v>-0.24</v>
      </c>
      <c r="O25" s="256">
        <f>+O26+O30</f>
        <v>7995.39</v>
      </c>
      <c r="P25" s="257">
        <f t="shared" si="2"/>
        <v>8004.61</v>
      </c>
      <c r="Q25" s="255">
        <f t="shared" si="3"/>
        <v>49.97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7995.39</v>
      </c>
      <c r="J30" s="254">
        <f t="shared" si="0"/>
        <v>11004.61</v>
      </c>
      <c r="K30" s="255">
        <f t="shared" si="1"/>
        <v>42.081000000000003</v>
      </c>
      <c r="L30" s="253">
        <f>+L31</f>
        <v>16000</v>
      </c>
      <c r="M30" s="253">
        <f>+M31</f>
        <v>7995.63</v>
      </c>
      <c r="N30" s="253">
        <f>+N31</f>
        <v>-0.24</v>
      </c>
      <c r="O30" s="256">
        <f>+O31</f>
        <v>7995.39</v>
      </c>
      <c r="P30" s="257">
        <f t="shared" si="2"/>
        <v>8004.61</v>
      </c>
      <c r="Q30" s="255">
        <f t="shared" si="3"/>
        <v>49.97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7995.39</v>
      </c>
      <c r="J31" s="254">
        <f t="shared" si="0"/>
        <v>11004.61</v>
      </c>
      <c r="K31" s="255">
        <f t="shared" si="1"/>
        <v>42.081000000000003</v>
      </c>
      <c r="L31" s="253">
        <f>+L33+L32</f>
        <v>16000</v>
      </c>
      <c r="M31" s="253">
        <f>+M33+M32</f>
        <v>7995.63</v>
      </c>
      <c r="N31" s="253">
        <f>+N33+N32</f>
        <v>-0.24</v>
      </c>
      <c r="O31" s="253">
        <f>+O33+O32</f>
        <v>7995.39</v>
      </c>
      <c r="P31" s="257">
        <f t="shared" si="2"/>
        <v>8004.61</v>
      </c>
      <c r="Q31" s="255">
        <f t="shared" si="3"/>
        <v>49.97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7995.39</v>
      </c>
      <c r="J33" s="254">
        <f t="shared" si="0"/>
        <v>11004.61</v>
      </c>
      <c r="K33" s="255">
        <f t="shared" si="1"/>
        <v>42.081000000000003</v>
      </c>
      <c r="L33" s="253">
        <v>16000</v>
      </c>
      <c r="M33" s="253">
        <v>7995.63</v>
      </c>
      <c r="N33" s="253">
        <v>-0.24</v>
      </c>
      <c r="O33" s="259">
        <f>+M33+N33</f>
        <v>7995.39</v>
      </c>
      <c r="P33" s="257">
        <f t="shared" si="2"/>
        <v>8004.61</v>
      </c>
      <c r="Q33" s="255">
        <f t="shared" si="3"/>
        <v>49.97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8027017.4199999999</v>
      </c>
      <c r="J60" s="254">
        <f t="shared" si="0"/>
        <v>2991982.58</v>
      </c>
      <c r="K60" s="255">
        <f t="shared" si="1"/>
        <v>72.847058898266624</v>
      </c>
      <c r="L60" s="253">
        <f>L15+L17+L20+L24+L28+L33+L32+L39+L41+L52+L54+L58</f>
        <v>8134000</v>
      </c>
      <c r="M60" s="253">
        <f>M15+M17+M20+M24+M28+M33+M32+M39+M41+M52+M54+M58</f>
        <v>7062262.3799999999</v>
      </c>
      <c r="N60" s="253">
        <f>N15+N17+N20+N24+N28+N33+N32+N39+N41+N52+N54+N58</f>
        <v>964755.04</v>
      </c>
      <c r="O60" s="253">
        <f>O15+O17+O20+O24+O28+O33+O32+O39+O41+O52+O54+O58</f>
        <v>8027017.4199999999</v>
      </c>
      <c r="P60" s="257">
        <f t="shared" si="2"/>
        <v>106982.58000000007</v>
      </c>
      <c r="Q60" s="255">
        <f t="shared" si="3"/>
        <v>98.68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748788.55</v>
      </c>
      <c r="J61" s="254">
        <f t="shared" si="0"/>
        <v>251211.44999999995</v>
      </c>
      <c r="K61" s="255">
        <f t="shared" si="1"/>
        <v>74.878855000000001</v>
      </c>
      <c r="L61" s="253">
        <f>+L16+L18+L29+L40</f>
        <v>1000000</v>
      </c>
      <c r="M61" s="253">
        <f>+M16+M18+M29+M40</f>
        <v>692432.6</v>
      </c>
      <c r="N61" s="253">
        <f>+N16+N18+N29+N40</f>
        <v>56355.95</v>
      </c>
      <c r="O61" s="253">
        <f>+O16+O18+O29+O40</f>
        <v>748788.54999999993</v>
      </c>
      <c r="P61" s="257">
        <f t="shared" si="2"/>
        <v>251211.45000000007</v>
      </c>
      <c r="Q61" s="255">
        <f t="shared" si="3"/>
        <v>74.88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581" t="s">
        <v>61</v>
      </c>
      <c r="B67" s="582"/>
      <c r="C67" s="582"/>
      <c r="D67" s="582"/>
      <c r="E67" s="582"/>
      <c r="F67" s="582"/>
      <c r="G67" s="280" t="s">
        <v>62</v>
      </c>
      <c r="H67" s="281">
        <f>+H68+H79+H81</f>
        <v>37722100</v>
      </c>
      <c r="I67" s="281">
        <f>+I68+I79+I81</f>
        <v>25258141.909999996</v>
      </c>
      <c r="J67" s="281">
        <f t="shared" ref="J67" si="13">+J68+J79+J81</f>
        <v>12463958.09</v>
      </c>
      <c r="K67" s="282">
        <f t="shared" ref="K67:K108" si="14">ROUND(I67/H67*100,2)</f>
        <v>66.959999999999994</v>
      </c>
      <c r="L67" s="281">
        <f>+L68+L79+L81</f>
        <v>30984800</v>
      </c>
      <c r="M67" s="281">
        <f>+M68+M79+M81</f>
        <v>20346425.879999999</v>
      </c>
      <c r="N67" s="281">
        <f>+N68+N79+N81</f>
        <v>4911716.03</v>
      </c>
      <c r="O67" s="281">
        <f>+O68+O79+O81</f>
        <v>25258141.909999996</v>
      </c>
      <c r="P67" s="281">
        <f>L67-O67</f>
        <v>5726658.0900000036</v>
      </c>
      <c r="Q67" s="282">
        <f>ROUND(O67/L67*100,2)</f>
        <v>81.52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37722100</v>
      </c>
      <c r="I68" s="284">
        <f>+I69+I70+I71+I72+I73+I74+I75+I76+I77+I78</f>
        <v>25397541.079999998</v>
      </c>
      <c r="J68" s="284">
        <f t="shared" ref="J68" si="15">+J69+J70+J71+J72+J73+J74+J75+J76+J77+J78</f>
        <v>12324558.92</v>
      </c>
      <c r="K68" s="285">
        <f t="shared" si="14"/>
        <v>67.33</v>
      </c>
      <c r="L68" s="284">
        <f>+L69+L70+L71+L72+L73+L74+L75+L76+L77+L78</f>
        <v>30984800</v>
      </c>
      <c r="M68" s="284">
        <f>+M69+M70+M71+M72+M73+M74+M75+M76+M77+M78</f>
        <v>20473772.050000001</v>
      </c>
      <c r="N68" s="284">
        <f>+N69+N70+N71+N72+N73+N74+N75+N76+N77+N78</f>
        <v>4923769.03</v>
      </c>
      <c r="O68" s="284">
        <f t="shared" ref="O68" si="16">+O69+O70+O71+O72+O73+O74+O75+O76+O77+O78</f>
        <v>25397541.079999998</v>
      </c>
      <c r="P68" s="284">
        <f t="shared" ref="P68:P131" si="17">L68-O68</f>
        <v>5587258.9200000018</v>
      </c>
      <c r="Q68" s="285">
        <f t="shared" ref="Q68:Q112" si="18">ROUND(O68/L68*100,2)</f>
        <v>81.97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4533000</v>
      </c>
      <c r="I69" s="284">
        <f t="shared" si="19"/>
        <v>3310428</v>
      </c>
      <c r="J69" s="284">
        <f t="shared" si="19"/>
        <v>1222572</v>
      </c>
      <c r="K69" s="285">
        <f t="shared" si="14"/>
        <v>73.03</v>
      </c>
      <c r="L69" s="284">
        <f t="shared" ref="L69:O73" si="20">+L84</f>
        <v>3818700</v>
      </c>
      <c r="M69" s="284">
        <f t="shared" si="20"/>
        <v>2946891</v>
      </c>
      <c r="N69" s="284">
        <f t="shared" si="20"/>
        <v>363537</v>
      </c>
      <c r="O69" s="284">
        <f t="shared" si="20"/>
        <v>3310428</v>
      </c>
      <c r="P69" s="284">
        <f t="shared" si="17"/>
        <v>508272</v>
      </c>
      <c r="Q69" s="285">
        <f t="shared" si="18"/>
        <v>86.69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456100</v>
      </c>
      <c r="I70" s="284">
        <f t="shared" si="19"/>
        <v>326663.95999999996</v>
      </c>
      <c r="J70" s="284">
        <f t="shared" si="19"/>
        <v>129436.04</v>
      </c>
      <c r="K70" s="285">
        <f t="shared" si="14"/>
        <v>71.62</v>
      </c>
      <c r="L70" s="284">
        <f t="shared" si="20"/>
        <v>395100</v>
      </c>
      <c r="M70" s="284">
        <f t="shared" si="20"/>
        <v>290676.39999999997</v>
      </c>
      <c r="N70" s="284">
        <f t="shared" si="20"/>
        <v>35987.56</v>
      </c>
      <c r="O70" s="284">
        <f t="shared" si="20"/>
        <v>326663.95999999996</v>
      </c>
      <c r="P70" s="284">
        <f t="shared" si="17"/>
        <v>68436.040000000037</v>
      </c>
      <c r="Q70" s="285">
        <f t="shared" si="18"/>
        <v>82.68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2247603</v>
      </c>
      <c r="J73" s="284">
        <f t="shared" si="19"/>
        <v>732397</v>
      </c>
      <c r="K73" s="285">
        <f t="shared" si="14"/>
        <v>75.42</v>
      </c>
      <c r="L73" s="284">
        <f t="shared" si="20"/>
        <v>2445000</v>
      </c>
      <c r="M73" s="284">
        <f t="shared" si="20"/>
        <v>1938993</v>
      </c>
      <c r="N73" s="284">
        <f t="shared" si="20"/>
        <v>308610</v>
      </c>
      <c r="O73" s="284">
        <f t="shared" si="20"/>
        <v>2247603</v>
      </c>
      <c r="P73" s="284">
        <f t="shared" si="17"/>
        <v>197397</v>
      </c>
      <c r="Q73" s="285">
        <f t="shared" si="18"/>
        <v>91.93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8144000</v>
      </c>
      <c r="I75" s="284">
        <f t="shared" si="21"/>
        <v>2849044.04</v>
      </c>
      <c r="J75" s="284">
        <f t="shared" si="21"/>
        <v>5294955.96</v>
      </c>
      <c r="K75" s="285">
        <f t="shared" si="14"/>
        <v>34.979999999999997</v>
      </c>
      <c r="L75" s="284">
        <f t="shared" si="22"/>
        <v>5231000</v>
      </c>
      <c r="M75" s="284">
        <f t="shared" si="22"/>
        <v>24228</v>
      </c>
      <c r="N75" s="284">
        <f t="shared" si="22"/>
        <v>2824816.04</v>
      </c>
      <c r="O75" s="284">
        <f t="shared" si="22"/>
        <v>2849044.04</v>
      </c>
      <c r="P75" s="284">
        <f t="shared" si="17"/>
        <v>2381955.96</v>
      </c>
      <c r="Q75" s="285">
        <f t="shared" si="18"/>
        <v>54.46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21521000</v>
      </c>
      <c r="I76" s="284">
        <f t="shared" si="21"/>
        <v>16577069.08</v>
      </c>
      <c r="J76" s="284">
        <f t="shared" si="21"/>
        <v>4943930.92</v>
      </c>
      <c r="K76" s="285">
        <f t="shared" si="14"/>
        <v>77.03</v>
      </c>
      <c r="L76" s="284">
        <f t="shared" si="22"/>
        <v>19007000</v>
      </c>
      <c r="M76" s="284">
        <f t="shared" si="22"/>
        <v>15186250.65</v>
      </c>
      <c r="N76" s="284">
        <f t="shared" si="22"/>
        <v>1390818.43</v>
      </c>
      <c r="O76" s="284">
        <f t="shared" si="22"/>
        <v>16577069.08</v>
      </c>
      <c r="P76" s="284">
        <f t="shared" si="17"/>
        <v>2429930.92</v>
      </c>
      <c r="Q76" s="285">
        <f t="shared" si="18"/>
        <v>87.22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88000</v>
      </c>
      <c r="I77" s="284">
        <f t="shared" si="23"/>
        <v>86733</v>
      </c>
      <c r="J77" s="284">
        <f>+J102</f>
        <v>1267</v>
      </c>
      <c r="K77" s="285">
        <f t="shared" si="14"/>
        <v>98.56</v>
      </c>
      <c r="L77" s="284">
        <f t="shared" ref="L77:N77" si="24">+L102</f>
        <v>88000</v>
      </c>
      <c r="M77" s="284">
        <f t="shared" si="24"/>
        <v>86733</v>
      </c>
      <c r="N77" s="284">
        <f t="shared" si="24"/>
        <v>0</v>
      </c>
      <c r="O77" s="284">
        <f>+O102</f>
        <v>86733</v>
      </c>
      <c r="P77" s="284">
        <f t="shared" si="17"/>
        <v>1267</v>
      </c>
      <c r="Q77" s="285">
        <f t="shared" si="18"/>
        <v>98.56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-139399.16999999998</v>
      </c>
      <c r="J81" s="284">
        <f>+J109</f>
        <v>139399.16999999998</v>
      </c>
      <c r="K81" s="285" t="e">
        <f t="shared" si="14"/>
        <v>#DIV/0!</v>
      </c>
      <c r="L81" s="284">
        <f>+L109</f>
        <v>0</v>
      </c>
      <c r="M81" s="284">
        <f>+M109</f>
        <v>-127346.17</v>
      </c>
      <c r="N81" s="284">
        <f>+N109</f>
        <v>-12053</v>
      </c>
      <c r="O81" s="284">
        <f>+O109</f>
        <v>-139399.16999999998</v>
      </c>
      <c r="P81" s="284">
        <f t="shared" si="17"/>
        <v>139399.16999999998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570">
        <v>5004</v>
      </c>
      <c r="B82" s="571"/>
      <c r="C82" s="571"/>
      <c r="D82" s="571"/>
      <c r="E82" s="571"/>
      <c r="F82" s="571"/>
      <c r="G82" s="287" t="s">
        <v>88</v>
      </c>
      <c r="H82" s="288">
        <f>+H83+H104+H105+H109</f>
        <v>37722100</v>
      </c>
      <c r="I82" s="288">
        <f>+I83+I104+I105+I109</f>
        <v>25258141.909999996</v>
      </c>
      <c r="J82" s="288">
        <f>+J83+J104+J106+J109</f>
        <v>12463958.09</v>
      </c>
      <c r="K82" s="285">
        <f t="shared" si="14"/>
        <v>66.959999999999994</v>
      </c>
      <c r="L82" s="288">
        <f>+L83+L104+L105+L109</f>
        <v>30984800</v>
      </c>
      <c r="M82" s="288">
        <f>+M83+M104+M105+M109</f>
        <v>20346425.879999999</v>
      </c>
      <c r="N82" s="288">
        <f>+N83+N104+N105+N109</f>
        <v>4911716.03</v>
      </c>
      <c r="O82" s="288">
        <f>+O83+O104+O106+O109</f>
        <v>25258141.909999996</v>
      </c>
      <c r="P82" s="288">
        <f t="shared" si="17"/>
        <v>5726658.0900000036</v>
      </c>
      <c r="Q82" s="282">
        <f t="shared" si="18"/>
        <v>81.52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37722100</v>
      </c>
      <c r="I83" s="284">
        <f>I84+I85+I86+I87+I88+I95+I96+I97+I102+I103</f>
        <v>25397541.079999998</v>
      </c>
      <c r="J83" s="284">
        <f t="shared" ref="J83" si="25">J84+J85+J86+J87+J88+J95+J96+J97+J102+J103</f>
        <v>12324558.92</v>
      </c>
      <c r="K83" s="285">
        <f t="shared" si="14"/>
        <v>67.33</v>
      </c>
      <c r="L83" s="284">
        <f>L84+L85+L86+L87+L88+L95+L96+L97+L102+L103</f>
        <v>30984800</v>
      </c>
      <c r="M83" s="284">
        <f>M84+M85+M86+M87+M88+M95+M96+M97+M102+M103</f>
        <v>20473772.050000001</v>
      </c>
      <c r="N83" s="284">
        <f>N84+N85+N86+N87+N88+N95+N96+N97+N102+N103</f>
        <v>4923769.03</v>
      </c>
      <c r="O83" s="284">
        <f t="shared" ref="O83" si="26">O84+O85+O86+O87+O88+O95+O96+O97+O102+O103</f>
        <v>25397541.079999998</v>
      </c>
      <c r="P83" s="284">
        <f t="shared" si="17"/>
        <v>5587258.9200000018</v>
      </c>
      <c r="Q83" s="285">
        <f t="shared" si="18"/>
        <v>81.97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4533000</v>
      </c>
      <c r="I84" s="284">
        <f>I112+I179+I264</f>
        <v>3310428</v>
      </c>
      <c r="J84" s="284">
        <f>J112+J179+J264</f>
        <v>1222572</v>
      </c>
      <c r="K84" s="285">
        <f t="shared" si="14"/>
        <v>73.03</v>
      </c>
      <c r="L84" s="284">
        <f>L112+L179+L264</f>
        <v>3818700</v>
      </c>
      <c r="M84" s="284">
        <f>M112+M179+M264</f>
        <v>2946891</v>
      </c>
      <c r="N84" s="284">
        <f>N112+N179+N264</f>
        <v>363537</v>
      </c>
      <c r="O84" s="284">
        <f>O112+O179+O264</f>
        <v>3310428</v>
      </c>
      <c r="P84" s="284">
        <f t="shared" si="17"/>
        <v>508272</v>
      </c>
      <c r="Q84" s="285">
        <f t="shared" si="18"/>
        <v>86.69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456100</v>
      </c>
      <c r="I85" s="284">
        <f>I139+I206+I296+I385</f>
        <v>326663.95999999996</v>
      </c>
      <c r="J85" s="284">
        <f>J139+J206+J296+J385</f>
        <v>129436.04</v>
      </c>
      <c r="K85" s="285">
        <f t="shared" si="14"/>
        <v>71.62</v>
      </c>
      <c r="L85" s="284">
        <f>L139+L206+L296+L385</f>
        <v>395100</v>
      </c>
      <c r="M85" s="284">
        <f>M139+M206+M296+M385</f>
        <v>290676.39999999997</v>
      </c>
      <c r="N85" s="284">
        <f>N139+N206+N296+N385</f>
        <v>35987.56</v>
      </c>
      <c r="O85" s="284">
        <f>O139+O206+O296+O385</f>
        <v>326663.95999999996</v>
      </c>
      <c r="P85" s="284">
        <f t="shared" si="17"/>
        <v>68436.040000000037</v>
      </c>
      <c r="Q85" s="285">
        <f t="shared" si="18"/>
        <v>82.68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2247603</v>
      </c>
      <c r="J88" s="284">
        <f>J237+J332+J391</f>
        <v>732397</v>
      </c>
      <c r="K88" s="285">
        <f t="shared" si="14"/>
        <v>75.42</v>
      </c>
      <c r="L88" s="284">
        <f>L237+L332+L391</f>
        <v>2445000</v>
      </c>
      <c r="M88" s="284">
        <f>M237+M332+M391</f>
        <v>1938993</v>
      </c>
      <c r="N88" s="284">
        <f>N237+N332+N391</f>
        <v>308610</v>
      </c>
      <c r="O88" s="284">
        <f>O237+O332+O391</f>
        <v>2247603</v>
      </c>
      <c r="P88" s="284">
        <f t="shared" si="17"/>
        <v>197397</v>
      </c>
      <c r="Q88" s="285">
        <f t="shared" si="18"/>
        <v>91.93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2247603</v>
      </c>
      <c r="J89" s="284">
        <f>J90+J91+J92+J93+J94</f>
        <v>732397</v>
      </c>
      <c r="K89" s="285">
        <f t="shared" si="14"/>
        <v>75.42</v>
      </c>
      <c r="L89" s="284">
        <f>L90+L91+L92+L93+L94</f>
        <v>2445000</v>
      </c>
      <c r="M89" s="284">
        <f>M90+M91+M92+M93+M94</f>
        <v>1938993</v>
      </c>
      <c r="N89" s="284">
        <f>N90+N91+N92+N93+N94</f>
        <v>308610</v>
      </c>
      <c r="O89" s="284">
        <f>O90+O91+O92+O93+O94</f>
        <v>2247603</v>
      </c>
      <c r="P89" s="284">
        <f t="shared" si="17"/>
        <v>197397</v>
      </c>
      <c r="Q89" s="285">
        <f t="shared" si="18"/>
        <v>91.93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2247603</v>
      </c>
      <c r="J91" s="284">
        <f>J334</f>
        <v>732397</v>
      </c>
      <c r="K91" s="285">
        <f t="shared" si="14"/>
        <v>75.42</v>
      </c>
      <c r="L91" s="284">
        <f>L334</f>
        <v>2445000</v>
      </c>
      <c r="M91" s="284">
        <f>M334</f>
        <v>1938993</v>
      </c>
      <c r="N91" s="284">
        <f>N334</f>
        <v>308610</v>
      </c>
      <c r="O91" s="284">
        <f>O334</f>
        <v>2247603</v>
      </c>
      <c r="P91" s="284">
        <f t="shared" si="17"/>
        <v>197397</v>
      </c>
      <c r="Q91" s="285">
        <f t="shared" si="18"/>
        <v>91.93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8144000</v>
      </c>
      <c r="I96" s="284">
        <f>I240+I400</f>
        <v>2849044.04</v>
      </c>
      <c r="J96" s="284">
        <f>+J400</f>
        <v>5294955.96</v>
      </c>
      <c r="K96" s="285">
        <f t="shared" si="14"/>
        <v>34.979999999999997</v>
      </c>
      <c r="L96" s="284">
        <f>L240+L400</f>
        <v>5231000</v>
      </c>
      <c r="M96" s="284">
        <f>M240+M400</f>
        <v>24228</v>
      </c>
      <c r="N96" s="284">
        <f>N240+N400</f>
        <v>2824816.04</v>
      </c>
      <c r="O96" s="284">
        <f>O240+O400</f>
        <v>2849044.04</v>
      </c>
      <c r="P96" s="284">
        <f t="shared" si="17"/>
        <v>2381955.96</v>
      </c>
      <c r="Q96" s="285">
        <f t="shared" si="18"/>
        <v>54.46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21521000</v>
      </c>
      <c r="I97" s="284">
        <f>I244+I337+I414</f>
        <v>16577069.08</v>
      </c>
      <c r="J97" s="284">
        <f>J244+J337+J414</f>
        <v>4943930.92</v>
      </c>
      <c r="K97" s="285">
        <f t="shared" si="14"/>
        <v>77.03</v>
      </c>
      <c r="L97" s="284">
        <f>L244+L337+L414</f>
        <v>19007000</v>
      </c>
      <c r="M97" s="284">
        <f>M244+M337+M414</f>
        <v>15186250.65</v>
      </c>
      <c r="N97" s="284">
        <f>N244+N337+N414</f>
        <v>1390818.43</v>
      </c>
      <c r="O97" s="284">
        <f>O244+O337+O414</f>
        <v>16577069.08</v>
      </c>
      <c r="P97" s="284">
        <f t="shared" si="17"/>
        <v>2429930.92</v>
      </c>
      <c r="Q97" s="285">
        <f t="shared" si="18"/>
        <v>87.22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13800000</v>
      </c>
      <c r="I98" s="284">
        <f>I245+I338</f>
        <v>9086952</v>
      </c>
      <c r="J98" s="284">
        <f>J245+J338</f>
        <v>4713048</v>
      </c>
      <c r="K98" s="285">
        <f t="shared" si="14"/>
        <v>65.849999999999994</v>
      </c>
      <c r="L98" s="284">
        <f>L245+L338</f>
        <v>11290000</v>
      </c>
      <c r="M98" s="284">
        <f>M245+M338</f>
        <v>7806952</v>
      </c>
      <c r="N98" s="284">
        <f>N245+N338</f>
        <v>1280000</v>
      </c>
      <c r="O98" s="284">
        <f>O245+O338</f>
        <v>9086952</v>
      </c>
      <c r="P98" s="284">
        <f t="shared" si="17"/>
        <v>2203048</v>
      </c>
      <c r="Q98" s="285">
        <f t="shared" si="18"/>
        <v>80.489999999999995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7721000</v>
      </c>
      <c r="I99" s="284">
        <f>I100+I101</f>
        <v>7490117.0800000001</v>
      </c>
      <c r="J99" s="284">
        <f>J100+J101</f>
        <v>230882.91999999993</v>
      </c>
      <c r="K99" s="285">
        <f t="shared" si="14"/>
        <v>97.01</v>
      </c>
      <c r="L99" s="284">
        <f>L100+L101</f>
        <v>7717000</v>
      </c>
      <c r="M99" s="284">
        <f>M100+M101</f>
        <v>7379298.6500000004</v>
      </c>
      <c r="N99" s="284">
        <f>N100+N101</f>
        <v>110818.43</v>
      </c>
      <c r="O99" s="284">
        <f>O100+O101</f>
        <v>7490117.0800000001</v>
      </c>
      <c r="P99" s="284">
        <f t="shared" si="17"/>
        <v>226882.91999999993</v>
      </c>
      <c r="Q99" s="285">
        <f t="shared" si="18"/>
        <v>97.06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7716000</v>
      </c>
      <c r="I100" s="284">
        <f>I247+I356+I416</f>
        <v>7490117.0800000001</v>
      </c>
      <c r="J100" s="284">
        <f>J247+J355+J416</f>
        <v>225882.91999999993</v>
      </c>
      <c r="K100" s="285">
        <f t="shared" si="14"/>
        <v>97.07</v>
      </c>
      <c r="L100" s="284">
        <f>L247+L356+L416</f>
        <v>7716000</v>
      </c>
      <c r="M100" s="284">
        <f>M247+M356+M416</f>
        <v>7379298.6500000004</v>
      </c>
      <c r="N100" s="284">
        <f>N247+N356+N416</f>
        <v>110818.43</v>
      </c>
      <c r="O100" s="284">
        <f>O247+O356+O416</f>
        <v>7490117.0800000001</v>
      </c>
      <c r="P100" s="284">
        <f t="shared" si="17"/>
        <v>225882.91999999993</v>
      </c>
      <c r="Q100" s="285">
        <f t="shared" si="18"/>
        <v>97.07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1000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1000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88000</v>
      </c>
      <c r="I102" s="284">
        <f>I157+I358</f>
        <v>86733</v>
      </c>
      <c r="J102" s="284">
        <f>J157+J358</f>
        <v>1267</v>
      </c>
      <c r="K102" s="285">
        <f t="shared" si="14"/>
        <v>98.56</v>
      </c>
      <c r="L102" s="284">
        <f>L157+L358</f>
        <v>88000</v>
      </c>
      <c r="M102" s="284">
        <f>M157+M358</f>
        <v>86733</v>
      </c>
      <c r="N102" s="284">
        <f>N157+N358</f>
        <v>0</v>
      </c>
      <c r="O102" s="284">
        <f>O157+O358</f>
        <v>86733</v>
      </c>
      <c r="P102" s="284">
        <f t="shared" si="17"/>
        <v>1267</v>
      </c>
      <c r="Q102" s="285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-139399.16999999998</v>
      </c>
      <c r="J109" s="294">
        <f>+J257+J373+J445</f>
        <v>139399.16999999998</v>
      </c>
      <c r="K109" s="295"/>
      <c r="L109" s="294">
        <f>+L257+L373+L445+L159</f>
        <v>0</v>
      </c>
      <c r="M109" s="294">
        <f>+M257+M373+M445+M159</f>
        <v>-127346.17</v>
      </c>
      <c r="N109" s="294">
        <f>+N257+N373+N445+N159</f>
        <v>-12053</v>
      </c>
      <c r="O109" s="294">
        <f>+O257+O373+O445+O159</f>
        <v>-139399.16999999998</v>
      </c>
      <c r="P109" s="294">
        <f t="shared" si="17"/>
        <v>139399.16999999998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583" t="s">
        <v>111</v>
      </c>
      <c r="B110" s="584"/>
      <c r="C110" s="584"/>
      <c r="D110" s="584"/>
      <c r="E110" s="584"/>
      <c r="F110" s="584"/>
      <c r="G110" s="296" t="s">
        <v>112</v>
      </c>
      <c r="H110" s="297">
        <f>H111+H159</f>
        <v>88000</v>
      </c>
      <c r="I110" s="297">
        <f>I111+I159</f>
        <v>86733</v>
      </c>
      <c r="J110" s="297">
        <f>J111+J159</f>
        <v>1267</v>
      </c>
      <c r="K110" s="298">
        <f>ROUND(I110/H110*100,2)</f>
        <v>98.56</v>
      </c>
      <c r="L110" s="297">
        <f>L111+L159</f>
        <v>88000</v>
      </c>
      <c r="M110" s="299">
        <f>M111+M159</f>
        <v>86733</v>
      </c>
      <c r="N110" s="297">
        <f>N111+N159</f>
        <v>0</v>
      </c>
      <c r="O110" s="300">
        <f>O111+O159</f>
        <v>86733</v>
      </c>
      <c r="P110" s="300">
        <f t="shared" si="17"/>
        <v>1267</v>
      </c>
      <c r="Q110" s="282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88000</v>
      </c>
      <c r="I111" s="302">
        <f>I112+I139+I157</f>
        <v>86733</v>
      </c>
      <c r="J111" s="302">
        <f>J112+J139+J157</f>
        <v>1267</v>
      </c>
      <c r="K111" s="303">
        <f>ROUND(I111/H111*100,2)</f>
        <v>98.56</v>
      </c>
      <c r="L111" s="302">
        <f>L112+L139+L157</f>
        <v>88000</v>
      </c>
      <c r="M111" s="284">
        <f>M112+M139+M157</f>
        <v>86733</v>
      </c>
      <c r="N111" s="302">
        <f>N112+N139+N157</f>
        <v>0</v>
      </c>
      <c r="O111" s="304">
        <f>O112+O139+O157</f>
        <v>86733</v>
      </c>
      <c r="P111" s="304">
        <f t="shared" si="17"/>
        <v>1267</v>
      </c>
      <c r="Q111" s="305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88000</v>
      </c>
      <c r="I157" s="302">
        <f>+I158</f>
        <v>86733</v>
      </c>
      <c r="J157" s="302">
        <f t="shared" ref="J157" si="37">+J158</f>
        <v>1267</v>
      </c>
      <c r="K157" s="303">
        <f>ROUND(I157/H157*100,2)</f>
        <v>98.56</v>
      </c>
      <c r="L157" s="302">
        <f>+L158</f>
        <v>88000</v>
      </c>
      <c r="M157" s="302">
        <f>+M158</f>
        <v>86733</v>
      </c>
      <c r="N157" s="302">
        <f>+N158</f>
        <v>0</v>
      </c>
      <c r="O157" s="302">
        <f t="shared" ref="O157" si="38">+O158</f>
        <v>86733</v>
      </c>
      <c r="P157" s="304">
        <f t="shared" si="33"/>
        <v>1267</v>
      </c>
      <c r="Q157" s="305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88000</v>
      </c>
      <c r="I158" s="306">
        <v>86733</v>
      </c>
      <c r="J158" s="306">
        <f t="shared" ref="J158:J176" si="40">H158-I158</f>
        <v>1267</v>
      </c>
      <c r="K158" s="303">
        <f>ROUND(I158/H158*100,2)</f>
        <v>98.56</v>
      </c>
      <c r="L158" s="306">
        <v>88000</v>
      </c>
      <c r="M158" s="307">
        <v>86733</v>
      </c>
      <c r="N158" s="306">
        <v>0</v>
      </c>
      <c r="O158" s="308">
        <f t="shared" si="36"/>
        <v>86733</v>
      </c>
      <c r="P158" s="308">
        <f t="shared" si="33"/>
        <v>1267</v>
      </c>
      <c r="Q158" s="305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88000</v>
      </c>
      <c r="I160" s="302">
        <f>I157</f>
        <v>86733</v>
      </c>
      <c r="J160" s="306">
        <f t="shared" si="40"/>
        <v>1267</v>
      </c>
      <c r="K160" s="303">
        <f t="shared" ref="K160:K175" si="41">ROUND(I160/H160*100,2)</f>
        <v>98.56</v>
      </c>
      <c r="L160" s="302">
        <f>L157</f>
        <v>88000</v>
      </c>
      <c r="M160" s="302">
        <f>M157</f>
        <v>86733</v>
      </c>
      <c r="N160" s="302">
        <f>N157</f>
        <v>0</v>
      </c>
      <c r="O160" s="302">
        <f>O157</f>
        <v>86733</v>
      </c>
      <c r="P160" s="304">
        <f t="shared" si="33"/>
        <v>1267</v>
      </c>
      <c r="Q160" s="305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30001100</v>
      </c>
      <c r="I164" s="302">
        <f>+I165+I174</f>
        <v>17902458.02</v>
      </c>
      <c r="J164" s="306">
        <f t="shared" si="40"/>
        <v>12098641.98</v>
      </c>
      <c r="K164" s="303">
        <f t="shared" si="41"/>
        <v>59.67</v>
      </c>
      <c r="L164" s="302">
        <f>+L165+L174</f>
        <v>23263800</v>
      </c>
      <c r="M164" s="302">
        <f>+M165+M174</f>
        <v>13089507.42</v>
      </c>
      <c r="N164" s="302">
        <f>+N165+N174</f>
        <v>4812950.5999999996</v>
      </c>
      <c r="O164" s="302">
        <f>+O165+O174</f>
        <v>17902458.02</v>
      </c>
      <c r="P164" s="304">
        <f t="shared" si="33"/>
        <v>5361341.9800000004</v>
      </c>
      <c r="Q164" s="305">
        <f t="shared" si="39"/>
        <v>76.95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30001100</v>
      </c>
      <c r="I165" s="302">
        <f>+I166+I167+I168+I169+I170+I171+I172+I173</f>
        <v>17902458.02</v>
      </c>
      <c r="J165" s="302">
        <f>+J166+J167+J168+J169+J170+J171+J172+J173</f>
        <v>12098641.98</v>
      </c>
      <c r="K165" s="303">
        <f t="shared" si="41"/>
        <v>59.67</v>
      </c>
      <c r="L165" s="302">
        <f>+L166+L167+L168+L169+L170+L171+L172+L173</f>
        <v>23263800</v>
      </c>
      <c r="M165" s="302">
        <f>+M166+M167+M168+M169+M170+M171+M172+M173</f>
        <v>13089507.42</v>
      </c>
      <c r="N165" s="302">
        <f>+N166+N167+N168+N169+N170+N171+N172+N173</f>
        <v>4812950.5999999996</v>
      </c>
      <c r="O165" s="302">
        <f>+O166+O167+O168+O169+O170+O171+O172+O173</f>
        <v>17902458.02</v>
      </c>
      <c r="P165" s="304">
        <f t="shared" si="33"/>
        <v>5361341.9800000004</v>
      </c>
      <c r="Q165" s="305">
        <f t="shared" si="39"/>
        <v>76.95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4533000</v>
      </c>
      <c r="I166" s="302">
        <f>+I179+I264+I112</f>
        <v>3310428</v>
      </c>
      <c r="J166" s="306">
        <f t="shared" si="40"/>
        <v>1222572</v>
      </c>
      <c r="K166" s="303">
        <f t="shared" si="41"/>
        <v>73.03</v>
      </c>
      <c r="L166" s="302">
        <f>+L179+L264+L112</f>
        <v>3818700</v>
      </c>
      <c r="M166" s="302">
        <f>+M179+M264+M112</f>
        <v>2946891</v>
      </c>
      <c r="N166" s="302">
        <f>+N179+N264+N112</f>
        <v>363537</v>
      </c>
      <c r="O166" s="302">
        <f>+O179+O264+O112</f>
        <v>3310428</v>
      </c>
      <c r="P166" s="304">
        <f t="shared" si="33"/>
        <v>508272</v>
      </c>
      <c r="Q166" s="305">
        <f t="shared" si="39"/>
        <v>86.69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321697.98</v>
      </c>
      <c r="J167" s="306">
        <f t="shared" si="40"/>
        <v>129402.02000000002</v>
      </c>
      <c r="K167" s="303">
        <f t="shared" si="41"/>
        <v>71.31</v>
      </c>
      <c r="L167" s="302">
        <f>+L206+L296+L139</f>
        <v>390100</v>
      </c>
      <c r="M167" s="302">
        <f>+M206+M296+M139</f>
        <v>285710.42</v>
      </c>
      <c r="N167" s="302">
        <f>+N206+N296+N139</f>
        <v>35987.56</v>
      </c>
      <c r="O167" s="302">
        <f>+O206+O296+O139</f>
        <v>321697.98</v>
      </c>
      <c r="P167" s="304">
        <f t="shared" si="33"/>
        <v>68402.020000000019</v>
      </c>
      <c r="Q167" s="305">
        <f t="shared" si="39"/>
        <v>82.47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2247603</v>
      </c>
      <c r="J170" s="306">
        <f t="shared" si="40"/>
        <v>732397</v>
      </c>
      <c r="K170" s="303">
        <f t="shared" si="41"/>
        <v>75.42</v>
      </c>
      <c r="L170" s="302">
        <f>+L237+L332</f>
        <v>2445000</v>
      </c>
      <c r="M170" s="302">
        <f>+M237+M332</f>
        <v>1938993</v>
      </c>
      <c r="N170" s="302">
        <f>+N237+N332</f>
        <v>308610</v>
      </c>
      <c r="O170" s="302">
        <f>+O237+O332</f>
        <v>2247603</v>
      </c>
      <c r="P170" s="304">
        <f t="shared" si="33"/>
        <v>197397</v>
      </c>
      <c r="Q170" s="305">
        <f t="shared" si="39"/>
        <v>91.93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8144000</v>
      </c>
      <c r="I171" s="302">
        <f>I240+I400</f>
        <v>2849044.04</v>
      </c>
      <c r="J171" s="306">
        <f t="shared" si="40"/>
        <v>5294955.96</v>
      </c>
      <c r="K171" s="303">
        <f t="shared" si="41"/>
        <v>34.979999999999997</v>
      </c>
      <c r="L171" s="302">
        <f>L240+L400</f>
        <v>5231000</v>
      </c>
      <c r="M171" s="302">
        <f>M240+M400</f>
        <v>24228</v>
      </c>
      <c r="N171" s="302">
        <f>N240+N400</f>
        <v>2824816.04</v>
      </c>
      <c r="O171" s="302">
        <f>O240+O400</f>
        <v>2849044.04</v>
      </c>
      <c r="P171" s="304">
        <f t="shared" si="33"/>
        <v>2381955.96</v>
      </c>
      <c r="Q171" s="305">
        <f t="shared" si="39"/>
        <v>54.46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13805000</v>
      </c>
      <c r="I172" s="302">
        <f>+I244+I337</f>
        <v>9086952</v>
      </c>
      <c r="J172" s="306">
        <f t="shared" si="40"/>
        <v>4718048</v>
      </c>
      <c r="K172" s="303">
        <f t="shared" si="41"/>
        <v>65.819999999999993</v>
      </c>
      <c r="L172" s="302">
        <f>+L244+L337</f>
        <v>11291000</v>
      </c>
      <c r="M172" s="302">
        <f>+M244+M337</f>
        <v>7806952</v>
      </c>
      <c r="N172" s="302">
        <f>+N244+N337</f>
        <v>1280000</v>
      </c>
      <c r="O172" s="302">
        <f>+O244+O337</f>
        <v>9086952</v>
      </c>
      <c r="P172" s="304">
        <f t="shared" si="33"/>
        <v>2204048</v>
      </c>
      <c r="Q172" s="305">
        <f t="shared" si="39"/>
        <v>80.48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88000</v>
      </c>
      <c r="I173" s="302">
        <f>+I358+I157</f>
        <v>86733</v>
      </c>
      <c r="J173" s="306">
        <f t="shared" si="40"/>
        <v>1267</v>
      </c>
      <c r="K173" s="303">
        <f t="shared" si="41"/>
        <v>98.56</v>
      </c>
      <c r="L173" s="302">
        <f>+L358+L157</f>
        <v>88000</v>
      </c>
      <c r="M173" s="302">
        <f>+M358+M157</f>
        <v>86733</v>
      </c>
      <c r="N173" s="302">
        <f>+N358+N157</f>
        <v>0</v>
      </c>
      <c r="O173" s="302">
        <f>+O358+O157</f>
        <v>86733</v>
      </c>
      <c r="P173" s="304">
        <f t="shared" si="33"/>
        <v>1267</v>
      </c>
      <c r="Q173" s="305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570" t="s">
        <v>144</v>
      </c>
      <c r="B177" s="571"/>
      <c r="C177" s="571"/>
      <c r="D177" s="571"/>
      <c r="E177" s="571"/>
      <c r="F177" s="571"/>
      <c r="G177" s="320" t="s">
        <v>145</v>
      </c>
      <c r="H177" s="321">
        <f>H178+H249+H257</f>
        <v>54100</v>
      </c>
      <c r="I177" s="321">
        <f>I178+I249+I257</f>
        <v>40341</v>
      </c>
      <c r="J177" s="321">
        <f>J178+J249+J257</f>
        <v>13759</v>
      </c>
      <c r="K177" s="322">
        <f>ROUND(I177/H177*100,2)</f>
        <v>74.569999999999993</v>
      </c>
      <c r="L177" s="321">
        <f>L178+L249+L257</f>
        <v>48100</v>
      </c>
      <c r="M177" s="323">
        <f>M178+M249+M257</f>
        <v>35625.79</v>
      </c>
      <c r="N177" s="321">
        <f>N178+N249+N257</f>
        <v>4715.21</v>
      </c>
      <c r="O177" s="324">
        <f>O178+O249+O257</f>
        <v>40341</v>
      </c>
      <c r="P177" s="324">
        <f t="shared" si="33"/>
        <v>7759</v>
      </c>
      <c r="Q177" s="325">
        <f t="shared" si="39"/>
        <v>83.87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40341</v>
      </c>
      <c r="J178" s="302">
        <f>J179+J206+J235+J237+J244+J240</f>
        <v>13759</v>
      </c>
      <c r="K178" s="303">
        <f>ROUND(I178/H178*100,2)</f>
        <v>74.569999999999993</v>
      </c>
      <c r="L178" s="302">
        <f t="shared" ref="L178:O178" si="42">L179+L206+L235+L237+L244+L240</f>
        <v>48100</v>
      </c>
      <c r="M178" s="302">
        <f t="shared" si="42"/>
        <v>35625.79</v>
      </c>
      <c r="N178" s="302">
        <f t="shared" si="42"/>
        <v>4715.21</v>
      </c>
      <c r="O178" s="302">
        <f t="shared" si="42"/>
        <v>40341</v>
      </c>
      <c r="P178" s="304">
        <f t="shared" si="33"/>
        <v>7759</v>
      </c>
      <c r="Q178" s="305">
        <f t="shared" si="39"/>
        <v>83.87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40341</v>
      </c>
      <c r="J206" s="302">
        <f>J207+J218+J219+J223+J226+J227+J228+J229</f>
        <v>8759</v>
      </c>
      <c r="K206" s="303">
        <f>ROUND(I206/H206*100,2)</f>
        <v>82.16</v>
      </c>
      <c r="L206" s="302">
        <f>L207+L218+L219+L223+L226+L227+L228+L229</f>
        <v>47100</v>
      </c>
      <c r="M206" s="302">
        <f>M207+M218+M219+M223+M226+M227+M228+M229</f>
        <v>35625.79</v>
      </c>
      <c r="N206" s="302">
        <f>N207+N218+N219+N223+N226+N227+N228+N229</f>
        <v>4715.21</v>
      </c>
      <c r="O206" s="327">
        <f t="shared" ref="O206" si="46">O207+O218+O219+O223+O226+O227+O228+O229</f>
        <v>40341</v>
      </c>
      <c r="P206" s="304">
        <f t="shared" si="45"/>
        <v>6759</v>
      </c>
      <c r="Q206" s="305">
        <f t="shared" ref="Q206:Q246" si="47">ROUND(O206/L206*100,2)</f>
        <v>85.65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40341</v>
      </c>
      <c r="J207" s="302">
        <f>SUM(J208:J217)</f>
        <v>8759</v>
      </c>
      <c r="K207" s="303">
        <f>ROUND(I207/H207*100,2)</f>
        <v>82.16</v>
      </c>
      <c r="L207" s="302">
        <f>SUM(L208:L217)</f>
        <v>47100</v>
      </c>
      <c r="M207" s="284">
        <f>SUM(M208:M217)</f>
        <v>35625.79</v>
      </c>
      <c r="N207" s="302">
        <f>SUM(N208:N217)</f>
        <v>4715.21</v>
      </c>
      <c r="O207" s="304">
        <f>SUM(O208:O217)</f>
        <v>40341</v>
      </c>
      <c r="P207" s="304">
        <f t="shared" si="45"/>
        <v>6759</v>
      </c>
      <c r="Q207" s="305">
        <f t="shared" si="47"/>
        <v>85.65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3164.96</v>
      </c>
      <c r="J210" s="306">
        <f t="shared" si="48"/>
        <v>835.04</v>
      </c>
      <c r="K210" s="303">
        <f t="shared" ref="K210:K217" si="50">ROUND(I210/H210*100,2)</f>
        <v>79.12</v>
      </c>
      <c r="L210" s="306">
        <v>4000</v>
      </c>
      <c r="M210" s="307">
        <v>3164.96</v>
      </c>
      <c r="N210" s="306">
        <v>0</v>
      </c>
      <c r="O210" s="308">
        <f t="shared" si="49"/>
        <v>3164.96</v>
      </c>
      <c r="P210" s="308">
        <f t="shared" si="45"/>
        <v>835.04</v>
      </c>
      <c r="Q210" s="305">
        <f t="shared" si="47"/>
        <v>79.12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76.039999999999992</v>
      </c>
      <c r="J211" s="306">
        <f t="shared" si="48"/>
        <v>923.96</v>
      </c>
      <c r="K211" s="303"/>
      <c r="L211" s="306">
        <v>1000</v>
      </c>
      <c r="M211" s="307">
        <v>60.83</v>
      </c>
      <c r="N211" s="306">
        <v>15.21</v>
      </c>
      <c r="O211" s="308">
        <f t="shared" si="49"/>
        <v>76.039999999999992</v>
      </c>
      <c r="P211" s="308">
        <f t="shared" si="45"/>
        <v>923.96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3000</v>
      </c>
      <c r="M216" s="307"/>
      <c r="N216" s="306"/>
      <c r="O216" s="308">
        <f t="shared" si="49"/>
        <v>0</v>
      </c>
      <c r="P216" s="308">
        <f t="shared" si="45"/>
        <v>3000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37000</v>
      </c>
      <c r="J217" s="306">
        <f t="shared" si="48"/>
        <v>3000</v>
      </c>
      <c r="K217" s="303">
        <f t="shared" si="50"/>
        <v>92.5</v>
      </c>
      <c r="L217" s="306">
        <v>39000</v>
      </c>
      <c r="M217" s="307">
        <v>32300</v>
      </c>
      <c r="N217" s="306">
        <v>4700</v>
      </c>
      <c r="O217" s="308">
        <f t="shared" si="49"/>
        <v>37000</v>
      </c>
      <c r="P217" s="308">
        <f t="shared" si="45"/>
        <v>2000</v>
      </c>
      <c r="Q217" s="305">
        <f t="shared" si="47"/>
        <v>94.87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1000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1000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1000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1000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1000</v>
      </c>
      <c r="M248" s="307"/>
      <c r="N248" s="306"/>
      <c r="O248" s="308">
        <f t="shared" si="59"/>
        <v>0</v>
      </c>
      <c r="P248" s="308">
        <f t="shared" si="45"/>
        <v>1000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40341</v>
      </c>
      <c r="J261" s="302">
        <f>H261-I261</f>
        <v>13759</v>
      </c>
      <c r="K261" s="303">
        <f t="shared" ref="K261:K308" si="63">ROUND(I261/H261*100,2)</f>
        <v>74.569999999999993</v>
      </c>
      <c r="L261" s="302">
        <f>L177-L260</f>
        <v>48100</v>
      </c>
      <c r="M261" s="302">
        <f>M177-M260</f>
        <v>35625.79</v>
      </c>
      <c r="N261" s="302">
        <f>N177-N260</f>
        <v>4715.21</v>
      </c>
      <c r="O261" s="302">
        <f>O177-O260</f>
        <v>40341</v>
      </c>
      <c r="P261" s="304">
        <f t="shared" si="62"/>
        <v>7759</v>
      </c>
      <c r="Q261" s="305">
        <f t="shared" si="60"/>
        <v>83.87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570" t="s">
        <v>167</v>
      </c>
      <c r="B262" s="571"/>
      <c r="C262" s="571"/>
      <c r="D262" s="571"/>
      <c r="E262" s="571"/>
      <c r="F262" s="571"/>
      <c r="G262" s="320" t="s">
        <v>168</v>
      </c>
      <c r="H262" s="321">
        <f>H263+H361+H369+H373</f>
        <v>21715000</v>
      </c>
      <c r="I262" s="321">
        <f>I263+I361+I369+I373</f>
        <v>14812378.98</v>
      </c>
      <c r="J262" s="321">
        <f>J263+J361+J369+J373</f>
        <v>6902621.0199999996</v>
      </c>
      <c r="K262" s="322">
        <f t="shared" si="63"/>
        <v>68.209999999999994</v>
      </c>
      <c r="L262" s="321">
        <f>L263+L361+L369+L373</f>
        <v>17896700</v>
      </c>
      <c r="M262" s="323">
        <f>M263+M361+M369+M373</f>
        <v>12840962.629999999</v>
      </c>
      <c r="N262" s="321">
        <f>N263+N361+N369+N373</f>
        <v>1971416.35</v>
      </c>
      <c r="O262" s="324">
        <f>O263+O361+O369+O373</f>
        <v>14812378.98</v>
      </c>
      <c r="P262" s="324">
        <f t="shared" si="62"/>
        <v>3084321.0199999996</v>
      </c>
      <c r="Q262" s="325">
        <f t="shared" si="60"/>
        <v>82.77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21715000</v>
      </c>
      <c r="I263" s="302">
        <f>I264+I296+I329+I332+I337+I358</f>
        <v>14926339.98</v>
      </c>
      <c r="J263" s="302">
        <f>J264+J296+J329+J332+J337+J358</f>
        <v>6788660.0199999996</v>
      </c>
      <c r="K263" s="303">
        <f t="shared" si="63"/>
        <v>68.739999999999995</v>
      </c>
      <c r="L263" s="302">
        <f>L264+L296+L329+L332+L337+L358</f>
        <v>17896700</v>
      </c>
      <c r="M263" s="284">
        <f>M264+M296+M329+M332+M337+M358</f>
        <v>12942920.629999999</v>
      </c>
      <c r="N263" s="302">
        <f>N264+N296+N329+N332+N337+N358</f>
        <v>1983419.35</v>
      </c>
      <c r="O263" s="304">
        <f>O264+O296+O329+O332+O337+O358</f>
        <v>14926339.98</v>
      </c>
      <c r="P263" s="304">
        <f t="shared" si="62"/>
        <v>2970360.0199999996</v>
      </c>
      <c r="Q263" s="305">
        <f t="shared" si="60"/>
        <v>83.4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4533000</v>
      </c>
      <c r="I264" s="302">
        <f>I265+I282+I289</f>
        <v>3310428</v>
      </c>
      <c r="J264" s="302">
        <f>J265+J282+J289</f>
        <v>1222572</v>
      </c>
      <c r="K264" s="303">
        <f t="shared" si="63"/>
        <v>73.03</v>
      </c>
      <c r="L264" s="302">
        <f>L265+L282+L289</f>
        <v>3818700</v>
      </c>
      <c r="M264" s="284">
        <f>M265+M282+M289</f>
        <v>2946891</v>
      </c>
      <c r="N264" s="302">
        <f>N265+N282+N289</f>
        <v>363537</v>
      </c>
      <c r="O264" s="327">
        <f>O265+O282+O289</f>
        <v>3310428</v>
      </c>
      <c r="P264" s="304">
        <f t="shared" si="62"/>
        <v>508272</v>
      </c>
      <c r="Q264" s="305">
        <f t="shared" si="60"/>
        <v>86.69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4401000</v>
      </c>
      <c r="I265" s="302">
        <f>SUM(I266:I281)</f>
        <v>3241752</v>
      </c>
      <c r="J265" s="302">
        <f>SUM(J266:J281)</f>
        <v>1159248</v>
      </c>
      <c r="K265" s="303">
        <f t="shared" si="63"/>
        <v>73.66</v>
      </c>
      <c r="L265" s="302">
        <f>SUM(L266:L281)</f>
        <v>3709100</v>
      </c>
      <c r="M265" s="284">
        <f>SUM(M266:M281)</f>
        <v>2885955</v>
      </c>
      <c r="N265" s="302">
        <f>SUM(N266:N281)</f>
        <v>355797</v>
      </c>
      <c r="O265" s="304">
        <f>SUM(O266:O281)</f>
        <v>3241752</v>
      </c>
      <c r="P265" s="304">
        <f t="shared" si="62"/>
        <v>467348</v>
      </c>
      <c r="Q265" s="305">
        <f t="shared" si="60"/>
        <v>87.4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2901071</v>
      </c>
      <c r="J266" s="306">
        <f t="shared" ref="J266:J295" si="64">H266-I266</f>
        <v>988929</v>
      </c>
      <c r="K266" s="303">
        <f t="shared" si="63"/>
        <v>74.58</v>
      </c>
      <c r="L266" s="306">
        <v>3304600</v>
      </c>
      <c r="M266" s="307">
        <v>2560033</v>
      </c>
      <c r="N266" s="306">
        <v>341038</v>
      </c>
      <c r="O266" s="308">
        <f t="shared" ref="O266:O281" si="65">M266+N266</f>
        <v>2901071</v>
      </c>
      <c r="P266" s="308">
        <f t="shared" si="62"/>
        <v>403529</v>
      </c>
      <c r="Q266" s="305">
        <f t="shared" si="60"/>
        <v>87.79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168979</v>
      </c>
      <c r="J269" s="306">
        <f t="shared" si="64"/>
        <v>111021</v>
      </c>
      <c r="K269" s="303"/>
      <c r="L269" s="306">
        <v>204900</v>
      </c>
      <c r="M269" s="307">
        <v>160131</v>
      </c>
      <c r="N269" s="306">
        <v>8848</v>
      </c>
      <c r="O269" s="308">
        <f t="shared" si="65"/>
        <v>168979</v>
      </c>
      <c r="P269" s="308">
        <f t="shared" si="62"/>
        <v>35921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110000</v>
      </c>
      <c r="I276" s="306">
        <f>O276</f>
        <v>97152</v>
      </c>
      <c r="J276" s="306">
        <f t="shared" si="64"/>
        <v>12848</v>
      </c>
      <c r="K276" s="303">
        <f t="shared" si="63"/>
        <v>88.32</v>
      </c>
      <c r="L276" s="306">
        <v>110000</v>
      </c>
      <c r="M276" s="307">
        <v>97152</v>
      </c>
      <c r="N276" s="306">
        <v>0</v>
      </c>
      <c r="O276" s="308">
        <f t="shared" si="65"/>
        <v>97152</v>
      </c>
      <c r="P276" s="308">
        <f t="shared" si="62"/>
        <v>12848</v>
      </c>
      <c r="Q276" s="305">
        <f t="shared" si="60"/>
        <v>88.32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253</v>
      </c>
      <c r="J277" s="306">
        <f t="shared" si="64"/>
        <v>747</v>
      </c>
      <c r="K277" s="303">
        <f t="shared" si="63"/>
        <v>25.3</v>
      </c>
      <c r="L277" s="306">
        <v>700</v>
      </c>
      <c r="M277" s="307">
        <v>138</v>
      </c>
      <c r="N277" s="306">
        <v>115</v>
      </c>
      <c r="O277" s="308">
        <f t="shared" si="65"/>
        <v>253</v>
      </c>
      <c r="P277" s="308">
        <f t="shared" si="62"/>
        <v>447</v>
      </c>
      <c r="Q277" s="305">
        <f t="shared" si="60"/>
        <v>36.14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74297</v>
      </c>
      <c r="J280" s="306">
        <f t="shared" si="64"/>
        <v>45703</v>
      </c>
      <c r="K280" s="303">
        <f t="shared" si="63"/>
        <v>61.91</v>
      </c>
      <c r="L280" s="306">
        <v>88900</v>
      </c>
      <c r="M280" s="307">
        <v>68501</v>
      </c>
      <c r="N280" s="306">
        <v>5796</v>
      </c>
      <c r="O280" s="308">
        <f t="shared" si="65"/>
        <v>74297</v>
      </c>
      <c r="P280" s="308">
        <f t="shared" si="62"/>
        <v>14603</v>
      </c>
      <c r="Q280" s="305">
        <f t="shared" si="60"/>
        <v>83.57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0</v>
      </c>
      <c r="J282" s="306">
        <f t="shared" si="64"/>
        <v>30000</v>
      </c>
      <c r="K282" s="303"/>
      <c r="L282" s="302">
        <f>L286+L288+L287</f>
        <v>30000</v>
      </c>
      <c r="M282" s="284">
        <f>M286+M288+M287</f>
        <v>0</v>
      </c>
      <c r="N282" s="302">
        <f>N286+N288+N287</f>
        <v>0</v>
      </c>
      <c r="O282" s="304">
        <f t="shared" ref="O282" si="66">O286+O288+O287</f>
        <v>0</v>
      </c>
      <c r="P282" s="304">
        <f t="shared" si="62"/>
        <v>30000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/>
      <c r="J287" s="306">
        <f t="shared" si="64"/>
        <v>30000</v>
      </c>
      <c r="K287" s="303"/>
      <c r="L287" s="306">
        <v>30000</v>
      </c>
      <c r="M287" s="307"/>
      <c r="N287" s="306"/>
      <c r="O287" s="308">
        <f t="shared" si="67"/>
        <v>0</v>
      </c>
      <c r="P287" s="308">
        <f t="shared" si="62"/>
        <v>30000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102000</v>
      </c>
      <c r="I289" s="302">
        <f>SUM(I290+I291+I292+I293+I294+I295)</f>
        <v>68676</v>
      </c>
      <c r="J289" s="306">
        <f t="shared" si="64"/>
        <v>33324</v>
      </c>
      <c r="K289" s="303">
        <f t="shared" si="63"/>
        <v>67.33</v>
      </c>
      <c r="L289" s="302">
        <f>SUM(L290+L291+L292+L293+L294+L295)</f>
        <v>79600</v>
      </c>
      <c r="M289" s="284">
        <f>SUM(M290+M291+M292+M293+M294+M295)</f>
        <v>60936</v>
      </c>
      <c r="N289" s="302">
        <f>SUM(N290+N291+N292+N293+N294+N295)</f>
        <v>7740</v>
      </c>
      <c r="O289" s="304">
        <f>SUM(O290+O291+O292+O293+O294+O295)</f>
        <v>68676</v>
      </c>
      <c r="P289" s="304">
        <f t="shared" si="62"/>
        <v>10924</v>
      </c>
      <c r="Q289" s="305">
        <f t="shared" si="60"/>
        <v>86.28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102000</v>
      </c>
      <c r="I295" s="306">
        <f>O295</f>
        <v>68676</v>
      </c>
      <c r="J295" s="306">
        <f t="shared" si="64"/>
        <v>33324</v>
      </c>
      <c r="K295" s="303">
        <f t="shared" si="63"/>
        <v>67.33</v>
      </c>
      <c r="L295" s="306">
        <v>79600</v>
      </c>
      <c r="M295" s="307">
        <v>60936</v>
      </c>
      <c r="N295" s="306">
        <v>7740</v>
      </c>
      <c r="O295" s="308">
        <f t="shared" si="68"/>
        <v>68676</v>
      </c>
      <c r="P295" s="308">
        <f t="shared" si="62"/>
        <v>10924</v>
      </c>
      <c r="Q295" s="305">
        <f t="shared" si="60"/>
        <v>86.28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281356.98</v>
      </c>
      <c r="J296" s="302">
        <f t="shared" ref="J296" si="69">J297+J308+J309+J313+J316+J317+J318+J319+J320+J321+J322</f>
        <v>120643.01999999999</v>
      </c>
      <c r="K296" s="303">
        <f t="shared" si="63"/>
        <v>69.989999999999995</v>
      </c>
      <c r="L296" s="302">
        <f>L297+L308+L309+L313+L316+L317+L318+L319+L320+L321+L322</f>
        <v>343000</v>
      </c>
      <c r="M296" s="284">
        <f>M297+M308+M309+M313+M316+M317+M318+M319+M320+M321+M322</f>
        <v>250084.63</v>
      </c>
      <c r="N296" s="302">
        <f>N297+N308+N309+N313+N316+N317+N318+N319+N320+N321+N322</f>
        <v>31272.35</v>
      </c>
      <c r="O296" s="338">
        <f t="shared" ref="O296" si="70">O297+O308+O309+O313+O316+O317+O318+O319+O320+O321+O322</f>
        <v>281356.98</v>
      </c>
      <c r="P296" s="304">
        <f t="shared" si="62"/>
        <v>61643.020000000019</v>
      </c>
      <c r="Q296" s="305">
        <f t="shared" si="60"/>
        <v>82.03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192880.42</v>
      </c>
      <c r="J297" s="302">
        <f>SUM(J298:J307)</f>
        <v>81119.579999999987</v>
      </c>
      <c r="K297" s="303">
        <f t="shared" si="63"/>
        <v>70.39</v>
      </c>
      <c r="L297" s="302">
        <f>SUM(L298:L307)</f>
        <v>226000</v>
      </c>
      <c r="M297" s="284">
        <f>SUM(M298:M307)</f>
        <v>173040.03</v>
      </c>
      <c r="N297" s="302">
        <f>SUM(N298:N307)</f>
        <v>19840.39</v>
      </c>
      <c r="O297" s="304">
        <f>SUM(O298:O307)</f>
        <v>192880.42</v>
      </c>
      <c r="P297" s="304">
        <f t="shared" si="62"/>
        <v>33119.579999999987</v>
      </c>
      <c r="Q297" s="305">
        <f t="shared" si="60"/>
        <v>85.35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3000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2007.04</v>
      </c>
      <c r="Q298" s="305">
        <f t="shared" si="60"/>
        <v>33.1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>
        <f>O299</f>
        <v>270.13</v>
      </c>
      <c r="J299" s="306">
        <f t="shared" si="71"/>
        <v>729.87</v>
      </c>
      <c r="K299" s="303"/>
      <c r="L299" s="306">
        <v>1000</v>
      </c>
      <c r="M299" s="307">
        <v>270.13</v>
      </c>
      <c r="N299" s="306">
        <v>0</v>
      </c>
      <c r="O299" s="308">
        <f t="shared" si="72"/>
        <v>270.13</v>
      </c>
      <c r="P299" s="308">
        <f t="shared" si="62"/>
        <v>729.87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61559.25</v>
      </c>
      <c r="J300" s="306">
        <f t="shared" si="71"/>
        <v>18440.75</v>
      </c>
      <c r="K300" s="303">
        <f t="shared" si="63"/>
        <v>76.95</v>
      </c>
      <c r="L300" s="306">
        <v>75000</v>
      </c>
      <c r="M300" s="307">
        <v>58711.92</v>
      </c>
      <c r="N300" s="306">
        <v>2847.33</v>
      </c>
      <c r="O300" s="308">
        <f t="shared" si="72"/>
        <v>61559.25</v>
      </c>
      <c r="P300" s="308">
        <f t="shared" si="62"/>
        <v>13440.75</v>
      </c>
      <c r="Q300" s="305">
        <f t="shared" si="60"/>
        <v>82.08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22618</v>
      </c>
      <c r="J301" s="306">
        <f t="shared" si="71"/>
        <v>8382</v>
      </c>
      <c r="K301" s="303">
        <f t="shared" si="63"/>
        <v>72.959999999999994</v>
      </c>
      <c r="L301" s="306">
        <v>24000</v>
      </c>
      <c r="M301" s="307">
        <v>17614.68</v>
      </c>
      <c r="N301" s="306">
        <v>5003.32</v>
      </c>
      <c r="O301" s="308">
        <f t="shared" si="72"/>
        <v>22618</v>
      </c>
      <c r="P301" s="308">
        <f t="shared" si="62"/>
        <v>1382</v>
      </c>
      <c r="Q301" s="305">
        <f t="shared" si="60"/>
        <v>94.24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3528.36</v>
      </c>
      <c r="J302" s="306">
        <f t="shared" si="71"/>
        <v>2471.64</v>
      </c>
      <c r="K302" s="303">
        <f t="shared" si="63"/>
        <v>58.81</v>
      </c>
      <c r="L302" s="306">
        <v>5000</v>
      </c>
      <c r="M302" s="307">
        <v>3528.36</v>
      </c>
      <c r="N302" s="306">
        <v>0</v>
      </c>
      <c r="O302" s="308">
        <f t="shared" si="72"/>
        <v>3528.36</v>
      </c>
      <c r="P302" s="308">
        <f t="shared" si="62"/>
        <v>1471.6399999999999</v>
      </c>
      <c r="Q302" s="305">
        <f t="shared" si="60"/>
        <v>70.569999999999993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9011.43</v>
      </c>
      <c r="J305" s="306">
        <f t="shared" si="71"/>
        <v>988.56999999999971</v>
      </c>
      <c r="K305" s="303">
        <f t="shared" si="63"/>
        <v>90.11</v>
      </c>
      <c r="L305" s="306">
        <v>10000</v>
      </c>
      <c r="M305" s="307">
        <v>7860.65</v>
      </c>
      <c r="N305" s="306">
        <v>1150.78</v>
      </c>
      <c r="O305" s="308">
        <f t="shared" si="72"/>
        <v>9011.43</v>
      </c>
      <c r="P305" s="308">
        <f t="shared" si="62"/>
        <v>988.56999999999971</v>
      </c>
      <c r="Q305" s="305">
        <f t="shared" ref="Q305:Q368" si="73">ROUND(O305/L305*100,2)</f>
        <v>90.11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81533</v>
      </c>
      <c r="J306" s="306">
        <f t="shared" si="71"/>
        <v>46467</v>
      </c>
      <c r="K306" s="303">
        <f t="shared" si="63"/>
        <v>63.7</v>
      </c>
      <c r="L306" s="306">
        <v>94000</v>
      </c>
      <c r="M306" s="307">
        <v>71533</v>
      </c>
      <c r="N306" s="306">
        <v>10000</v>
      </c>
      <c r="O306" s="308">
        <f t="shared" si="72"/>
        <v>81533</v>
      </c>
      <c r="P306" s="308">
        <f t="shared" si="62"/>
        <v>12467</v>
      </c>
      <c r="Q306" s="305">
        <f t="shared" si="73"/>
        <v>86.74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13367.29</v>
      </c>
      <c r="J307" s="306">
        <f t="shared" si="71"/>
        <v>632.70999999999913</v>
      </c>
      <c r="K307" s="303">
        <f t="shared" si="63"/>
        <v>95.48</v>
      </c>
      <c r="L307" s="306">
        <v>14000</v>
      </c>
      <c r="M307" s="307">
        <v>12528.33</v>
      </c>
      <c r="N307" s="306">
        <v>838.96</v>
      </c>
      <c r="O307" s="308">
        <f t="shared" si="72"/>
        <v>13367.29</v>
      </c>
      <c r="P307" s="308">
        <f t="shared" si="62"/>
        <v>632.70999999999913</v>
      </c>
      <c r="Q307" s="305">
        <f t="shared" si="73"/>
        <v>95.48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5194.6099999999997</v>
      </c>
      <c r="J313" s="306">
        <f t="shared" si="71"/>
        <v>2805.3900000000003</v>
      </c>
      <c r="K313" s="303">
        <f t="shared" ref="K313:K376" si="75">ROUND(I313/H313*100,2)</f>
        <v>64.930000000000007</v>
      </c>
      <c r="L313" s="302">
        <f>L314+L315</f>
        <v>8000</v>
      </c>
      <c r="M313" s="284">
        <f>M314+M315</f>
        <v>4460.4799999999996</v>
      </c>
      <c r="N313" s="302">
        <f>N314+N315</f>
        <v>734.13</v>
      </c>
      <c r="O313" s="304">
        <f>O314+O315</f>
        <v>5194.6099999999997</v>
      </c>
      <c r="P313" s="304">
        <f t="shared" si="62"/>
        <v>2805.3900000000003</v>
      </c>
      <c r="Q313" s="305">
        <f t="shared" si="73"/>
        <v>64.930000000000007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5194.6099999999997</v>
      </c>
      <c r="J314" s="306">
        <f t="shared" si="71"/>
        <v>2805.3900000000003</v>
      </c>
      <c r="K314" s="303">
        <f t="shared" si="75"/>
        <v>64.930000000000007</v>
      </c>
      <c r="L314" s="306">
        <v>8000</v>
      </c>
      <c r="M314" s="307">
        <v>4460.4799999999996</v>
      </c>
      <c r="N314" s="306">
        <v>734.13</v>
      </c>
      <c r="O314" s="308">
        <f>M314+N314</f>
        <v>5194.6099999999997</v>
      </c>
      <c r="P314" s="308">
        <f t="shared" si="62"/>
        <v>2805.3900000000003</v>
      </c>
      <c r="Q314" s="305">
        <f t="shared" si="73"/>
        <v>64.930000000000007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ref="O315:O321" si="76">M315+N315</f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83281.95</v>
      </c>
      <c r="J322" s="302">
        <f>+J323+J324+J325+J326+J327+J328</f>
        <v>36718.050000000003</v>
      </c>
      <c r="K322" s="303">
        <f t="shared" si="75"/>
        <v>69.400000000000006</v>
      </c>
      <c r="L322" s="302">
        <f>L324+L325+L326+L328</f>
        <v>109000</v>
      </c>
      <c r="M322" s="284">
        <f>+M323+M324+M325+M326+M327+M328</f>
        <v>72584.12</v>
      </c>
      <c r="N322" s="302">
        <f>+N323+N324+N325+N326+N327+N328</f>
        <v>10697.829999999998</v>
      </c>
      <c r="O322" s="304">
        <f>+O323+O324+O325+O326+O327+O328</f>
        <v>83281.95</v>
      </c>
      <c r="P322" s="304">
        <f t="shared" si="62"/>
        <v>25718.050000000003</v>
      </c>
      <c r="Q322" s="305">
        <f t="shared" si="73"/>
        <v>76.41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16792.41</v>
      </c>
      <c r="J325" s="306">
        <f t="shared" si="71"/>
        <v>11207.59</v>
      </c>
      <c r="K325" s="303">
        <f t="shared" si="75"/>
        <v>59.97</v>
      </c>
      <c r="L325" s="306">
        <v>22000</v>
      </c>
      <c r="M325" s="307">
        <v>14571.21</v>
      </c>
      <c r="N325" s="306">
        <v>2221.1999999999998</v>
      </c>
      <c r="O325" s="308">
        <f t="shared" si="77"/>
        <v>16792.41</v>
      </c>
      <c r="P325" s="308">
        <f t="shared" si="78"/>
        <v>5207.59</v>
      </c>
      <c r="Q325" s="305">
        <f t="shared" si="73"/>
        <v>76.33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64656.54</v>
      </c>
      <c r="J326" s="306">
        <f t="shared" si="71"/>
        <v>19343.46</v>
      </c>
      <c r="K326" s="303">
        <f t="shared" si="75"/>
        <v>76.97</v>
      </c>
      <c r="L326" s="306">
        <v>81000</v>
      </c>
      <c r="M326" s="307">
        <v>56179.91</v>
      </c>
      <c r="N326" s="306">
        <v>8476.6299999999992</v>
      </c>
      <c r="O326" s="308">
        <f t="shared" si="77"/>
        <v>64656.54</v>
      </c>
      <c r="P326" s="308">
        <f t="shared" si="78"/>
        <v>16343.46</v>
      </c>
      <c r="Q326" s="305">
        <f t="shared" si="73"/>
        <v>79.819999999999993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1833</v>
      </c>
      <c r="J328" s="306">
        <f t="shared" si="71"/>
        <v>4167</v>
      </c>
      <c r="K328" s="303">
        <f t="shared" si="75"/>
        <v>30.55</v>
      </c>
      <c r="L328" s="306">
        <v>6000</v>
      </c>
      <c r="M328" s="307">
        <v>1833</v>
      </c>
      <c r="N328" s="306">
        <v>0</v>
      </c>
      <c r="O328" s="308">
        <f t="shared" si="77"/>
        <v>1833</v>
      </c>
      <c r="P328" s="308">
        <f t="shared" si="78"/>
        <v>4167</v>
      </c>
      <c r="Q328" s="305">
        <f t="shared" si="73"/>
        <v>30.55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2247603</v>
      </c>
      <c r="J332" s="302">
        <f>J333</f>
        <v>732397</v>
      </c>
      <c r="K332" s="303">
        <f t="shared" si="75"/>
        <v>75.42</v>
      </c>
      <c r="L332" s="302">
        <f>L333</f>
        <v>2445000</v>
      </c>
      <c r="M332" s="284">
        <f>M333</f>
        <v>1938993</v>
      </c>
      <c r="N332" s="302">
        <f>N333</f>
        <v>308610</v>
      </c>
      <c r="O332" s="338">
        <f>O333</f>
        <v>2247603</v>
      </c>
      <c r="P332" s="304">
        <f t="shared" si="78"/>
        <v>197397</v>
      </c>
      <c r="Q332" s="305">
        <f t="shared" si="73"/>
        <v>91.93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2247603</v>
      </c>
      <c r="J333" s="302">
        <f>J334+J335+J336</f>
        <v>732397</v>
      </c>
      <c r="K333" s="303">
        <f t="shared" si="75"/>
        <v>75.42</v>
      </c>
      <c r="L333" s="302">
        <f>L334+L335+L336</f>
        <v>2445000</v>
      </c>
      <c r="M333" s="284">
        <f>M334+M335+M336</f>
        <v>1938993</v>
      </c>
      <c r="N333" s="302">
        <f>N334+N335+N336</f>
        <v>308610</v>
      </c>
      <c r="O333" s="304">
        <f>O334+O335+O336</f>
        <v>2247603</v>
      </c>
      <c r="P333" s="304">
        <f t="shared" si="78"/>
        <v>197397</v>
      </c>
      <c r="Q333" s="305">
        <f t="shared" si="73"/>
        <v>91.93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2247603</v>
      </c>
      <c r="J334" s="306">
        <f t="shared" ref="J334:J382" si="81">H334-I334</f>
        <v>732397</v>
      </c>
      <c r="K334" s="303">
        <f t="shared" si="75"/>
        <v>75.42</v>
      </c>
      <c r="L334" s="306">
        <v>2445000</v>
      </c>
      <c r="M334" s="307">
        <v>1938993</v>
      </c>
      <c r="N334" s="306">
        <v>308610</v>
      </c>
      <c r="O334" s="308">
        <f t="shared" ref="O334:O336" si="82">M334+N334</f>
        <v>2247603</v>
      </c>
      <c r="P334" s="308">
        <f t="shared" si="78"/>
        <v>197397</v>
      </c>
      <c r="Q334" s="305">
        <f t="shared" si="73"/>
        <v>91.93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13800000</v>
      </c>
      <c r="I337" s="302">
        <f>I338+I355</f>
        <v>9086952</v>
      </c>
      <c r="J337" s="302">
        <f t="shared" ref="J337" si="83">J338+J355</f>
        <v>4713048</v>
      </c>
      <c r="K337" s="303">
        <f t="shared" si="75"/>
        <v>65.849999999999994</v>
      </c>
      <c r="L337" s="302">
        <f>L338+L355</f>
        <v>11290000</v>
      </c>
      <c r="M337" s="284">
        <f>M338+M355</f>
        <v>7806952</v>
      </c>
      <c r="N337" s="302">
        <f>N338+N355</f>
        <v>1280000</v>
      </c>
      <c r="O337" s="338">
        <f t="shared" ref="O337" si="84">O338+O355</f>
        <v>9086952</v>
      </c>
      <c r="P337" s="304">
        <f t="shared" si="78"/>
        <v>2203048</v>
      </c>
      <c r="Q337" s="305">
        <f t="shared" si="73"/>
        <v>80.489999999999995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13800000</v>
      </c>
      <c r="I338" s="302">
        <f>+I339+I348+I350+I349</f>
        <v>9086952</v>
      </c>
      <c r="J338" s="306">
        <f t="shared" si="81"/>
        <v>4713048</v>
      </c>
      <c r="K338" s="303">
        <f t="shared" si="75"/>
        <v>65.849999999999994</v>
      </c>
      <c r="L338" s="302">
        <f>+L339+L348+L350+L349</f>
        <v>11290000</v>
      </c>
      <c r="M338" s="284">
        <f>+M339+M348+M350+M349</f>
        <v>7806952</v>
      </c>
      <c r="N338" s="302">
        <f>+N339+N348+N350+N349</f>
        <v>1280000</v>
      </c>
      <c r="O338" s="304">
        <f>+O339+O348+O350+O349</f>
        <v>9086952</v>
      </c>
      <c r="P338" s="304">
        <f t="shared" si="78"/>
        <v>2203048</v>
      </c>
      <c r="Q338" s="305">
        <f t="shared" si="73"/>
        <v>80.489999999999995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13460000</v>
      </c>
      <c r="I339" s="339">
        <f>+I340+I341+I342+I343+I344+I345+I346+I347</f>
        <v>8885535</v>
      </c>
      <c r="J339" s="306">
        <f t="shared" si="81"/>
        <v>4574465</v>
      </c>
      <c r="K339" s="303"/>
      <c r="L339" s="339">
        <f>+L340+L341+L342+L343+L344+L345+L346+L347</f>
        <v>10980000</v>
      </c>
      <c r="M339" s="339">
        <f>+M340+M341+M342+M343+M344+M345+M346+M347</f>
        <v>7614586</v>
      </c>
      <c r="N339" s="339">
        <f>+N340+N341+N342+N343+N344+N345+N346+N347</f>
        <v>1270949</v>
      </c>
      <c r="O339" s="339">
        <f>+O340+O341+O342+O343+O344+O345+O346+O347</f>
        <v>8885535</v>
      </c>
      <c r="P339" s="339">
        <f t="shared" si="78"/>
        <v>2094465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13460000</v>
      </c>
      <c r="I340" s="306">
        <f>O340</f>
        <v>8885535</v>
      </c>
      <c r="J340" s="306">
        <f t="shared" si="81"/>
        <v>4574465</v>
      </c>
      <c r="K340" s="303"/>
      <c r="L340" s="306">
        <v>10980000</v>
      </c>
      <c r="M340" s="307">
        <v>7614586</v>
      </c>
      <c r="N340" s="306">
        <v>1270949</v>
      </c>
      <c r="O340" s="308">
        <f t="shared" ref="O340:O354" si="85">M340+N340</f>
        <v>8885535</v>
      </c>
      <c r="P340" s="308">
        <f t="shared" si="78"/>
        <v>2094465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140270</v>
      </c>
      <c r="J348" s="306">
        <f t="shared" si="81"/>
        <v>79730</v>
      </c>
      <c r="K348" s="303"/>
      <c r="L348" s="306">
        <v>190000</v>
      </c>
      <c r="M348" s="307">
        <v>139738</v>
      </c>
      <c r="N348" s="306">
        <v>532</v>
      </c>
      <c r="O348" s="308">
        <f t="shared" si="85"/>
        <v>140270</v>
      </c>
      <c r="P348" s="308">
        <f t="shared" si="78"/>
        <v>49730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61147</v>
      </c>
      <c r="J349" s="306">
        <f t="shared" si="81"/>
        <v>58853</v>
      </c>
      <c r="K349" s="303"/>
      <c r="L349" s="343">
        <v>120000</v>
      </c>
      <c r="M349" s="344">
        <v>52628</v>
      </c>
      <c r="N349" s="343">
        <v>8519</v>
      </c>
      <c r="O349" s="345">
        <f t="shared" si="85"/>
        <v>61147</v>
      </c>
      <c r="P349" s="345">
        <f t="shared" si="78"/>
        <v>58853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-113961</v>
      </c>
      <c r="J373" s="315">
        <f t="shared" si="81"/>
        <v>113961</v>
      </c>
      <c r="K373" s="316"/>
      <c r="L373" s="315"/>
      <c r="M373" s="317">
        <v>-101958</v>
      </c>
      <c r="N373" s="315">
        <v>-12003</v>
      </c>
      <c r="O373" s="318">
        <f t="shared" si="93"/>
        <v>-113961</v>
      </c>
      <c r="P373" s="318">
        <f t="shared" si="78"/>
        <v>113961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16780000</v>
      </c>
      <c r="I375" s="302">
        <f>I333+I338</f>
        <v>11334555</v>
      </c>
      <c r="J375" s="306">
        <f>J333+J338</f>
        <v>5445445</v>
      </c>
      <c r="K375" s="303">
        <f t="shared" si="75"/>
        <v>67.55</v>
      </c>
      <c r="L375" s="302">
        <f>L333+L338</f>
        <v>13735000</v>
      </c>
      <c r="M375" s="302">
        <f>M333+M338</f>
        <v>9745945</v>
      </c>
      <c r="N375" s="302">
        <f>N333+N338</f>
        <v>1588610</v>
      </c>
      <c r="O375" s="302">
        <f>O333+O338</f>
        <v>11334555</v>
      </c>
      <c r="P375" s="304">
        <f t="shared" si="78"/>
        <v>2400445</v>
      </c>
      <c r="Q375" s="305">
        <f t="shared" ref="Q375:Q381" si="94">ROUND(O375/N375*100,2)</f>
        <v>713.49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4935000</v>
      </c>
      <c r="I378" s="302">
        <f>I379+I380</f>
        <v>3477823.9800000004</v>
      </c>
      <c r="J378" s="306">
        <f t="shared" si="81"/>
        <v>1457176.0199999996</v>
      </c>
      <c r="K378" s="303">
        <f t="shared" si="95"/>
        <v>70.47</v>
      </c>
      <c r="L378" s="302">
        <f>L379+L380</f>
        <v>4161700</v>
      </c>
      <c r="M378" s="302">
        <f>M379+M380</f>
        <v>3095017.629999999</v>
      </c>
      <c r="N378" s="302">
        <f>N379+N380</f>
        <v>382806.35000000009</v>
      </c>
      <c r="O378" s="302">
        <f>O379+O380</f>
        <v>3477823.9800000004</v>
      </c>
      <c r="P378" s="304">
        <f t="shared" si="78"/>
        <v>683876.01999999955</v>
      </c>
      <c r="Q378" s="305">
        <f t="shared" si="94"/>
        <v>908.51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64656.54</v>
      </c>
      <c r="J379" s="306">
        <f t="shared" si="81"/>
        <v>19343.46</v>
      </c>
      <c r="K379" s="303">
        <f t="shared" si="95"/>
        <v>76.97</v>
      </c>
      <c r="L379" s="302">
        <f>+L326</f>
        <v>81000</v>
      </c>
      <c r="M379" s="302">
        <f>+M326</f>
        <v>56179.91</v>
      </c>
      <c r="N379" s="302">
        <f>+N326</f>
        <v>8476.6299999999992</v>
      </c>
      <c r="O379" s="302">
        <f>+O326</f>
        <v>64656.54</v>
      </c>
      <c r="P379" s="304">
        <f t="shared" si="78"/>
        <v>16343.46</v>
      </c>
      <c r="Q379" s="305">
        <f t="shared" si="94"/>
        <v>762.76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4851000</v>
      </c>
      <c r="I380" s="302">
        <f>I262-I375-I376-I379</f>
        <v>3413167.4400000004</v>
      </c>
      <c r="J380" s="306">
        <f t="shared" si="81"/>
        <v>1437832.5599999996</v>
      </c>
      <c r="K380" s="303">
        <f t="shared" si="95"/>
        <v>70.36</v>
      </c>
      <c r="L380" s="302">
        <f>L262-L375-L376-L379</f>
        <v>4080700</v>
      </c>
      <c r="M380" s="302">
        <f>M262-M375-M376-M379</f>
        <v>3038837.7199999988</v>
      </c>
      <c r="N380" s="302">
        <f>N262-N375-N376-N379</f>
        <v>374329.72000000009</v>
      </c>
      <c r="O380" s="302">
        <f>O262-O375-O376-O379</f>
        <v>3413167.4400000004</v>
      </c>
      <c r="P380" s="304">
        <f t="shared" si="78"/>
        <v>667532.55999999959</v>
      </c>
      <c r="Q380" s="305">
        <f t="shared" si="94"/>
        <v>911.81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15865000</v>
      </c>
      <c r="I381" s="302">
        <f>I383</f>
        <v>10318688.93</v>
      </c>
      <c r="J381" s="306">
        <f t="shared" si="81"/>
        <v>5546311.0700000003</v>
      </c>
      <c r="K381" s="303">
        <f t="shared" si="95"/>
        <v>65.040000000000006</v>
      </c>
      <c r="L381" s="302">
        <f>L383</f>
        <v>12952000</v>
      </c>
      <c r="M381" s="302">
        <f>M383</f>
        <v>7383104.4600000009</v>
      </c>
      <c r="N381" s="302">
        <f>N383</f>
        <v>2935584.47</v>
      </c>
      <c r="O381" s="302">
        <f>O383</f>
        <v>10318688.93</v>
      </c>
      <c r="P381" s="304">
        <f t="shared" si="78"/>
        <v>2633311.0700000003</v>
      </c>
      <c r="Q381" s="305">
        <f t="shared" si="94"/>
        <v>351.5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570" t="s">
        <v>208</v>
      </c>
      <c r="B383" s="571"/>
      <c r="C383" s="571"/>
      <c r="D383" s="571"/>
      <c r="E383" s="571"/>
      <c r="F383" s="571"/>
      <c r="G383" s="320" t="s">
        <v>209</v>
      </c>
      <c r="H383" s="321">
        <f>+H384+H445</f>
        <v>15865000</v>
      </c>
      <c r="I383" s="321">
        <f>+I384+I445</f>
        <v>10318688.93</v>
      </c>
      <c r="J383" s="321">
        <f>+J384</f>
        <v>5520872.8999999994</v>
      </c>
      <c r="K383" s="350">
        <f t="shared" ref="K383:K416" si="96">ROUND(I383/H383*100,2)</f>
        <v>65.040000000000006</v>
      </c>
      <c r="L383" s="321">
        <f>+L384+L445</f>
        <v>12952000</v>
      </c>
      <c r="M383" s="323">
        <f>+M384+M445</f>
        <v>7383104.4600000009</v>
      </c>
      <c r="N383" s="321">
        <f>+N384+N445</f>
        <v>2935584.47</v>
      </c>
      <c r="O383" s="324">
        <f>+O384+O445</f>
        <v>10318688.93</v>
      </c>
      <c r="P383" s="324">
        <f t="shared" si="78"/>
        <v>2633311.0700000003</v>
      </c>
      <c r="Q383" s="325">
        <f t="shared" si="92"/>
        <v>79.67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15865000</v>
      </c>
      <c r="I384" s="302">
        <f>I385+I388+I391+I394+I400+I414</f>
        <v>10344127.1</v>
      </c>
      <c r="J384" s="302">
        <f>J385+J388+J391+J394+J400+J414</f>
        <v>5520872.8999999994</v>
      </c>
      <c r="K384" s="346">
        <f t="shared" si="96"/>
        <v>65.2</v>
      </c>
      <c r="L384" s="302">
        <f>L385+L388+L391+L394+L400+L414</f>
        <v>12952000</v>
      </c>
      <c r="M384" s="284">
        <f>M385+M388+M391+M394+M400+M414</f>
        <v>7408492.6300000008</v>
      </c>
      <c r="N384" s="302">
        <f>N385+N388+N391+N394+N400+N414</f>
        <v>2935634.47</v>
      </c>
      <c r="O384" s="375">
        <f>O385+O388+O391+O394+O400+O414</f>
        <v>10344127.1</v>
      </c>
      <c r="P384" s="304">
        <f t="shared" si="78"/>
        <v>2607872.9000000004</v>
      </c>
      <c r="Q384" s="305">
        <f t="shared" si="92"/>
        <v>79.87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5000</v>
      </c>
      <c r="I385" s="302">
        <f>I386</f>
        <v>4965.9799999999996</v>
      </c>
      <c r="J385" s="302">
        <f t="shared" ref="J385:J386" si="97">J386</f>
        <v>34.020000000000437</v>
      </c>
      <c r="K385" s="346">
        <f t="shared" si="96"/>
        <v>99.32</v>
      </c>
      <c r="L385" s="302">
        <f t="shared" ref="L385:O386" si="98">L386</f>
        <v>5000</v>
      </c>
      <c r="M385" s="284">
        <f t="shared" si="98"/>
        <v>4965.9799999999996</v>
      </c>
      <c r="N385" s="302">
        <f t="shared" si="98"/>
        <v>0</v>
      </c>
      <c r="O385" s="338">
        <f t="shared" si="98"/>
        <v>4965.9799999999996</v>
      </c>
      <c r="P385" s="304">
        <f t="shared" si="78"/>
        <v>34.020000000000437</v>
      </c>
      <c r="Q385" s="305">
        <f t="shared" si="92"/>
        <v>99.32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5000</v>
      </c>
      <c r="I386" s="302">
        <f>I387</f>
        <v>4965.9799999999996</v>
      </c>
      <c r="J386" s="302">
        <f t="shared" si="97"/>
        <v>34.020000000000437</v>
      </c>
      <c r="K386" s="346">
        <f t="shared" si="96"/>
        <v>99.32</v>
      </c>
      <c r="L386" s="302">
        <f t="shared" si="98"/>
        <v>5000</v>
      </c>
      <c r="M386" s="284">
        <f t="shared" si="98"/>
        <v>4965.9799999999996</v>
      </c>
      <c r="N386" s="302">
        <f t="shared" si="98"/>
        <v>0</v>
      </c>
      <c r="O386" s="304">
        <f t="shared" si="98"/>
        <v>4965.9799999999996</v>
      </c>
      <c r="P386" s="304">
        <f t="shared" si="78"/>
        <v>34.020000000000437</v>
      </c>
      <c r="Q386" s="305">
        <f t="shared" si="92"/>
        <v>99.32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5000</v>
      </c>
      <c r="I387" s="306">
        <f>O387</f>
        <v>4965.9799999999996</v>
      </c>
      <c r="J387" s="306">
        <f t="shared" ref="J387:J450" si="99">H387-I387</f>
        <v>34.020000000000437</v>
      </c>
      <c r="K387" s="346">
        <f t="shared" si="96"/>
        <v>99.32</v>
      </c>
      <c r="L387" s="306">
        <v>5000</v>
      </c>
      <c r="M387" s="307">
        <v>4965.9799999999996</v>
      </c>
      <c r="N387" s="306">
        <v>0</v>
      </c>
      <c r="O387" s="308">
        <f t="shared" ref="O387" si="100">M387+N387</f>
        <v>4965.9799999999996</v>
      </c>
      <c r="P387" s="308">
        <f t="shared" si="78"/>
        <v>34.020000000000437</v>
      </c>
      <c r="Q387" s="305">
        <f t="shared" si="92"/>
        <v>99.32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8144000</v>
      </c>
      <c r="I400" s="302">
        <f>+I401+I404+I407+I410</f>
        <v>2849044.04</v>
      </c>
      <c r="J400" s="306">
        <f t="shared" si="99"/>
        <v>5294955.96</v>
      </c>
      <c r="K400" s="346">
        <f t="shared" si="96"/>
        <v>34.979999999999997</v>
      </c>
      <c r="L400" s="302">
        <f>+L401+L404+L407+L410</f>
        <v>5231000</v>
      </c>
      <c r="M400" s="284">
        <f>+M401+M404+M407+M410</f>
        <v>24228</v>
      </c>
      <c r="N400" s="302">
        <f>+N401+N404+N407+N410</f>
        <v>2824816.04</v>
      </c>
      <c r="O400" s="304">
        <f t="shared" ref="O400" si="107">+O401+O404+O407+O410</f>
        <v>2849044.04</v>
      </c>
      <c r="P400" s="308">
        <f t="shared" si="101"/>
        <v>2381955.96</v>
      </c>
      <c r="Q400" s="305">
        <f t="shared" si="92"/>
        <v>54.46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8144000</v>
      </c>
      <c r="I407" s="306">
        <f>I408+I409</f>
        <v>2849044.04</v>
      </c>
      <c r="J407" s="306">
        <f t="shared" si="99"/>
        <v>5294955.96</v>
      </c>
      <c r="K407" s="346">
        <f t="shared" si="96"/>
        <v>34.979999999999997</v>
      </c>
      <c r="L407" s="306">
        <f>L408+L409</f>
        <v>5231000</v>
      </c>
      <c r="M407" s="307">
        <f>M408+M409</f>
        <v>24228</v>
      </c>
      <c r="N407" s="306">
        <f>N408+N409</f>
        <v>2824816.04</v>
      </c>
      <c r="O407" s="308">
        <f>O408+O409</f>
        <v>2849044.04</v>
      </c>
      <c r="P407" s="308">
        <f>P408+P409</f>
        <v>0</v>
      </c>
      <c r="Q407" s="305">
        <f t="shared" si="92"/>
        <v>54.46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1780000</v>
      </c>
      <c r="I408" s="306">
        <f>O408</f>
        <v>642978.62</v>
      </c>
      <c r="J408" s="306">
        <f t="shared" si="99"/>
        <v>1137021.3799999999</v>
      </c>
      <c r="K408" s="346">
        <f t="shared" si="96"/>
        <v>36.119999999999997</v>
      </c>
      <c r="L408" s="306">
        <v>1168000</v>
      </c>
      <c r="M408" s="307">
        <v>5391.52</v>
      </c>
      <c r="N408" s="306">
        <v>637587.1</v>
      </c>
      <c r="O408" s="308">
        <f t="shared" ref="O408:O413" si="110">M408+N408</f>
        <v>642978.62</v>
      </c>
      <c r="P408" s="308"/>
      <c r="Q408" s="305">
        <f t="shared" si="92"/>
        <v>55.05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6364000</v>
      </c>
      <c r="I409" s="306">
        <f>O409</f>
        <v>2206065.42</v>
      </c>
      <c r="J409" s="306">
        <f t="shared" si="99"/>
        <v>4157934.58</v>
      </c>
      <c r="K409" s="346">
        <f t="shared" si="96"/>
        <v>34.659999999999997</v>
      </c>
      <c r="L409" s="306">
        <v>4063000</v>
      </c>
      <c r="M409" s="307">
        <v>18836.48</v>
      </c>
      <c r="N409" s="306">
        <v>2187228.94</v>
      </c>
      <c r="O409" s="308">
        <f t="shared" si="110"/>
        <v>2206065.42</v>
      </c>
      <c r="P409" s="308"/>
      <c r="Q409" s="305">
        <f t="shared" si="92"/>
        <v>54.3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7716000</v>
      </c>
      <c r="I414" s="302">
        <f>I415</f>
        <v>7490117.0800000001</v>
      </c>
      <c r="J414" s="302">
        <f t="shared" si="99"/>
        <v>225882.91999999993</v>
      </c>
      <c r="K414" s="346">
        <f t="shared" si="96"/>
        <v>97.07</v>
      </c>
      <c r="L414" s="302">
        <f>L415</f>
        <v>7716000</v>
      </c>
      <c r="M414" s="284">
        <f>M415</f>
        <v>7379298.6500000004</v>
      </c>
      <c r="N414" s="302">
        <f>N415</f>
        <v>110818.43</v>
      </c>
      <c r="O414" s="338">
        <f t="shared" ref="O414" si="111">O415</f>
        <v>7490117.0800000001</v>
      </c>
      <c r="P414" s="304">
        <f t="shared" si="101"/>
        <v>225882.91999999993</v>
      </c>
      <c r="Q414" s="305">
        <f t="shared" si="92"/>
        <v>97.07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7716000</v>
      </c>
      <c r="I415" s="302">
        <f>+I416+I441</f>
        <v>7490117.0800000001</v>
      </c>
      <c r="J415" s="306">
        <f t="shared" si="99"/>
        <v>225882.91999999993</v>
      </c>
      <c r="K415" s="346">
        <f t="shared" si="96"/>
        <v>97.07</v>
      </c>
      <c r="L415" s="302">
        <f t="shared" ref="L415:O415" si="112">+L416+L441</f>
        <v>7716000</v>
      </c>
      <c r="M415" s="284">
        <f t="shared" si="112"/>
        <v>7379298.6500000004</v>
      </c>
      <c r="N415" s="302">
        <f t="shared" si="112"/>
        <v>110818.43</v>
      </c>
      <c r="O415" s="302">
        <f t="shared" si="112"/>
        <v>7490117.0800000001</v>
      </c>
      <c r="P415" s="304">
        <f t="shared" si="101"/>
        <v>225882.91999999993</v>
      </c>
      <c r="Q415" s="305">
        <f t="shared" si="92"/>
        <v>97.07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7716000</v>
      </c>
      <c r="I416" s="302">
        <f>+I417+I427+I429+I434+I435+I436+I437+I438+I439+I440+I431</f>
        <v>7490117.0800000001</v>
      </c>
      <c r="J416" s="306">
        <f t="shared" si="99"/>
        <v>225882.91999999993</v>
      </c>
      <c r="K416" s="346">
        <f t="shared" si="96"/>
        <v>97.07</v>
      </c>
      <c r="L416" s="302">
        <f t="shared" ref="L416:N416" si="113">+L417+L427+L429+L434+L435+L436+L437+L438+L439+L440+L431</f>
        <v>7716000</v>
      </c>
      <c r="M416" s="356">
        <f t="shared" si="113"/>
        <v>7379298.6500000004</v>
      </c>
      <c r="N416" s="302">
        <f t="shared" si="113"/>
        <v>110818.43</v>
      </c>
      <c r="O416" s="302">
        <f>+O417+O427+O429+O434+O435+O436+O437+O438+O439+O440+O431</f>
        <v>7490117.0800000001</v>
      </c>
      <c r="P416" s="356">
        <f t="shared" si="101"/>
        <v>225882.91999999993</v>
      </c>
      <c r="Q416" s="305">
        <f t="shared" si="92"/>
        <v>97.07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262500</v>
      </c>
      <c r="I427" s="302">
        <f>I428</f>
        <v>21066.07</v>
      </c>
      <c r="J427" s="306">
        <f t="shared" si="99"/>
        <v>241433.93</v>
      </c>
      <c r="K427" s="346"/>
      <c r="L427" s="302">
        <f>L428</f>
        <v>262500</v>
      </c>
      <c r="M427" s="284">
        <f>M428</f>
        <v>21066.07</v>
      </c>
      <c r="N427" s="302">
        <f>N428</f>
        <v>0</v>
      </c>
      <c r="O427" s="302">
        <f>O428</f>
        <v>21066.07</v>
      </c>
      <c r="P427" s="357">
        <f t="shared" si="101"/>
        <v>241433.93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262500</v>
      </c>
      <c r="I428" s="306">
        <f>O428</f>
        <v>21066.07</v>
      </c>
      <c r="J428" s="306">
        <f t="shared" si="99"/>
        <v>241433.93</v>
      </c>
      <c r="K428" s="346"/>
      <c r="L428" s="306">
        <v>262500</v>
      </c>
      <c r="M428" s="307">
        <v>21066.07</v>
      </c>
      <c r="N428" s="306"/>
      <c r="O428" s="308">
        <f t="shared" ref="O428" si="115">M428+N428</f>
        <v>21066.07</v>
      </c>
      <c r="P428" s="308">
        <f t="shared" si="101"/>
        <v>241433.93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7251000</v>
      </c>
      <c r="I429" s="302">
        <f>I430</f>
        <v>7220352.0099999998</v>
      </c>
      <c r="J429" s="306">
        <f t="shared" si="99"/>
        <v>30647.990000000224</v>
      </c>
      <c r="K429" s="346"/>
      <c r="L429" s="302">
        <f>L430</f>
        <v>7251000</v>
      </c>
      <c r="M429" s="284">
        <f>M430</f>
        <v>7159811.5800000001</v>
      </c>
      <c r="N429" s="302">
        <f>N430</f>
        <v>60540.43</v>
      </c>
      <c r="O429" s="302">
        <f>O430</f>
        <v>7220352.0099999998</v>
      </c>
      <c r="P429" s="357">
        <f t="shared" si="101"/>
        <v>30647.990000000224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7251000</v>
      </c>
      <c r="I430" s="306">
        <f>O430</f>
        <v>7220352.0099999998</v>
      </c>
      <c r="J430" s="306">
        <f t="shared" si="99"/>
        <v>30647.990000000224</v>
      </c>
      <c r="K430" s="346"/>
      <c r="L430" s="306">
        <v>7251000</v>
      </c>
      <c r="M430" s="307">
        <v>7159811.5800000001</v>
      </c>
      <c r="N430" s="306">
        <v>60540.43</v>
      </c>
      <c r="O430" s="308">
        <f t="shared" ref="O430" si="116">M430+N430</f>
        <v>7220352.0099999998</v>
      </c>
      <c r="P430" s="308">
        <f t="shared" si="101"/>
        <v>30647.990000000224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32500</v>
      </c>
      <c r="I436" s="302">
        <f>O436</f>
        <v>43500</v>
      </c>
      <c r="J436" s="306">
        <f t="shared" si="99"/>
        <v>-11000</v>
      </c>
      <c r="K436" s="346"/>
      <c r="L436" s="302">
        <v>32500</v>
      </c>
      <c r="M436" s="284">
        <v>32500</v>
      </c>
      <c r="N436" s="302">
        <v>11000</v>
      </c>
      <c r="O436" s="308">
        <f t="shared" si="118"/>
        <v>43500</v>
      </c>
      <c r="P436" s="357">
        <f t="shared" si="101"/>
        <v>-11000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20000</v>
      </c>
      <c r="I437" s="302">
        <f>O437</f>
        <v>21483</v>
      </c>
      <c r="J437" s="306">
        <f t="shared" si="99"/>
        <v>-1483</v>
      </c>
      <c r="K437" s="346"/>
      <c r="L437" s="302">
        <v>20000</v>
      </c>
      <c r="M437" s="284">
        <v>19758</v>
      </c>
      <c r="N437" s="302">
        <v>1725</v>
      </c>
      <c r="O437" s="308">
        <f t="shared" si="118"/>
        <v>21483</v>
      </c>
      <c r="P437" s="357">
        <f t="shared" si="101"/>
        <v>-1483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150000</v>
      </c>
      <c r="I438" s="302">
        <f>O438</f>
        <v>183716</v>
      </c>
      <c r="J438" s="306">
        <f t="shared" si="99"/>
        <v>-33716</v>
      </c>
      <c r="K438" s="346"/>
      <c r="L438" s="302">
        <v>150000</v>
      </c>
      <c r="M438" s="284">
        <v>146163</v>
      </c>
      <c r="N438" s="302">
        <v>37553</v>
      </c>
      <c r="O438" s="308">
        <f t="shared" si="118"/>
        <v>183716</v>
      </c>
      <c r="P438" s="357">
        <f t="shared" si="101"/>
        <v>-33716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-25438.17</v>
      </c>
      <c r="J445" s="315">
        <f t="shared" si="99"/>
        <v>25438.17</v>
      </c>
      <c r="K445" s="361"/>
      <c r="L445" s="315"/>
      <c r="M445" s="317">
        <v>-25388.17</v>
      </c>
      <c r="N445" s="315">
        <v>-50</v>
      </c>
      <c r="O445" s="362">
        <f t="shared" si="122"/>
        <v>-25438.17</v>
      </c>
      <c r="P445" s="362">
        <f t="shared" si="101"/>
        <v>25438.17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15865000</v>
      </c>
      <c r="I447" s="302">
        <f>SUM(I448:I450)</f>
        <v>10318688.93</v>
      </c>
      <c r="J447" s="302">
        <f t="shared" si="99"/>
        <v>5546311.0700000003</v>
      </c>
      <c r="K447" s="346"/>
      <c r="L447" s="302">
        <f>SUM(L448:L450)</f>
        <v>12952000</v>
      </c>
      <c r="M447" s="302">
        <f>SUM(M448:M450)</f>
        <v>7383104.4600000009</v>
      </c>
      <c r="N447" s="302">
        <f>SUM(N448:N450)</f>
        <v>2935584.47</v>
      </c>
      <c r="O447" s="302">
        <f>SUM(O448:O450)</f>
        <v>10318688.93</v>
      </c>
      <c r="P447" s="304">
        <f t="shared" si="123"/>
        <v>5546311.0700000003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5000</v>
      </c>
      <c r="I448" s="302">
        <f>I386+I391</f>
        <v>4965.9799999999996</v>
      </c>
      <c r="J448" s="302">
        <f t="shared" si="99"/>
        <v>34.020000000000437</v>
      </c>
      <c r="K448" s="346"/>
      <c r="L448" s="302">
        <f>L386+L391</f>
        <v>5000</v>
      </c>
      <c r="M448" s="302">
        <f>M386+M391</f>
        <v>4965.9799999999996</v>
      </c>
      <c r="N448" s="302">
        <f>N386+N391</f>
        <v>0</v>
      </c>
      <c r="O448" s="302">
        <f>O386+O391</f>
        <v>4965.9799999999996</v>
      </c>
      <c r="P448" s="304">
        <f t="shared" si="123"/>
        <v>34.020000000000437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7716000</v>
      </c>
      <c r="I449" s="302">
        <f>I388+I414</f>
        <v>7490117.0800000001</v>
      </c>
      <c r="J449" s="302">
        <f t="shared" si="99"/>
        <v>225882.91999999993</v>
      </c>
      <c r="K449" s="346"/>
      <c r="L449" s="302">
        <f>L388+L414</f>
        <v>7716000</v>
      </c>
      <c r="M449" s="302">
        <f>M388+M414</f>
        <v>7379298.6500000004</v>
      </c>
      <c r="N449" s="302">
        <f>N388+N414</f>
        <v>110818.43</v>
      </c>
      <c r="O449" s="302">
        <f>O388+O414</f>
        <v>7490117.0800000001</v>
      </c>
      <c r="P449" s="304">
        <f t="shared" si="123"/>
        <v>225882.91999999993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8144000</v>
      </c>
      <c r="I450" s="302">
        <f>I383-I448-I449</f>
        <v>2823605.8699999992</v>
      </c>
      <c r="J450" s="302">
        <f t="shared" si="99"/>
        <v>5320394.1300000008</v>
      </c>
      <c r="K450" s="346"/>
      <c r="L450" s="302">
        <f>L383-L448-L449</f>
        <v>5231000</v>
      </c>
      <c r="M450" s="302">
        <f>M383-M448-M449</f>
        <v>-1160.1699999999255</v>
      </c>
      <c r="N450" s="302">
        <f>N383-N448-N449</f>
        <v>2824766.04</v>
      </c>
      <c r="O450" s="302">
        <f>O383-O448-O449</f>
        <v>2823605.8699999992</v>
      </c>
      <c r="P450" s="304">
        <f t="shared" si="123"/>
        <v>5320394.1300000008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37634100</v>
      </c>
      <c r="I451" s="302">
        <f>I82-I452</f>
        <v>25171408.909999996</v>
      </c>
      <c r="J451" s="302">
        <f t="shared" ref="J451:J455" si="124">H451-I451</f>
        <v>12462691.090000004</v>
      </c>
      <c r="K451" s="346"/>
      <c r="L451" s="302">
        <f>L82-L452</f>
        <v>30896800</v>
      </c>
      <c r="M451" s="302">
        <f>M82-M452</f>
        <v>20259692.879999999</v>
      </c>
      <c r="N451" s="302">
        <f>N82-N452</f>
        <v>4911716.03</v>
      </c>
      <c r="O451" s="302">
        <f>O82-O452</f>
        <v>25171408.909999996</v>
      </c>
      <c r="P451" s="304">
        <f t="shared" si="123"/>
        <v>12462691.090000004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88000</v>
      </c>
      <c r="I452" s="302">
        <f>+I110</f>
        <v>86733</v>
      </c>
      <c r="J452" s="302">
        <f t="shared" si="124"/>
        <v>1267</v>
      </c>
      <c r="K452" s="346"/>
      <c r="L452" s="302">
        <f>+L110</f>
        <v>88000</v>
      </c>
      <c r="M452" s="302">
        <f>+M110</f>
        <v>86733</v>
      </c>
      <c r="N452" s="302">
        <f>+N110</f>
        <v>0</v>
      </c>
      <c r="O452" s="302">
        <f>+O110</f>
        <v>86733</v>
      </c>
      <c r="P452" s="304">
        <f t="shared" si="123"/>
        <v>1267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572" t="s">
        <v>241</v>
      </c>
      <c r="B453" s="573"/>
      <c r="C453" s="573"/>
      <c r="D453" s="573"/>
      <c r="E453" s="573"/>
      <c r="F453" s="573"/>
      <c r="G453" s="263" t="s">
        <v>242</v>
      </c>
      <c r="H453" s="302">
        <f>H9-H82</f>
        <v>-25703100</v>
      </c>
      <c r="I453" s="302">
        <f>I9-I82</f>
        <v>-16482335.939999996</v>
      </c>
      <c r="J453" s="302">
        <f t="shared" si="124"/>
        <v>-9220764.0600000042</v>
      </c>
      <c r="K453" s="346"/>
      <c r="L453" s="302">
        <f>L9-L82</f>
        <v>-21850800</v>
      </c>
      <c r="M453" s="326">
        <f>M9-M82</f>
        <v>-12591730.899999999</v>
      </c>
      <c r="N453" s="302">
        <f>N9-N82</f>
        <v>-3890605.04</v>
      </c>
      <c r="O453" s="304">
        <f>O9-O82</f>
        <v>-16482335.939999996</v>
      </c>
      <c r="P453" s="304">
        <f t="shared" si="123"/>
        <v>-9220764.0600000042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-26615100</v>
      </c>
      <c r="I454" s="302">
        <f>I60-I451</f>
        <v>-17144391.489999995</v>
      </c>
      <c r="J454" s="302">
        <f t="shared" si="124"/>
        <v>-9470708.5100000054</v>
      </c>
      <c r="K454" s="346"/>
      <c r="L454" s="302">
        <f>L60-L451</f>
        <v>-22762800</v>
      </c>
      <c r="M454" s="326">
        <f>M60-M451</f>
        <v>-13197430.5</v>
      </c>
      <c r="N454" s="302">
        <f>N60-N451</f>
        <v>-3946960.99</v>
      </c>
      <c r="O454" s="304">
        <f>O60-O451</f>
        <v>-17144391.489999995</v>
      </c>
      <c r="P454" s="304">
        <f t="shared" si="123"/>
        <v>-9470708.5100000054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912000</v>
      </c>
      <c r="I455" s="366">
        <f>+I61-I452</f>
        <v>662055.55000000005</v>
      </c>
      <c r="J455" s="366">
        <f t="shared" si="124"/>
        <v>249944.44999999995</v>
      </c>
      <c r="K455" s="366"/>
      <c r="L455" s="366">
        <f>+L61-L452</f>
        <v>912000</v>
      </c>
      <c r="M455" s="366">
        <f>+M61-M452</f>
        <v>605699.6</v>
      </c>
      <c r="N455" s="366">
        <f>+N61-N452</f>
        <v>56355.95</v>
      </c>
      <c r="O455" s="366">
        <f>+O61-O452</f>
        <v>662055.54999999993</v>
      </c>
      <c r="P455" s="366">
        <f t="shared" si="123"/>
        <v>249944.45000000007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7:F177"/>
    <mergeCell ref="A262:F262"/>
    <mergeCell ref="A383:F383"/>
    <mergeCell ref="A453:F453"/>
    <mergeCell ref="L6:O6"/>
  </mergeCells>
  <printOptions horizontalCentered="1"/>
  <pageMargins left="0" right="0" top="0" bottom="0" header="0" footer="0"/>
  <pageSetup paperSize="9" scale="51" fitToHeight="15" orientation="landscape" r:id="rId1"/>
  <headerFooter alignWithMargins="0">
    <oddFooter>&amp;C&amp;P/&amp;N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EX850"/>
  <sheetViews>
    <sheetView zoomScale="60" zoomScaleNormal="60" workbookViewId="0">
      <selection activeCell="V73" sqref="V73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204" customWidth="1"/>
    <col min="9" max="9" width="15.375" style="368" bestFit="1" customWidth="1"/>
    <col min="10" max="10" width="14.125" style="204" customWidth="1"/>
    <col min="11" max="11" width="14.25" style="369" customWidth="1"/>
    <col min="12" max="13" width="15.375" style="204" bestFit="1" customWidth="1"/>
    <col min="14" max="14" width="16.875" style="204" bestFit="1" customWidth="1"/>
    <col min="15" max="15" width="15.375" style="204" bestFit="1" customWidth="1"/>
    <col min="16" max="16" width="15.125" style="374" customWidth="1"/>
    <col min="17" max="17" width="10.25" style="371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585"/>
      <c r="E4" s="585"/>
      <c r="F4" s="585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  <c r="DY4" s="215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15"/>
      <c r="EL4" s="215"/>
      <c r="EM4" s="215"/>
      <c r="EN4" s="215"/>
      <c r="EO4" s="215"/>
      <c r="EP4" s="215"/>
      <c r="EQ4" s="215"/>
      <c r="ER4" s="215"/>
      <c r="ES4" s="215"/>
      <c r="ET4" s="215"/>
      <c r="EU4" s="215"/>
      <c r="EV4" s="215"/>
      <c r="EW4" s="215"/>
      <c r="EX4" s="215"/>
    </row>
    <row r="5" spans="1:154" ht="18.75" thickBot="1" x14ac:dyDescent="0.25">
      <c r="A5" s="214"/>
      <c r="B5" s="214"/>
      <c r="C5" s="214"/>
      <c r="D5" s="214"/>
      <c r="E5" s="214"/>
      <c r="F5" s="214"/>
      <c r="G5" s="585" t="s">
        <v>447</v>
      </c>
      <c r="H5" s="585"/>
      <c r="I5" s="585"/>
      <c r="J5" s="585"/>
      <c r="K5" s="585"/>
      <c r="L5" s="585"/>
      <c r="M5" s="586"/>
      <c r="N5" s="585"/>
      <c r="O5" s="216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</row>
    <row r="6" spans="1:154" ht="18.75" thickBot="1" x14ac:dyDescent="0.25">
      <c r="A6" s="587" t="s">
        <v>1</v>
      </c>
      <c r="B6" s="589" t="s">
        <v>2</v>
      </c>
      <c r="C6" s="589" t="s">
        <v>3</v>
      </c>
      <c r="D6" s="589" t="s">
        <v>4</v>
      </c>
      <c r="E6" s="589" t="s">
        <v>5</v>
      </c>
      <c r="F6" s="589" t="s">
        <v>6</v>
      </c>
      <c r="G6" s="591" t="s">
        <v>7</v>
      </c>
      <c r="H6" s="593" t="s">
        <v>8</v>
      </c>
      <c r="I6" s="594"/>
      <c r="J6" s="594"/>
      <c r="K6" s="595"/>
      <c r="L6" s="574" t="s">
        <v>9</v>
      </c>
      <c r="M6" s="575"/>
      <c r="N6" s="575"/>
      <c r="O6" s="576"/>
      <c r="P6" s="577" t="s">
        <v>10</v>
      </c>
      <c r="Q6" s="579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  <c r="ET6" s="215"/>
      <c r="EU6" s="215"/>
      <c r="EV6" s="215"/>
      <c r="EW6" s="215"/>
      <c r="EX6" s="215"/>
    </row>
    <row r="7" spans="1:154" s="18" customFormat="1" ht="91.15" customHeight="1" thickBot="1" x14ac:dyDescent="0.3">
      <c r="A7" s="588"/>
      <c r="B7" s="590"/>
      <c r="C7" s="590"/>
      <c r="D7" s="590"/>
      <c r="E7" s="590"/>
      <c r="F7" s="590"/>
      <c r="G7" s="592"/>
      <c r="H7" s="217" t="s">
        <v>11</v>
      </c>
      <c r="I7" s="218" t="s">
        <v>12</v>
      </c>
      <c r="J7" s="219" t="s">
        <v>13</v>
      </c>
      <c r="K7" s="220" t="s">
        <v>14</v>
      </c>
      <c r="L7" s="221" t="s">
        <v>15</v>
      </c>
      <c r="M7" s="219" t="s">
        <v>16</v>
      </c>
      <c r="N7" s="219" t="s">
        <v>17</v>
      </c>
      <c r="O7" s="222" t="s">
        <v>18</v>
      </c>
      <c r="P7" s="578"/>
      <c r="Q7" s="580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3"/>
      <c r="B8" s="224"/>
      <c r="C8" s="224"/>
      <c r="D8" s="224"/>
      <c r="E8" s="224"/>
      <c r="F8" s="224"/>
      <c r="G8" s="225">
        <v>1</v>
      </c>
      <c r="H8" s="226">
        <v>2</v>
      </c>
      <c r="I8" s="224">
        <v>3</v>
      </c>
      <c r="J8" s="227">
        <v>4</v>
      </c>
      <c r="K8" s="228" t="s">
        <v>19</v>
      </c>
      <c r="L8" s="229">
        <v>6</v>
      </c>
      <c r="M8" s="227">
        <v>7</v>
      </c>
      <c r="N8" s="227">
        <v>8</v>
      </c>
      <c r="O8" s="230" t="s">
        <v>20</v>
      </c>
      <c r="P8" s="231" t="s">
        <v>21</v>
      </c>
      <c r="Q8" s="232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  <c r="DY8" s="215"/>
      <c r="DZ8" s="215"/>
      <c r="EA8" s="215"/>
      <c r="EB8" s="215"/>
      <c r="EC8" s="215"/>
      <c r="ED8" s="215"/>
      <c r="EE8" s="215"/>
      <c r="EF8" s="215"/>
      <c r="EG8" s="215"/>
      <c r="EH8" s="215"/>
      <c r="EI8" s="215"/>
      <c r="EJ8" s="215"/>
      <c r="EK8" s="215"/>
      <c r="EL8" s="215"/>
      <c r="EM8" s="215"/>
      <c r="EN8" s="215"/>
      <c r="EO8" s="215"/>
      <c r="EP8" s="215"/>
      <c r="EQ8" s="215"/>
      <c r="ER8" s="215"/>
      <c r="ES8" s="215"/>
      <c r="ET8" s="215"/>
      <c r="EU8" s="215"/>
      <c r="EV8" s="215"/>
      <c r="EW8" s="215"/>
      <c r="EX8" s="215"/>
    </row>
    <row r="9" spans="1:154" ht="18.75" thickBot="1" x14ac:dyDescent="0.25">
      <c r="A9" s="233"/>
      <c r="B9" s="234" t="s">
        <v>23</v>
      </c>
      <c r="C9" s="234"/>
      <c r="D9" s="234"/>
      <c r="E9" s="234"/>
      <c r="F9" s="234"/>
      <c r="G9" s="235" t="s">
        <v>24</v>
      </c>
      <c r="H9" s="236">
        <f>+H10+H54</f>
        <v>12019000</v>
      </c>
      <c r="I9" s="236">
        <f>+I10+I54</f>
        <v>9797764.4800000004</v>
      </c>
      <c r="J9" s="237"/>
      <c r="K9" s="238" t="s">
        <v>25</v>
      </c>
      <c r="L9" s="239">
        <f>+L10+L54</f>
        <v>9134000</v>
      </c>
      <c r="M9" s="237">
        <f>+M10+M54</f>
        <v>8775805.9700000007</v>
      </c>
      <c r="N9" s="237">
        <f>+N10+N54</f>
        <v>1021958.51</v>
      </c>
      <c r="O9" s="240">
        <f>+O10+O54</f>
        <v>9797764.4800000004</v>
      </c>
      <c r="P9" s="241">
        <f>+P10+P34</f>
        <v>-663764.48000000045</v>
      </c>
      <c r="Q9" s="242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</row>
    <row r="10" spans="1:154" ht="18" x14ac:dyDescent="0.2">
      <c r="A10" s="243" t="s">
        <v>387</v>
      </c>
      <c r="B10" s="244"/>
      <c r="C10" s="244"/>
      <c r="D10" s="244"/>
      <c r="E10" s="244"/>
      <c r="F10" s="244"/>
      <c r="G10" s="245" t="s">
        <v>388</v>
      </c>
      <c r="H10" s="246">
        <f>H12+H13+H25+H11+H34+H41+H52+H36+H58</f>
        <v>12019000</v>
      </c>
      <c r="I10" s="246">
        <f>I12+I13+I25+I11+I41+I52+I36+I58</f>
        <v>9797764.4800000004</v>
      </c>
      <c r="J10" s="247">
        <f>H10-I10</f>
        <v>2221235.5199999996</v>
      </c>
      <c r="K10" s="248">
        <f>I10/H10*100</f>
        <v>81.518965637740251</v>
      </c>
      <c r="L10" s="246">
        <f>L12+L13+L25+L11+L41+L52+L36+L58</f>
        <v>9134000</v>
      </c>
      <c r="M10" s="246">
        <f>M12+M13+M25+M11+M41+M52+M36+M58</f>
        <v>8775805.9700000007</v>
      </c>
      <c r="N10" s="246">
        <f>N12+N13+N25+N11+N41+N52+N36+N58</f>
        <v>1021958.51</v>
      </c>
      <c r="O10" s="246">
        <f>O12+O13+O25+O11+O41+O52+O36+O58</f>
        <v>9797764.4800000004</v>
      </c>
      <c r="P10" s="249">
        <f>L10-O10</f>
        <v>-663764.48000000045</v>
      </c>
      <c r="Q10" s="248">
        <f>ROUND(O10/L10*100,2)</f>
        <v>107.27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  <c r="DY10" s="215"/>
      <c r="DZ10" s="215"/>
      <c r="EA10" s="215"/>
      <c r="EB10" s="215"/>
      <c r="EC10" s="215"/>
      <c r="ED10" s="215"/>
      <c r="EE10" s="215"/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</row>
    <row r="11" spans="1:154" ht="36" x14ac:dyDescent="0.2">
      <c r="A11" s="250">
        <v>1600</v>
      </c>
      <c r="B11" s="251"/>
      <c r="C11" s="251"/>
      <c r="D11" s="251"/>
      <c r="E11" s="251"/>
      <c r="F11" s="251"/>
      <c r="G11" s="252" t="s">
        <v>26</v>
      </c>
      <c r="H11" s="253">
        <f>H12</f>
        <v>0</v>
      </c>
      <c r="I11" s="253">
        <f>I12</f>
        <v>0</v>
      </c>
      <c r="J11" s="254">
        <f t="shared" ref="J11:J65" si="0">H11-I11</f>
        <v>0</v>
      </c>
      <c r="K11" s="255" t="e">
        <f t="shared" ref="K11:K65" si="1">I11/H11*100</f>
        <v>#DIV/0!</v>
      </c>
      <c r="L11" s="253">
        <f>L12</f>
        <v>0</v>
      </c>
      <c r="M11" s="253">
        <f>M12</f>
        <v>0</v>
      </c>
      <c r="N11" s="253">
        <f>N12</f>
        <v>0</v>
      </c>
      <c r="O11" s="256">
        <f>+M11+N11</f>
        <v>0</v>
      </c>
      <c r="P11" s="257">
        <f t="shared" ref="P11:P65" si="2">L11-O11</f>
        <v>0</v>
      </c>
      <c r="Q11" s="25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</row>
    <row r="12" spans="1:154" ht="36" x14ac:dyDescent="0.2">
      <c r="A12" s="250"/>
      <c r="B12" s="258" t="s">
        <v>405</v>
      </c>
      <c r="C12" s="251"/>
      <c r="D12" s="251"/>
      <c r="E12" s="251"/>
      <c r="F12" s="251"/>
      <c r="G12" s="252" t="s">
        <v>28</v>
      </c>
      <c r="H12" s="253">
        <v>0</v>
      </c>
      <c r="I12" s="253">
        <v>0</v>
      </c>
      <c r="J12" s="254">
        <f t="shared" si="0"/>
        <v>0</v>
      </c>
      <c r="K12" s="255" t="e">
        <f t="shared" si="1"/>
        <v>#DIV/0!</v>
      </c>
      <c r="L12" s="253">
        <v>0</v>
      </c>
      <c r="M12" s="253">
        <v>0</v>
      </c>
      <c r="N12" s="253">
        <v>0</v>
      </c>
      <c r="O12" s="259">
        <f>+M12+N12</f>
        <v>0</v>
      </c>
      <c r="P12" s="257">
        <f t="shared" si="2"/>
        <v>0</v>
      </c>
      <c r="Q12" s="25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</row>
    <row r="13" spans="1:154" ht="18" x14ac:dyDescent="0.2">
      <c r="A13" s="250">
        <v>2000</v>
      </c>
      <c r="B13" s="251"/>
      <c r="C13" s="251"/>
      <c r="D13" s="251"/>
      <c r="E13" s="251"/>
      <c r="F13" s="251"/>
      <c r="G13" s="260" t="s">
        <v>29</v>
      </c>
      <c r="H13" s="253">
        <f>+H14+H19</f>
        <v>12000000</v>
      </c>
      <c r="I13" s="253">
        <f>+I14+I19</f>
        <v>9789755.8399999999</v>
      </c>
      <c r="J13" s="254">
        <f t="shared" si="0"/>
        <v>2210244.16</v>
      </c>
      <c r="K13" s="255">
        <f t="shared" si="1"/>
        <v>81.581298666666669</v>
      </c>
      <c r="L13" s="253">
        <f>+L14+L19</f>
        <v>9118000</v>
      </c>
      <c r="M13" s="253">
        <f>+M14+M19</f>
        <v>8767810.5800000001</v>
      </c>
      <c r="N13" s="253">
        <f>+N14+N19</f>
        <v>1021945.26</v>
      </c>
      <c r="O13" s="256">
        <f>+O14+O19</f>
        <v>9789755.8399999999</v>
      </c>
      <c r="P13" s="257">
        <f t="shared" si="2"/>
        <v>-671755.83999999985</v>
      </c>
      <c r="Q13" s="255">
        <f t="shared" si="3"/>
        <v>107.37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</row>
    <row r="14" spans="1:154" ht="18" x14ac:dyDescent="0.2">
      <c r="A14" s="250">
        <v>2000</v>
      </c>
      <c r="B14" s="251"/>
      <c r="C14" s="251"/>
      <c r="D14" s="251"/>
      <c r="E14" s="251"/>
      <c r="F14" s="251"/>
      <c r="G14" s="260" t="s">
        <v>30</v>
      </c>
      <c r="H14" s="253">
        <f>+H15+H16+H17+H18</f>
        <v>12000000</v>
      </c>
      <c r="I14" s="253">
        <f>+I15+I16+I17+I18</f>
        <v>9781773.8399999999</v>
      </c>
      <c r="J14" s="254">
        <f t="shared" si="0"/>
        <v>2218226.16</v>
      </c>
      <c r="K14" s="255">
        <f t="shared" si="1"/>
        <v>81.514781999999997</v>
      </c>
      <c r="L14" s="253">
        <f>+L15+L16+L17+L18</f>
        <v>9118000</v>
      </c>
      <c r="M14" s="253">
        <f>+M15+M16+M17+M18</f>
        <v>8760113.5800000001</v>
      </c>
      <c r="N14" s="253">
        <f>+N15+N16+N17+N18</f>
        <v>1021660.26</v>
      </c>
      <c r="O14" s="256">
        <f>+O15+O16+O17+O18</f>
        <v>9781773.8399999999</v>
      </c>
      <c r="P14" s="257">
        <f t="shared" si="2"/>
        <v>-663773.83999999985</v>
      </c>
      <c r="Q14" s="255">
        <f t="shared" si="3"/>
        <v>107.28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</row>
    <row r="15" spans="1:154" s="45" customFormat="1" ht="18" x14ac:dyDescent="0.25">
      <c r="A15" s="250"/>
      <c r="B15" s="261" t="s">
        <v>375</v>
      </c>
      <c r="C15" s="261" t="s">
        <v>374</v>
      </c>
      <c r="D15" s="251"/>
      <c r="E15" s="251"/>
      <c r="F15" s="251"/>
      <c r="G15" s="252" t="s">
        <v>32</v>
      </c>
      <c r="H15" s="253"/>
      <c r="I15" s="253">
        <v>9191</v>
      </c>
      <c r="J15" s="254">
        <f t="shared" si="0"/>
        <v>-9191</v>
      </c>
      <c r="K15" s="255" t="e">
        <f t="shared" si="1"/>
        <v>#DIV/0!</v>
      </c>
      <c r="L15" s="253"/>
      <c r="M15" s="253">
        <v>8947</v>
      </c>
      <c r="N15" s="253">
        <v>244</v>
      </c>
      <c r="O15" s="256">
        <f>+M15+N15</f>
        <v>9191</v>
      </c>
      <c r="P15" s="257">
        <f t="shared" si="2"/>
        <v>-9191</v>
      </c>
      <c r="Q15" s="25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2"/>
      <c r="B16" s="261" t="s">
        <v>376</v>
      </c>
      <c r="C16" s="261"/>
      <c r="D16" s="261"/>
      <c r="E16" s="261"/>
      <c r="F16" s="261"/>
      <c r="G16" s="252" t="s">
        <v>35</v>
      </c>
      <c r="H16" s="253"/>
      <c r="I16" s="253">
        <v>2212</v>
      </c>
      <c r="J16" s="254">
        <f t="shared" si="0"/>
        <v>-2212</v>
      </c>
      <c r="K16" s="255" t="e">
        <f t="shared" si="1"/>
        <v>#DIV/0!</v>
      </c>
      <c r="L16" s="253"/>
      <c r="M16" s="253">
        <v>2060</v>
      </c>
      <c r="N16" s="253">
        <v>152</v>
      </c>
      <c r="O16" s="259">
        <f>+M16+N16</f>
        <v>2212</v>
      </c>
      <c r="P16" s="257">
        <f t="shared" si="2"/>
        <v>-2212</v>
      </c>
      <c r="Q16" s="25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</row>
    <row r="17" spans="1:154" ht="36" x14ac:dyDescent="0.2">
      <c r="A17" s="262"/>
      <c r="B17" s="261" t="s">
        <v>377</v>
      </c>
      <c r="C17" s="261"/>
      <c r="D17" s="261"/>
      <c r="E17" s="261"/>
      <c r="F17" s="261"/>
      <c r="G17" s="252" t="s">
        <v>378</v>
      </c>
      <c r="H17" s="253">
        <v>11000000</v>
      </c>
      <c r="I17" s="253">
        <v>8970797.4399999995</v>
      </c>
      <c r="J17" s="254">
        <f t="shared" si="0"/>
        <v>2029202.5600000005</v>
      </c>
      <c r="K17" s="255">
        <f t="shared" si="1"/>
        <v>81.552703999999991</v>
      </c>
      <c r="L17" s="253">
        <v>8118000</v>
      </c>
      <c r="M17" s="253">
        <v>8002378.0300000003</v>
      </c>
      <c r="N17" s="253">
        <v>968419.41</v>
      </c>
      <c r="O17" s="259">
        <f>+M17+N17</f>
        <v>8970797.4399999995</v>
      </c>
      <c r="P17" s="257">
        <f t="shared" si="2"/>
        <v>-852797.43999999948</v>
      </c>
      <c r="Q17" s="255">
        <f t="shared" si="3"/>
        <v>110.51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</row>
    <row r="18" spans="1:154" ht="36" x14ac:dyDescent="0.2">
      <c r="A18" s="262"/>
      <c r="B18" s="261" t="s">
        <v>379</v>
      </c>
      <c r="C18" s="261"/>
      <c r="D18" s="261"/>
      <c r="E18" s="261"/>
      <c r="F18" s="261"/>
      <c r="G18" s="252" t="s">
        <v>36</v>
      </c>
      <c r="H18" s="253">
        <v>1000000</v>
      </c>
      <c r="I18" s="253">
        <v>799573.4</v>
      </c>
      <c r="J18" s="254">
        <f t="shared" si="0"/>
        <v>200426.59999999998</v>
      </c>
      <c r="K18" s="255">
        <f t="shared" si="1"/>
        <v>79.957340000000002</v>
      </c>
      <c r="L18" s="253">
        <v>1000000</v>
      </c>
      <c r="M18" s="253">
        <v>746728.55</v>
      </c>
      <c r="N18" s="253">
        <v>52844.85</v>
      </c>
      <c r="O18" s="259">
        <f>+M18+N18</f>
        <v>799573.4</v>
      </c>
      <c r="P18" s="257">
        <f t="shared" si="2"/>
        <v>200426.59999999998</v>
      </c>
      <c r="Q18" s="255">
        <f t="shared" si="3"/>
        <v>79.959999999999994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</row>
    <row r="19" spans="1:154" ht="18" x14ac:dyDescent="0.2">
      <c r="A19" s="250">
        <v>2100</v>
      </c>
      <c r="B19" s="251"/>
      <c r="C19" s="251"/>
      <c r="D19" s="251"/>
      <c r="E19" s="251"/>
      <c r="F19" s="251"/>
      <c r="G19" s="263" t="s">
        <v>37</v>
      </c>
      <c r="H19" s="253">
        <f>H20+H23+H24</f>
        <v>0</v>
      </c>
      <c r="I19" s="253">
        <f>I20+I23+I24</f>
        <v>7982</v>
      </c>
      <c r="J19" s="254">
        <f t="shared" si="0"/>
        <v>-7982</v>
      </c>
      <c r="K19" s="255" t="e">
        <f t="shared" si="1"/>
        <v>#DIV/0!</v>
      </c>
      <c r="L19" s="253">
        <f>L20+L23+L24</f>
        <v>0</v>
      </c>
      <c r="M19" s="253">
        <f>M20+M23+M24</f>
        <v>7697</v>
      </c>
      <c r="N19" s="253">
        <f>N20+N23+N24</f>
        <v>285</v>
      </c>
      <c r="O19" s="253">
        <f>O20+O23+O24</f>
        <v>7982</v>
      </c>
      <c r="P19" s="257">
        <f t="shared" si="2"/>
        <v>-7982</v>
      </c>
      <c r="Q19" s="25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</row>
    <row r="20" spans="1:154" s="45" customFormat="1" ht="18" x14ac:dyDescent="0.25">
      <c r="A20" s="250"/>
      <c r="B20" s="261" t="s">
        <v>380</v>
      </c>
      <c r="C20" s="251"/>
      <c r="D20" s="251"/>
      <c r="E20" s="251"/>
      <c r="F20" s="251"/>
      <c r="G20" s="264" t="s">
        <v>38</v>
      </c>
      <c r="H20" s="253">
        <f>+H21+H22</f>
        <v>0</v>
      </c>
      <c r="I20" s="253">
        <f>+I21+I22</f>
        <v>7982</v>
      </c>
      <c r="J20" s="254">
        <f t="shared" si="0"/>
        <v>-7982</v>
      </c>
      <c r="K20" s="255" t="e">
        <f t="shared" si="1"/>
        <v>#DIV/0!</v>
      </c>
      <c r="L20" s="253">
        <f>+L21+L22</f>
        <v>0</v>
      </c>
      <c r="M20" s="253">
        <f>+M21+M22</f>
        <v>7697</v>
      </c>
      <c r="N20" s="253">
        <f>+N21+N22</f>
        <v>285</v>
      </c>
      <c r="O20" s="253">
        <f>+O21+O22</f>
        <v>7982</v>
      </c>
      <c r="P20" s="257">
        <f t="shared" si="2"/>
        <v>-7982</v>
      </c>
      <c r="Q20" s="25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2"/>
      <c r="B21" s="261"/>
      <c r="C21" s="261" t="s">
        <v>381</v>
      </c>
      <c r="D21" s="261"/>
      <c r="E21" s="261"/>
      <c r="F21" s="261"/>
      <c r="G21" s="264" t="s">
        <v>246</v>
      </c>
      <c r="H21" s="253"/>
      <c r="I21" s="253">
        <v>7982</v>
      </c>
      <c r="J21" s="254">
        <f t="shared" si="0"/>
        <v>-7982</v>
      </c>
      <c r="K21" s="255" t="e">
        <f t="shared" si="1"/>
        <v>#DIV/0!</v>
      </c>
      <c r="L21" s="253"/>
      <c r="M21" s="253">
        <v>7697</v>
      </c>
      <c r="N21" s="253">
        <v>285</v>
      </c>
      <c r="O21" s="259">
        <f>+M21+N21</f>
        <v>7982</v>
      </c>
      <c r="P21" s="257">
        <f t="shared" si="2"/>
        <v>-7982</v>
      </c>
      <c r="Q21" s="25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</row>
    <row r="22" spans="1:154" ht="18" x14ac:dyDescent="0.2">
      <c r="A22" s="262"/>
      <c r="B22" s="261"/>
      <c r="C22" s="261" t="s">
        <v>382</v>
      </c>
      <c r="D22" s="261"/>
      <c r="E22" s="261"/>
      <c r="F22" s="261"/>
      <c r="G22" s="264" t="s">
        <v>247</v>
      </c>
      <c r="H22" s="253"/>
      <c r="I22" s="253"/>
      <c r="J22" s="254">
        <f t="shared" si="0"/>
        <v>0</v>
      </c>
      <c r="K22" s="255" t="e">
        <f t="shared" si="1"/>
        <v>#DIV/0!</v>
      </c>
      <c r="L22" s="253"/>
      <c r="M22" s="253"/>
      <c r="N22" s="253"/>
      <c r="O22" s="259">
        <f>+M22+N22</f>
        <v>0</v>
      </c>
      <c r="P22" s="257">
        <f t="shared" si="2"/>
        <v>0</v>
      </c>
      <c r="Q22" s="25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</row>
    <row r="23" spans="1:154" ht="54" x14ac:dyDescent="0.2">
      <c r="A23" s="262"/>
      <c r="B23" s="261" t="s">
        <v>383</v>
      </c>
      <c r="C23" s="261"/>
      <c r="D23" s="261"/>
      <c r="E23" s="261"/>
      <c r="F23" s="261"/>
      <c r="G23" s="252" t="s">
        <v>40</v>
      </c>
      <c r="H23" s="253">
        <v>0</v>
      </c>
      <c r="I23" s="253">
        <v>0</v>
      </c>
      <c r="J23" s="254">
        <f t="shared" si="0"/>
        <v>0</v>
      </c>
      <c r="K23" s="255" t="e">
        <f t="shared" si="1"/>
        <v>#DIV/0!</v>
      </c>
      <c r="L23" s="253">
        <v>0</v>
      </c>
      <c r="M23" s="253">
        <v>0</v>
      </c>
      <c r="N23" s="253">
        <v>0</v>
      </c>
      <c r="O23" s="259">
        <f>+M23+N23</f>
        <v>0</v>
      </c>
      <c r="P23" s="257">
        <f t="shared" si="2"/>
        <v>0</v>
      </c>
      <c r="Q23" s="25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</row>
    <row r="24" spans="1:154" ht="54" x14ac:dyDescent="0.2">
      <c r="A24" s="262"/>
      <c r="B24" s="261" t="s">
        <v>384</v>
      </c>
      <c r="C24" s="261"/>
      <c r="D24" s="261"/>
      <c r="E24" s="261"/>
      <c r="F24" s="261"/>
      <c r="G24" s="252" t="s">
        <v>414</v>
      </c>
      <c r="H24" s="253">
        <v>0</v>
      </c>
      <c r="I24" s="253">
        <v>0</v>
      </c>
      <c r="J24" s="254">
        <f t="shared" si="0"/>
        <v>0</v>
      </c>
      <c r="K24" s="255" t="e">
        <f t="shared" si="1"/>
        <v>#DIV/0!</v>
      </c>
      <c r="L24" s="253">
        <v>0</v>
      </c>
      <c r="M24" s="253">
        <v>0</v>
      </c>
      <c r="N24" s="253">
        <v>0</v>
      </c>
      <c r="O24" s="259">
        <f>+M24+N24</f>
        <v>0</v>
      </c>
      <c r="P24" s="257">
        <f t="shared" si="2"/>
        <v>0</v>
      </c>
      <c r="Q24" s="25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</row>
    <row r="25" spans="1:154" ht="18" x14ac:dyDescent="0.2">
      <c r="A25" s="250"/>
      <c r="B25" s="251"/>
      <c r="C25" s="251"/>
      <c r="D25" s="251"/>
      <c r="E25" s="251"/>
      <c r="F25" s="251"/>
      <c r="G25" s="260" t="s">
        <v>41</v>
      </c>
      <c r="H25" s="253">
        <f>+H26+H30</f>
        <v>19000</v>
      </c>
      <c r="I25" s="253">
        <f>+I26+I30</f>
        <v>8008.64</v>
      </c>
      <c r="J25" s="254">
        <f t="shared" si="0"/>
        <v>10991.36</v>
      </c>
      <c r="K25" s="255">
        <f t="shared" si="1"/>
        <v>42.15073684210526</v>
      </c>
      <c r="L25" s="253">
        <f>+L26+L30</f>
        <v>16000</v>
      </c>
      <c r="M25" s="253">
        <f>+M26+M30</f>
        <v>7995.39</v>
      </c>
      <c r="N25" s="253">
        <f>+N26+N30</f>
        <v>13.25</v>
      </c>
      <c r="O25" s="256">
        <f>+O26+O30</f>
        <v>8008.64</v>
      </c>
      <c r="P25" s="257">
        <f t="shared" si="2"/>
        <v>7991.36</v>
      </c>
      <c r="Q25" s="255">
        <f t="shared" si="3"/>
        <v>50.05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</row>
    <row r="26" spans="1:154" ht="18" x14ac:dyDescent="0.2">
      <c r="A26" s="250">
        <v>3000</v>
      </c>
      <c r="B26" s="251"/>
      <c r="C26" s="251"/>
      <c r="D26" s="251"/>
      <c r="E26" s="251"/>
      <c r="F26" s="251"/>
      <c r="G26" s="260" t="s">
        <v>42</v>
      </c>
      <c r="H26" s="253">
        <f>+H27</f>
        <v>0</v>
      </c>
      <c r="I26" s="253">
        <f>+I27</f>
        <v>0</v>
      </c>
      <c r="J26" s="254">
        <f t="shared" si="0"/>
        <v>0</v>
      </c>
      <c r="K26" s="255" t="e">
        <f t="shared" si="1"/>
        <v>#DIV/0!</v>
      </c>
      <c r="L26" s="253">
        <f>+L27</f>
        <v>0</v>
      </c>
      <c r="M26" s="253">
        <f>+M27</f>
        <v>0</v>
      </c>
      <c r="N26" s="253">
        <f>+N27</f>
        <v>0</v>
      </c>
      <c r="O26" s="256">
        <f>+O27</f>
        <v>0</v>
      </c>
      <c r="P26" s="257">
        <f t="shared" si="2"/>
        <v>0</v>
      </c>
      <c r="Q26" s="25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</row>
    <row r="27" spans="1:154" ht="18" x14ac:dyDescent="0.2">
      <c r="A27" s="250">
        <v>3100</v>
      </c>
      <c r="B27" s="251"/>
      <c r="C27" s="251"/>
      <c r="D27" s="251"/>
      <c r="E27" s="251"/>
      <c r="F27" s="251"/>
      <c r="G27" s="260" t="s">
        <v>43</v>
      </c>
      <c r="H27" s="253">
        <f>+H28+H29</f>
        <v>0</v>
      </c>
      <c r="I27" s="253">
        <f>+I28+I29</f>
        <v>0</v>
      </c>
      <c r="J27" s="254">
        <f t="shared" si="0"/>
        <v>0</v>
      </c>
      <c r="K27" s="255" t="e">
        <f t="shared" si="1"/>
        <v>#DIV/0!</v>
      </c>
      <c r="L27" s="253">
        <f>+L28+L29</f>
        <v>0</v>
      </c>
      <c r="M27" s="253">
        <f>+M28+M29</f>
        <v>0</v>
      </c>
      <c r="N27" s="253">
        <f>+N28+N29</f>
        <v>0</v>
      </c>
      <c r="O27" s="256">
        <f>+O28+O29</f>
        <v>0</v>
      </c>
      <c r="P27" s="257">
        <f t="shared" si="2"/>
        <v>0</v>
      </c>
      <c r="Q27" s="25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</row>
    <row r="28" spans="1:154" ht="18" x14ac:dyDescent="0.2">
      <c r="A28" s="262"/>
      <c r="B28" s="261" t="s">
        <v>385</v>
      </c>
      <c r="C28" s="261"/>
      <c r="D28" s="261"/>
      <c r="E28" s="261"/>
      <c r="F28" s="261"/>
      <c r="G28" s="252" t="s">
        <v>45</v>
      </c>
      <c r="H28" s="253">
        <v>0</v>
      </c>
      <c r="I28" s="253">
        <v>0</v>
      </c>
      <c r="J28" s="254">
        <f t="shared" si="0"/>
        <v>0</v>
      </c>
      <c r="K28" s="255" t="e">
        <f t="shared" si="1"/>
        <v>#DIV/0!</v>
      </c>
      <c r="L28" s="253">
        <v>0</v>
      </c>
      <c r="M28" s="253">
        <v>0</v>
      </c>
      <c r="N28" s="253">
        <v>0</v>
      </c>
      <c r="O28" s="259">
        <f>+M28+N28</f>
        <v>0</v>
      </c>
      <c r="P28" s="257">
        <f t="shared" si="2"/>
        <v>0</v>
      </c>
      <c r="Q28" s="25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</row>
    <row r="29" spans="1:154" ht="36" x14ac:dyDescent="0.2">
      <c r="A29" s="262"/>
      <c r="B29" s="261" t="s">
        <v>386</v>
      </c>
      <c r="C29" s="261"/>
      <c r="D29" s="261"/>
      <c r="E29" s="261"/>
      <c r="F29" s="261"/>
      <c r="G29" s="252" t="s">
        <v>248</v>
      </c>
      <c r="H29" s="253">
        <v>0</v>
      </c>
      <c r="I29" s="253">
        <v>0</v>
      </c>
      <c r="J29" s="254">
        <f t="shared" si="0"/>
        <v>0</v>
      </c>
      <c r="K29" s="255" t="e">
        <f t="shared" si="1"/>
        <v>#DIV/0!</v>
      </c>
      <c r="L29" s="253">
        <v>0</v>
      </c>
      <c r="M29" s="253">
        <v>0</v>
      </c>
      <c r="N29" s="253">
        <v>0</v>
      </c>
      <c r="O29" s="259">
        <f>+M29+N29</f>
        <v>0</v>
      </c>
      <c r="P29" s="257">
        <f t="shared" si="2"/>
        <v>0</v>
      </c>
      <c r="Q29" s="25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</row>
    <row r="30" spans="1:154" ht="18" x14ac:dyDescent="0.2">
      <c r="A30" s="250">
        <v>3300</v>
      </c>
      <c r="B30" s="251"/>
      <c r="C30" s="251"/>
      <c r="D30" s="251"/>
      <c r="E30" s="251"/>
      <c r="F30" s="251"/>
      <c r="G30" s="263" t="s">
        <v>46</v>
      </c>
      <c r="H30" s="253">
        <f>+H31</f>
        <v>19000</v>
      </c>
      <c r="I30" s="253">
        <f>+I31</f>
        <v>8008.64</v>
      </c>
      <c r="J30" s="254">
        <f t="shared" si="0"/>
        <v>10991.36</v>
      </c>
      <c r="K30" s="255">
        <f t="shared" si="1"/>
        <v>42.15073684210526</v>
      </c>
      <c r="L30" s="253">
        <f>+L31</f>
        <v>16000</v>
      </c>
      <c r="M30" s="253">
        <f>+M31</f>
        <v>7995.39</v>
      </c>
      <c r="N30" s="253">
        <f>+N31</f>
        <v>13.25</v>
      </c>
      <c r="O30" s="256">
        <f>+O31</f>
        <v>8008.64</v>
      </c>
      <c r="P30" s="257">
        <f t="shared" si="2"/>
        <v>7991.36</v>
      </c>
      <c r="Q30" s="255">
        <f t="shared" si="3"/>
        <v>50.05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</row>
    <row r="31" spans="1:154" ht="18" x14ac:dyDescent="0.2">
      <c r="A31" s="250">
        <v>3600</v>
      </c>
      <c r="B31" s="251"/>
      <c r="C31" s="251"/>
      <c r="D31" s="251"/>
      <c r="E31" s="251"/>
      <c r="F31" s="251"/>
      <c r="G31" s="263" t="s">
        <v>47</v>
      </c>
      <c r="H31" s="253">
        <f>+H33+H32</f>
        <v>19000</v>
      </c>
      <c r="I31" s="253">
        <f>+I33+I32</f>
        <v>8008.64</v>
      </c>
      <c r="J31" s="254">
        <f t="shared" si="0"/>
        <v>10991.36</v>
      </c>
      <c r="K31" s="255">
        <f t="shared" si="1"/>
        <v>42.15073684210526</v>
      </c>
      <c r="L31" s="253">
        <f>+L33+L32</f>
        <v>16000</v>
      </c>
      <c r="M31" s="253">
        <f>+M33+M32</f>
        <v>7995.39</v>
      </c>
      <c r="N31" s="253">
        <f>+N33+N32</f>
        <v>13.25</v>
      </c>
      <c r="O31" s="253">
        <f>+O33+O32</f>
        <v>8008.64</v>
      </c>
      <c r="P31" s="257">
        <f t="shared" si="2"/>
        <v>7991.36</v>
      </c>
      <c r="Q31" s="255">
        <f t="shared" si="3"/>
        <v>50.05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</row>
    <row r="32" spans="1:154" ht="18" x14ac:dyDescent="0.2">
      <c r="A32" s="262"/>
      <c r="B32" s="261" t="s">
        <v>389</v>
      </c>
      <c r="C32" s="261"/>
      <c r="D32" s="261"/>
      <c r="E32" s="261"/>
      <c r="F32" s="261"/>
      <c r="G32" s="265" t="s">
        <v>48</v>
      </c>
      <c r="H32" s="253">
        <v>0</v>
      </c>
      <c r="I32" s="253">
        <v>0</v>
      </c>
      <c r="J32" s="254">
        <f t="shared" si="0"/>
        <v>0</v>
      </c>
      <c r="K32" s="255" t="e">
        <f t="shared" si="1"/>
        <v>#DIV/0!</v>
      </c>
      <c r="L32" s="253">
        <v>0</v>
      </c>
      <c r="M32" s="253">
        <v>0</v>
      </c>
      <c r="N32" s="253">
        <v>0</v>
      </c>
      <c r="O32" s="259">
        <f>+M32+N32</f>
        <v>0</v>
      </c>
      <c r="P32" s="257">
        <f t="shared" si="2"/>
        <v>0</v>
      </c>
      <c r="Q32" s="25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</row>
    <row r="33" spans="1:154" ht="18" x14ac:dyDescent="0.2">
      <c r="A33" s="262"/>
      <c r="B33" s="261" t="s">
        <v>390</v>
      </c>
      <c r="C33" s="261"/>
      <c r="D33" s="261"/>
      <c r="E33" s="261"/>
      <c r="F33" s="261"/>
      <c r="G33" s="265" t="s">
        <v>50</v>
      </c>
      <c r="H33" s="253">
        <v>19000</v>
      </c>
      <c r="I33" s="253">
        <v>8008.64</v>
      </c>
      <c r="J33" s="254">
        <f t="shared" si="0"/>
        <v>10991.36</v>
      </c>
      <c r="K33" s="255">
        <f t="shared" si="1"/>
        <v>42.15073684210526</v>
      </c>
      <c r="L33" s="253">
        <v>16000</v>
      </c>
      <c r="M33" s="253">
        <v>7995.39</v>
      </c>
      <c r="N33" s="253">
        <v>13.25</v>
      </c>
      <c r="O33" s="259">
        <f>+M33+N33</f>
        <v>8008.64</v>
      </c>
      <c r="P33" s="257">
        <f t="shared" si="2"/>
        <v>7991.36</v>
      </c>
      <c r="Q33" s="255">
        <f t="shared" si="3"/>
        <v>50.05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</row>
    <row r="34" spans="1:154" ht="36" x14ac:dyDescent="0.2">
      <c r="A34" s="250">
        <v>4000</v>
      </c>
      <c r="B34" s="251"/>
      <c r="C34" s="251"/>
      <c r="D34" s="251"/>
      <c r="E34" s="251"/>
      <c r="F34" s="251"/>
      <c r="G34" s="263" t="s">
        <v>51</v>
      </c>
      <c r="H34" s="253">
        <f>+H35</f>
        <v>0</v>
      </c>
      <c r="I34" s="253">
        <v>0</v>
      </c>
      <c r="J34" s="254">
        <f t="shared" si="0"/>
        <v>0</v>
      </c>
      <c r="K34" s="255" t="e">
        <f t="shared" si="1"/>
        <v>#DIV/0!</v>
      </c>
      <c r="L34" s="253">
        <f>+L35</f>
        <v>0</v>
      </c>
      <c r="M34" s="253">
        <f>+M35</f>
        <v>0</v>
      </c>
      <c r="N34" s="253">
        <f>+N35</f>
        <v>0</v>
      </c>
      <c r="O34" s="256">
        <f>+O35</f>
        <v>0</v>
      </c>
      <c r="P34" s="257">
        <f t="shared" si="2"/>
        <v>0</v>
      </c>
      <c r="Q34" s="255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</row>
    <row r="35" spans="1:154" ht="36" x14ac:dyDescent="0.2">
      <c r="A35" s="262"/>
      <c r="B35" s="261" t="s">
        <v>391</v>
      </c>
      <c r="C35" s="261"/>
      <c r="D35" s="261"/>
      <c r="E35" s="261"/>
      <c r="F35" s="261"/>
      <c r="G35" s="265" t="s">
        <v>250</v>
      </c>
      <c r="H35" s="253">
        <v>0</v>
      </c>
      <c r="I35" s="253">
        <v>0</v>
      </c>
      <c r="J35" s="254">
        <f t="shared" si="0"/>
        <v>0</v>
      </c>
      <c r="K35" s="255" t="e">
        <f t="shared" si="1"/>
        <v>#DIV/0!</v>
      </c>
      <c r="L35" s="253">
        <v>0</v>
      </c>
      <c r="M35" s="253">
        <v>0</v>
      </c>
      <c r="N35" s="253">
        <v>0</v>
      </c>
      <c r="O35" s="259">
        <f t="shared" ref="O35:O40" si="4">+M35+N35</f>
        <v>0</v>
      </c>
      <c r="P35" s="257">
        <f t="shared" si="2"/>
        <v>0</v>
      </c>
      <c r="Q35" s="25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</row>
    <row r="36" spans="1:154" ht="18" x14ac:dyDescent="0.2">
      <c r="A36" s="250">
        <v>4200</v>
      </c>
      <c r="B36" s="261"/>
      <c r="C36" s="261"/>
      <c r="D36" s="261"/>
      <c r="E36" s="261"/>
      <c r="F36" s="261"/>
      <c r="G36" s="265" t="s">
        <v>52</v>
      </c>
      <c r="H36" s="253">
        <f t="shared" ref="H36:I37" si="5">H37</f>
        <v>0</v>
      </c>
      <c r="I36" s="253">
        <f t="shared" si="5"/>
        <v>0</v>
      </c>
      <c r="J36" s="254">
        <f t="shared" si="0"/>
        <v>0</v>
      </c>
      <c r="K36" s="255" t="e">
        <f t="shared" si="1"/>
        <v>#DIV/0!</v>
      </c>
      <c r="L36" s="253">
        <f t="shared" ref="L36:O37" si="6">L37</f>
        <v>0</v>
      </c>
      <c r="M36" s="253">
        <f t="shared" si="6"/>
        <v>0</v>
      </c>
      <c r="N36" s="253">
        <f t="shared" si="6"/>
        <v>0</v>
      </c>
      <c r="O36" s="259">
        <f t="shared" si="6"/>
        <v>0</v>
      </c>
      <c r="P36" s="257">
        <f t="shared" si="2"/>
        <v>0</v>
      </c>
      <c r="Q36" s="25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</row>
    <row r="37" spans="1:154" ht="18" x14ac:dyDescent="0.2">
      <c r="A37" s="250">
        <v>4200</v>
      </c>
      <c r="B37" s="261"/>
      <c r="C37" s="261"/>
      <c r="D37" s="261"/>
      <c r="E37" s="261"/>
      <c r="F37" s="261"/>
      <c r="G37" s="265" t="s">
        <v>249</v>
      </c>
      <c r="H37" s="253">
        <f t="shared" si="5"/>
        <v>0</v>
      </c>
      <c r="I37" s="253">
        <f t="shared" si="5"/>
        <v>0</v>
      </c>
      <c r="J37" s="254">
        <f t="shared" si="0"/>
        <v>0</v>
      </c>
      <c r="K37" s="255" t="e">
        <f t="shared" si="1"/>
        <v>#DIV/0!</v>
      </c>
      <c r="L37" s="253">
        <f t="shared" si="6"/>
        <v>0</v>
      </c>
      <c r="M37" s="253">
        <f t="shared" si="6"/>
        <v>0</v>
      </c>
      <c r="N37" s="253">
        <f t="shared" si="6"/>
        <v>0</v>
      </c>
      <c r="O37" s="259">
        <f t="shared" si="6"/>
        <v>0</v>
      </c>
      <c r="P37" s="257">
        <f t="shared" si="2"/>
        <v>0</v>
      </c>
      <c r="Q37" s="25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</row>
    <row r="38" spans="1:154" ht="18" x14ac:dyDescent="0.2">
      <c r="A38" s="250">
        <v>4200</v>
      </c>
      <c r="B38" s="261"/>
      <c r="C38" s="261"/>
      <c r="D38" s="261"/>
      <c r="E38" s="261"/>
      <c r="F38" s="261"/>
      <c r="G38" s="265" t="s">
        <v>53</v>
      </c>
      <c r="H38" s="253">
        <f>H39+H40</f>
        <v>0</v>
      </c>
      <c r="I38" s="253">
        <f>I39+I40</f>
        <v>0</v>
      </c>
      <c r="J38" s="254">
        <f t="shared" si="0"/>
        <v>0</v>
      </c>
      <c r="K38" s="255" t="e">
        <f t="shared" si="1"/>
        <v>#DIV/0!</v>
      </c>
      <c r="L38" s="253">
        <f>L39+L40</f>
        <v>0</v>
      </c>
      <c r="M38" s="253">
        <f>M39+M40</f>
        <v>0</v>
      </c>
      <c r="N38" s="253">
        <f>N39+N40</f>
        <v>0</v>
      </c>
      <c r="O38" s="253">
        <f>O39+O40</f>
        <v>0</v>
      </c>
      <c r="P38" s="257">
        <f t="shared" si="2"/>
        <v>0</v>
      </c>
      <c r="Q38" s="25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</row>
    <row r="39" spans="1:154" ht="18" x14ac:dyDescent="0.2">
      <c r="A39" s="250"/>
      <c r="B39" s="261" t="s">
        <v>392</v>
      </c>
      <c r="C39" s="261"/>
      <c r="D39" s="261"/>
      <c r="E39" s="261"/>
      <c r="F39" s="261"/>
      <c r="G39" s="265" t="s">
        <v>54</v>
      </c>
      <c r="H39" s="253">
        <v>0</v>
      </c>
      <c r="I39" s="253">
        <v>0</v>
      </c>
      <c r="J39" s="254">
        <f t="shared" si="0"/>
        <v>0</v>
      </c>
      <c r="K39" s="255" t="e">
        <f t="shared" si="1"/>
        <v>#DIV/0!</v>
      </c>
      <c r="L39" s="253">
        <v>0</v>
      </c>
      <c r="M39" s="253">
        <v>0</v>
      </c>
      <c r="N39" s="253">
        <v>0</v>
      </c>
      <c r="O39" s="259">
        <f t="shared" si="4"/>
        <v>0</v>
      </c>
      <c r="P39" s="257">
        <f t="shared" si="2"/>
        <v>0</v>
      </c>
      <c r="Q39" s="25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</row>
    <row r="40" spans="1:154" ht="36" x14ac:dyDescent="0.2">
      <c r="A40" s="250"/>
      <c r="B40" s="261" t="s">
        <v>396</v>
      </c>
      <c r="C40" s="261"/>
      <c r="D40" s="261"/>
      <c r="E40" s="261"/>
      <c r="F40" s="261"/>
      <c r="G40" s="265" t="s">
        <v>264</v>
      </c>
      <c r="H40" s="253"/>
      <c r="I40" s="253"/>
      <c r="J40" s="254">
        <f t="shared" si="0"/>
        <v>0</v>
      </c>
      <c r="K40" s="255"/>
      <c r="L40" s="253"/>
      <c r="M40" s="253"/>
      <c r="N40" s="253"/>
      <c r="O40" s="259">
        <f t="shared" si="4"/>
        <v>0</v>
      </c>
      <c r="P40" s="257"/>
      <c r="Q40" s="25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</row>
    <row r="41" spans="1:154" ht="36" x14ac:dyDescent="0.2">
      <c r="A41" s="250">
        <v>4500</v>
      </c>
      <c r="B41" s="261"/>
      <c r="C41" s="261"/>
      <c r="D41" s="261"/>
      <c r="E41" s="261"/>
      <c r="F41" s="261"/>
      <c r="G41" s="263" t="s">
        <v>260</v>
      </c>
      <c r="H41" s="253">
        <f>H42+H44+H47+H48</f>
        <v>0</v>
      </c>
      <c r="I41" s="253">
        <f>I42+I44+I47+I48</f>
        <v>0</v>
      </c>
      <c r="J41" s="254">
        <f t="shared" si="0"/>
        <v>0</v>
      </c>
      <c r="K41" s="255" t="e">
        <f t="shared" si="1"/>
        <v>#DIV/0!</v>
      </c>
      <c r="L41" s="253">
        <f t="shared" ref="L41:O41" si="7">L42+L44+L47+L48</f>
        <v>0</v>
      </c>
      <c r="M41" s="253">
        <f t="shared" si="7"/>
        <v>0</v>
      </c>
      <c r="N41" s="253">
        <f t="shared" si="7"/>
        <v>0</v>
      </c>
      <c r="O41" s="253">
        <f t="shared" si="7"/>
        <v>0</v>
      </c>
      <c r="P41" s="257">
        <f t="shared" si="2"/>
        <v>0</v>
      </c>
      <c r="Q41" s="25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</row>
    <row r="42" spans="1:154" ht="18" x14ac:dyDescent="0.2">
      <c r="A42" s="250"/>
      <c r="B42" s="261" t="s">
        <v>397</v>
      </c>
      <c r="C42" s="261"/>
      <c r="D42" s="261"/>
      <c r="E42" s="261"/>
      <c r="F42" s="261"/>
      <c r="G42" s="265" t="s">
        <v>254</v>
      </c>
      <c r="H42" s="253">
        <f>H43</f>
        <v>0</v>
      </c>
      <c r="I42" s="253">
        <f>I43</f>
        <v>0</v>
      </c>
      <c r="J42" s="254">
        <f t="shared" si="0"/>
        <v>0</v>
      </c>
      <c r="K42" s="255" t="e">
        <f t="shared" si="1"/>
        <v>#DIV/0!</v>
      </c>
      <c r="L42" s="253">
        <f>L43</f>
        <v>0</v>
      </c>
      <c r="M42" s="253">
        <f>M43</f>
        <v>0</v>
      </c>
      <c r="N42" s="253">
        <f>N43</f>
        <v>0</v>
      </c>
      <c r="O42" s="253">
        <f>O43</f>
        <v>0</v>
      </c>
      <c r="P42" s="257">
        <f t="shared" si="2"/>
        <v>0</v>
      </c>
      <c r="Q42" s="25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</row>
    <row r="43" spans="1:154" ht="18" x14ac:dyDescent="0.2">
      <c r="A43" s="250"/>
      <c r="B43" s="261"/>
      <c r="C43" s="261" t="s">
        <v>393</v>
      </c>
      <c r="D43" s="261"/>
      <c r="E43" s="261"/>
      <c r="F43" s="261"/>
      <c r="G43" s="265" t="s">
        <v>261</v>
      </c>
      <c r="H43" s="253"/>
      <c r="I43" s="253"/>
      <c r="J43" s="254">
        <f t="shared" si="0"/>
        <v>0</v>
      </c>
      <c r="K43" s="255" t="e">
        <f t="shared" si="1"/>
        <v>#DIV/0!</v>
      </c>
      <c r="L43" s="253"/>
      <c r="M43" s="253"/>
      <c r="N43" s="253"/>
      <c r="O43" s="259">
        <f t="shared" ref="O43:O51" si="8">+M43+N43</f>
        <v>0</v>
      </c>
      <c r="P43" s="257">
        <f t="shared" si="2"/>
        <v>0</v>
      </c>
      <c r="Q43" s="25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</row>
    <row r="44" spans="1:154" ht="18" x14ac:dyDescent="0.2">
      <c r="A44" s="250"/>
      <c r="B44" s="261" t="s">
        <v>398</v>
      </c>
      <c r="C44" s="261"/>
      <c r="D44" s="261"/>
      <c r="E44" s="261"/>
      <c r="F44" s="261"/>
      <c r="G44" s="265" t="s">
        <v>255</v>
      </c>
      <c r="H44" s="253">
        <f>H45+H46</f>
        <v>0</v>
      </c>
      <c r="I44" s="253">
        <f>I45+I46</f>
        <v>0</v>
      </c>
      <c r="J44" s="254">
        <f t="shared" si="0"/>
        <v>0</v>
      </c>
      <c r="K44" s="255" t="e">
        <f t="shared" si="1"/>
        <v>#DIV/0!</v>
      </c>
      <c r="L44" s="253">
        <f>L45+L46</f>
        <v>0</v>
      </c>
      <c r="M44" s="253">
        <f>M45+M46</f>
        <v>0</v>
      </c>
      <c r="N44" s="253">
        <f>N45+N46</f>
        <v>0</v>
      </c>
      <c r="O44" s="253">
        <f>O45+O46</f>
        <v>0</v>
      </c>
      <c r="P44" s="257">
        <f t="shared" si="2"/>
        <v>0</v>
      </c>
      <c r="Q44" s="25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</row>
    <row r="45" spans="1:154" ht="18" x14ac:dyDescent="0.2">
      <c r="A45" s="250"/>
      <c r="B45" s="261"/>
      <c r="C45" s="261" t="s">
        <v>394</v>
      </c>
      <c r="D45" s="261"/>
      <c r="E45" s="261"/>
      <c r="F45" s="261"/>
      <c r="G45" s="265" t="s">
        <v>261</v>
      </c>
      <c r="H45" s="253"/>
      <c r="I45" s="253"/>
      <c r="J45" s="254">
        <f t="shared" si="0"/>
        <v>0</v>
      </c>
      <c r="K45" s="255" t="e">
        <f t="shared" si="1"/>
        <v>#DIV/0!</v>
      </c>
      <c r="L45" s="253"/>
      <c r="M45" s="253"/>
      <c r="N45" s="253"/>
      <c r="O45" s="259">
        <f t="shared" si="8"/>
        <v>0</v>
      </c>
      <c r="P45" s="257">
        <f t="shared" si="2"/>
        <v>0</v>
      </c>
      <c r="Q45" s="25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</row>
    <row r="46" spans="1:154" ht="18" x14ac:dyDescent="0.2">
      <c r="A46" s="250"/>
      <c r="B46" s="261"/>
      <c r="C46" s="261" t="s">
        <v>395</v>
      </c>
      <c r="D46" s="261"/>
      <c r="E46" s="261"/>
      <c r="F46" s="261"/>
      <c r="G46" s="265" t="s">
        <v>262</v>
      </c>
      <c r="H46" s="253"/>
      <c r="I46" s="253"/>
      <c r="J46" s="254">
        <f t="shared" si="0"/>
        <v>0</v>
      </c>
      <c r="K46" s="255" t="e">
        <f t="shared" si="1"/>
        <v>#DIV/0!</v>
      </c>
      <c r="L46" s="253"/>
      <c r="M46" s="253"/>
      <c r="N46" s="253"/>
      <c r="O46" s="259">
        <f t="shared" si="8"/>
        <v>0</v>
      </c>
      <c r="P46" s="257">
        <f t="shared" si="2"/>
        <v>0</v>
      </c>
      <c r="Q46" s="25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</row>
    <row r="47" spans="1:154" ht="18" x14ac:dyDescent="0.2">
      <c r="A47" s="262"/>
      <c r="B47" s="261" t="s">
        <v>399</v>
      </c>
      <c r="C47" s="261"/>
      <c r="D47" s="261"/>
      <c r="E47" s="261"/>
      <c r="F47" s="261"/>
      <c r="G47" s="265" t="s">
        <v>263</v>
      </c>
      <c r="H47" s="253"/>
      <c r="I47" s="253"/>
      <c r="J47" s="254">
        <f t="shared" si="0"/>
        <v>0</v>
      </c>
      <c r="K47" s="255" t="e">
        <f t="shared" si="1"/>
        <v>#DIV/0!</v>
      </c>
      <c r="L47" s="253"/>
      <c r="M47" s="253"/>
      <c r="N47" s="253"/>
      <c r="O47" s="259">
        <f t="shared" si="8"/>
        <v>0</v>
      </c>
      <c r="P47" s="257">
        <f t="shared" si="2"/>
        <v>0</v>
      </c>
      <c r="Q47" s="25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</row>
    <row r="48" spans="1:154" ht="36" x14ac:dyDescent="0.2">
      <c r="A48" s="262"/>
      <c r="B48" s="261" t="s">
        <v>417</v>
      </c>
      <c r="C48" s="261"/>
      <c r="D48" s="261"/>
      <c r="E48" s="261"/>
      <c r="F48" s="261"/>
      <c r="G48" s="265" t="s">
        <v>418</v>
      </c>
      <c r="H48" s="253">
        <f>H49+H50+H51</f>
        <v>0</v>
      </c>
      <c r="I48" s="253">
        <f>I49+I50+I51</f>
        <v>0</v>
      </c>
      <c r="J48" s="254">
        <f t="shared" si="0"/>
        <v>0</v>
      </c>
      <c r="K48" s="255" t="e">
        <f t="shared" si="1"/>
        <v>#DIV/0!</v>
      </c>
      <c r="L48" s="253">
        <f>L49+L50+L51</f>
        <v>0</v>
      </c>
      <c r="M48" s="253">
        <f t="shared" ref="M48:O48" si="9">M49+M50+M51</f>
        <v>0</v>
      </c>
      <c r="N48" s="253">
        <f t="shared" si="9"/>
        <v>0</v>
      </c>
      <c r="O48" s="253">
        <f t="shared" si="9"/>
        <v>0</v>
      </c>
      <c r="P48" s="257">
        <f t="shared" si="2"/>
        <v>0</v>
      </c>
      <c r="Q48" s="25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</row>
    <row r="49" spans="1:154" ht="18" x14ac:dyDescent="0.2">
      <c r="A49" s="262"/>
      <c r="B49" s="261"/>
      <c r="C49" s="261" t="s">
        <v>419</v>
      </c>
      <c r="D49" s="261"/>
      <c r="E49" s="261"/>
      <c r="F49" s="261"/>
      <c r="G49" s="265" t="s">
        <v>422</v>
      </c>
      <c r="H49" s="253"/>
      <c r="I49" s="253"/>
      <c r="J49" s="254">
        <f t="shared" si="0"/>
        <v>0</v>
      </c>
      <c r="K49" s="255" t="e">
        <f t="shared" si="1"/>
        <v>#DIV/0!</v>
      </c>
      <c r="L49" s="253"/>
      <c r="M49" s="253"/>
      <c r="N49" s="253"/>
      <c r="O49" s="259">
        <f t="shared" si="8"/>
        <v>0</v>
      </c>
      <c r="P49" s="257">
        <f t="shared" si="2"/>
        <v>0</v>
      </c>
      <c r="Q49" s="25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</row>
    <row r="50" spans="1:154" ht="18" x14ac:dyDescent="0.2">
      <c r="A50" s="262"/>
      <c r="B50" s="261"/>
      <c r="C50" s="261" t="s">
        <v>420</v>
      </c>
      <c r="D50" s="261"/>
      <c r="E50" s="261"/>
      <c r="F50" s="261"/>
      <c r="G50" s="265" t="s">
        <v>423</v>
      </c>
      <c r="H50" s="253"/>
      <c r="I50" s="253"/>
      <c r="J50" s="254">
        <f t="shared" si="0"/>
        <v>0</v>
      </c>
      <c r="K50" s="255" t="e">
        <f t="shared" si="1"/>
        <v>#DIV/0!</v>
      </c>
      <c r="L50" s="253"/>
      <c r="M50" s="253"/>
      <c r="N50" s="253"/>
      <c r="O50" s="259">
        <f t="shared" si="8"/>
        <v>0</v>
      </c>
      <c r="P50" s="257">
        <f t="shared" si="2"/>
        <v>0</v>
      </c>
      <c r="Q50" s="25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</row>
    <row r="51" spans="1:154" ht="18" x14ac:dyDescent="0.2">
      <c r="A51" s="262"/>
      <c r="B51" s="261"/>
      <c r="C51" s="261" t="s">
        <v>421</v>
      </c>
      <c r="D51" s="261"/>
      <c r="E51" s="261"/>
      <c r="F51" s="261"/>
      <c r="G51" s="265" t="s">
        <v>424</v>
      </c>
      <c r="H51" s="253"/>
      <c r="I51" s="253"/>
      <c r="J51" s="254">
        <f t="shared" si="0"/>
        <v>0</v>
      </c>
      <c r="K51" s="255" t="e">
        <f t="shared" si="1"/>
        <v>#DIV/0!</v>
      </c>
      <c r="L51" s="253"/>
      <c r="M51" s="253"/>
      <c r="N51" s="253"/>
      <c r="O51" s="259">
        <f t="shared" si="8"/>
        <v>0</v>
      </c>
      <c r="P51" s="257">
        <f t="shared" si="2"/>
        <v>0</v>
      </c>
      <c r="Q51" s="25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</row>
    <row r="52" spans="1:154" s="45" customFormat="1" ht="18" x14ac:dyDescent="0.25">
      <c r="A52" s="250">
        <v>4600</v>
      </c>
      <c r="B52" s="251"/>
      <c r="C52" s="251"/>
      <c r="D52" s="251"/>
      <c r="E52" s="251"/>
      <c r="F52" s="251"/>
      <c r="G52" s="263" t="s">
        <v>251</v>
      </c>
      <c r="H52" s="253">
        <f>H53</f>
        <v>0</v>
      </c>
      <c r="I52" s="253">
        <f>I53</f>
        <v>0</v>
      </c>
      <c r="J52" s="254">
        <f t="shared" si="0"/>
        <v>0</v>
      </c>
      <c r="K52" s="255" t="e">
        <f t="shared" si="1"/>
        <v>#DIV/0!</v>
      </c>
      <c r="L52" s="253">
        <f>L53</f>
        <v>0</v>
      </c>
      <c r="M52" s="253">
        <f>M53</f>
        <v>0</v>
      </c>
      <c r="N52" s="253">
        <f>N53</f>
        <v>0</v>
      </c>
      <c r="O52" s="253">
        <f>O53</f>
        <v>0</v>
      </c>
      <c r="P52" s="257">
        <f t="shared" si="2"/>
        <v>0</v>
      </c>
      <c r="Q52" s="25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0"/>
      <c r="B53" s="261" t="s">
        <v>400</v>
      </c>
      <c r="C53" s="251"/>
      <c r="D53" s="251"/>
      <c r="E53" s="251"/>
      <c r="F53" s="251"/>
      <c r="G53" s="265" t="s">
        <v>252</v>
      </c>
      <c r="H53" s="253"/>
      <c r="I53" s="253"/>
      <c r="J53" s="254">
        <f t="shared" si="0"/>
        <v>0</v>
      </c>
      <c r="K53" s="255" t="e">
        <f t="shared" si="1"/>
        <v>#DIV/0!</v>
      </c>
      <c r="L53" s="253"/>
      <c r="M53" s="253"/>
      <c r="N53" s="253"/>
      <c r="O53" s="256">
        <f t="shared" ref="O53" si="10">+M53+N53</f>
        <v>0</v>
      </c>
      <c r="P53" s="257">
        <f t="shared" si="2"/>
        <v>0</v>
      </c>
      <c r="Q53" s="25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0">
        <v>4800</v>
      </c>
      <c r="B54" s="261"/>
      <c r="C54" s="251"/>
      <c r="D54" s="251"/>
      <c r="E54" s="251"/>
      <c r="F54" s="251"/>
      <c r="G54" s="265" t="s">
        <v>257</v>
      </c>
      <c r="H54" s="253">
        <f>H55+H56+H57</f>
        <v>0</v>
      </c>
      <c r="I54" s="253">
        <f>I55+I56+I57</f>
        <v>0</v>
      </c>
      <c r="J54" s="254">
        <f t="shared" si="0"/>
        <v>0</v>
      </c>
      <c r="K54" s="255" t="e">
        <f t="shared" si="1"/>
        <v>#DIV/0!</v>
      </c>
      <c r="L54" s="253">
        <f>L55+L56+L57</f>
        <v>0</v>
      </c>
      <c r="M54" s="253">
        <f>M55+M56+M57</f>
        <v>0</v>
      </c>
      <c r="N54" s="253">
        <f>N55+N56+N57</f>
        <v>0</v>
      </c>
      <c r="O54" s="253">
        <f>O55+O56+O57</f>
        <v>0</v>
      </c>
      <c r="P54" s="257">
        <f t="shared" si="2"/>
        <v>0</v>
      </c>
      <c r="Q54" s="25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2"/>
      <c r="B55" s="258" t="s">
        <v>401</v>
      </c>
      <c r="C55" s="261"/>
      <c r="D55" s="261"/>
      <c r="E55" s="261"/>
      <c r="F55" s="261"/>
      <c r="G55" s="265" t="s">
        <v>254</v>
      </c>
      <c r="H55" s="253">
        <v>0</v>
      </c>
      <c r="I55" s="253">
        <v>0</v>
      </c>
      <c r="J55" s="254">
        <f t="shared" si="0"/>
        <v>0</v>
      </c>
      <c r="K55" s="255" t="e">
        <f t="shared" si="1"/>
        <v>#DIV/0!</v>
      </c>
      <c r="L55" s="253">
        <v>0</v>
      </c>
      <c r="M55" s="253">
        <v>0</v>
      </c>
      <c r="N55" s="253">
        <v>0</v>
      </c>
      <c r="O55" s="259">
        <f t="shared" ref="O55:O59" si="11">+M55+N55</f>
        <v>0</v>
      </c>
      <c r="P55" s="257">
        <f t="shared" si="2"/>
        <v>0</v>
      </c>
      <c r="Q55" s="25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</row>
    <row r="56" spans="1:154" ht="18" x14ac:dyDescent="0.2">
      <c r="A56" s="262"/>
      <c r="B56" s="258" t="s">
        <v>402</v>
      </c>
      <c r="C56" s="261"/>
      <c r="D56" s="261"/>
      <c r="E56" s="261"/>
      <c r="F56" s="261"/>
      <c r="G56" s="265" t="s">
        <v>255</v>
      </c>
      <c r="H56" s="253">
        <v>0</v>
      </c>
      <c r="I56" s="253">
        <v>0</v>
      </c>
      <c r="J56" s="254">
        <f t="shared" si="0"/>
        <v>0</v>
      </c>
      <c r="K56" s="255" t="e">
        <f t="shared" si="1"/>
        <v>#DIV/0!</v>
      </c>
      <c r="L56" s="253">
        <v>0</v>
      </c>
      <c r="M56" s="253">
        <v>0</v>
      </c>
      <c r="N56" s="253">
        <v>0</v>
      </c>
      <c r="O56" s="259">
        <f t="shared" si="11"/>
        <v>0</v>
      </c>
      <c r="P56" s="257">
        <f t="shared" si="2"/>
        <v>0</v>
      </c>
      <c r="Q56" s="25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</row>
    <row r="57" spans="1:154" ht="18" x14ac:dyDescent="0.2">
      <c r="A57" s="262"/>
      <c r="B57" s="258" t="s">
        <v>403</v>
      </c>
      <c r="C57" s="261"/>
      <c r="D57" s="261"/>
      <c r="E57" s="261"/>
      <c r="F57" s="261"/>
      <c r="G57" s="265" t="s">
        <v>256</v>
      </c>
      <c r="H57" s="253">
        <v>0</v>
      </c>
      <c r="I57" s="253">
        <v>0</v>
      </c>
      <c r="J57" s="254">
        <f t="shared" si="0"/>
        <v>0</v>
      </c>
      <c r="K57" s="255" t="e">
        <f t="shared" si="1"/>
        <v>#DIV/0!</v>
      </c>
      <c r="L57" s="253">
        <v>0</v>
      </c>
      <c r="M57" s="253">
        <v>0</v>
      </c>
      <c r="N57" s="253">
        <v>0</v>
      </c>
      <c r="O57" s="259">
        <f t="shared" si="11"/>
        <v>0</v>
      </c>
      <c r="P57" s="257">
        <f t="shared" si="2"/>
        <v>0</v>
      </c>
      <c r="Q57" s="25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</row>
    <row r="58" spans="1:154" ht="36" x14ac:dyDescent="0.2">
      <c r="A58" s="250">
        <v>4900</v>
      </c>
      <c r="B58" s="258"/>
      <c r="C58" s="261"/>
      <c r="D58" s="261"/>
      <c r="E58" s="261"/>
      <c r="F58" s="261"/>
      <c r="G58" s="265" t="s">
        <v>258</v>
      </c>
      <c r="H58" s="253">
        <f>H59</f>
        <v>0</v>
      </c>
      <c r="I58" s="253">
        <f>I59</f>
        <v>0</v>
      </c>
      <c r="J58" s="254">
        <f t="shared" si="0"/>
        <v>0</v>
      </c>
      <c r="K58" s="255" t="e">
        <f t="shared" si="1"/>
        <v>#DIV/0!</v>
      </c>
      <c r="L58" s="253">
        <f>L59</f>
        <v>0</v>
      </c>
      <c r="M58" s="253">
        <f>M59</f>
        <v>0</v>
      </c>
      <c r="N58" s="253">
        <f>N59</f>
        <v>0</v>
      </c>
      <c r="O58" s="253">
        <f>O59</f>
        <v>0</v>
      </c>
      <c r="P58" s="257">
        <f t="shared" si="2"/>
        <v>0</v>
      </c>
      <c r="Q58" s="25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</row>
    <row r="59" spans="1:154" ht="18" x14ac:dyDescent="0.2">
      <c r="A59" s="262"/>
      <c r="B59" s="258" t="s">
        <v>404</v>
      </c>
      <c r="C59" s="261"/>
      <c r="D59" s="261"/>
      <c r="E59" s="261"/>
      <c r="F59" s="261"/>
      <c r="G59" s="265" t="s">
        <v>259</v>
      </c>
      <c r="H59" s="253">
        <v>0</v>
      </c>
      <c r="I59" s="253">
        <v>0</v>
      </c>
      <c r="J59" s="254">
        <f t="shared" si="0"/>
        <v>0</v>
      </c>
      <c r="K59" s="255" t="e">
        <f t="shared" si="1"/>
        <v>#DIV/0!</v>
      </c>
      <c r="L59" s="253">
        <v>0</v>
      </c>
      <c r="M59" s="253">
        <v>0</v>
      </c>
      <c r="N59" s="253">
        <v>0</v>
      </c>
      <c r="O59" s="259">
        <f t="shared" si="11"/>
        <v>0</v>
      </c>
      <c r="P59" s="257">
        <f t="shared" si="2"/>
        <v>0</v>
      </c>
      <c r="Q59" s="25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</row>
    <row r="60" spans="1:154" ht="18" x14ac:dyDescent="0.2">
      <c r="A60" s="250"/>
      <c r="B60" s="251"/>
      <c r="C60" s="251"/>
      <c r="D60" s="251"/>
      <c r="E60" s="251"/>
      <c r="F60" s="251"/>
      <c r="G60" s="263" t="s">
        <v>57</v>
      </c>
      <c r="H60" s="253">
        <f>H15+H17+H20+H24+H28+H33+H32+H39+H41+H52+H54+H58</f>
        <v>11019000</v>
      </c>
      <c r="I60" s="253">
        <f>I15+I17+I20+I24+I28+I33+I32+I39+I41+I52+I54+I58</f>
        <v>8995979.0800000001</v>
      </c>
      <c r="J60" s="254">
        <f t="shared" si="0"/>
        <v>2023020.92</v>
      </c>
      <c r="K60" s="255">
        <f t="shared" si="1"/>
        <v>81.640612396769214</v>
      </c>
      <c r="L60" s="253">
        <f>L15+L17+L20+L24+L28+L33+L32+L39+L41+L52+L54+L58</f>
        <v>8134000</v>
      </c>
      <c r="M60" s="253">
        <f>M15+M17+M20+M24+M28+M33+M32+M39+M41+M52+M54+M58</f>
        <v>8027017.4199999999</v>
      </c>
      <c r="N60" s="253">
        <f>N15+N17+N20+N24+N28+N33+N32+N39+N41+N52+N54+N58</f>
        <v>968961.66</v>
      </c>
      <c r="O60" s="253">
        <f>O15+O17+O20+O24+O28+O33+O32+O39+O41+O52+O54+O58</f>
        <v>8995979.0800000001</v>
      </c>
      <c r="P60" s="257">
        <f t="shared" si="2"/>
        <v>-861979.08000000007</v>
      </c>
      <c r="Q60" s="255">
        <f t="shared" si="3"/>
        <v>110.6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</row>
    <row r="61" spans="1:154" ht="36" x14ac:dyDescent="0.2">
      <c r="A61" s="250"/>
      <c r="B61" s="251"/>
      <c r="C61" s="251"/>
      <c r="D61" s="251"/>
      <c r="E61" s="251"/>
      <c r="F61" s="251"/>
      <c r="G61" s="263" t="s">
        <v>265</v>
      </c>
      <c r="H61" s="253">
        <f>+H16+H18+H29+H40</f>
        <v>1000000</v>
      </c>
      <c r="I61" s="253">
        <f>+I16+I18+I29+I40</f>
        <v>801785.4</v>
      </c>
      <c r="J61" s="254">
        <f t="shared" si="0"/>
        <v>198214.59999999998</v>
      </c>
      <c r="K61" s="255">
        <f t="shared" si="1"/>
        <v>80.178539999999998</v>
      </c>
      <c r="L61" s="253">
        <f>+L16+L18+L29+L40</f>
        <v>1000000</v>
      </c>
      <c r="M61" s="253">
        <f>+M16+M18+M29+M40</f>
        <v>748788.55</v>
      </c>
      <c r="N61" s="253">
        <f>+N16+N18+N29+N40</f>
        <v>52996.85</v>
      </c>
      <c r="O61" s="253">
        <f>+O16+O18+O29+O40</f>
        <v>801785.4</v>
      </c>
      <c r="P61" s="257">
        <f t="shared" si="2"/>
        <v>198214.59999999998</v>
      </c>
      <c r="Q61" s="255">
        <f t="shared" si="3"/>
        <v>80.180000000000007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</row>
    <row r="62" spans="1:154" ht="18" x14ac:dyDescent="0.2">
      <c r="A62" s="262"/>
      <c r="B62" s="266"/>
      <c r="C62" s="251"/>
      <c r="D62" s="251"/>
      <c r="E62" s="251"/>
      <c r="F62" s="251"/>
      <c r="G62" s="267" t="s">
        <v>58</v>
      </c>
      <c r="H62" s="253">
        <f>H63</f>
        <v>0</v>
      </c>
      <c r="I62" s="253">
        <f>I63</f>
        <v>0</v>
      </c>
      <c r="J62" s="254">
        <f t="shared" si="0"/>
        <v>0</v>
      </c>
      <c r="K62" s="255" t="e">
        <f t="shared" si="1"/>
        <v>#DIV/0!</v>
      </c>
      <c r="L62" s="253">
        <f>L63</f>
        <v>0</v>
      </c>
      <c r="M62" s="253">
        <f>M63</f>
        <v>0</v>
      </c>
      <c r="N62" s="253">
        <f>N63</f>
        <v>0</v>
      </c>
      <c r="O62" s="253">
        <f>O63</f>
        <v>0</v>
      </c>
      <c r="P62" s="257">
        <f t="shared" si="2"/>
        <v>0</v>
      </c>
      <c r="Q62" s="25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</row>
    <row r="63" spans="1:154" ht="36" x14ac:dyDescent="0.2">
      <c r="A63" s="250">
        <v>4800</v>
      </c>
      <c r="B63" s="261"/>
      <c r="C63" s="261"/>
      <c r="D63" s="261"/>
      <c r="E63" s="261"/>
      <c r="F63" s="261"/>
      <c r="G63" s="263" t="s">
        <v>59</v>
      </c>
      <c r="H63" s="253">
        <f>H64+H65</f>
        <v>0</v>
      </c>
      <c r="I63" s="253">
        <f>I64+I65</f>
        <v>0</v>
      </c>
      <c r="J63" s="254">
        <f t="shared" si="0"/>
        <v>0</v>
      </c>
      <c r="K63" s="255" t="e">
        <f t="shared" si="1"/>
        <v>#DIV/0!</v>
      </c>
      <c r="L63" s="253">
        <f>L64+L65</f>
        <v>0</v>
      </c>
      <c r="M63" s="253">
        <f>M64+M65</f>
        <v>0</v>
      </c>
      <c r="N63" s="253">
        <f>N64+N65</f>
        <v>0</v>
      </c>
      <c r="O63" s="253">
        <f>O64+O65</f>
        <v>0</v>
      </c>
      <c r="P63" s="257">
        <f t="shared" si="2"/>
        <v>0</v>
      </c>
      <c r="Q63" s="25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</row>
    <row r="64" spans="1:154" ht="36" x14ac:dyDescent="0.2">
      <c r="A64" s="250"/>
      <c r="B64" s="261" t="s">
        <v>412</v>
      </c>
      <c r="C64" s="261"/>
      <c r="D64" s="261"/>
      <c r="E64" s="261"/>
      <c r="F64" s="261"/>
      <c r="G64" s="265" t="s">
        <v>413</v>
      </c>
      <c r="H64" s="253"/>
      <c r="I64" s="253"/>
      <c r="J64" s="254">
        <f t="shared" si="0"/>
        <v>0</v>
      </c>
      <c r="K64" s="255"/>
      <c r="L64" s="253"/>
      <c r="M64" s="253"/>
      <c r="N64" s="253"/>
      <c r="O64" s="259">
        <f t="shared" ref="O64:O65" si="12">+M64+N64</f>
        <v>0</v>
      </c>
      <c r="P64" s="257"/>
      <c r="Q64" s="25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</row>
    <row r="65" spans="1:154" ht="18" x14ac:dyDescent="0.2">
      <c r="A65" s="262"/>
      <c r="B65" s="261" t="s">
        <v>406</v>
      </c>
      <c r="C65" s="261"/>
      <c r="D65" s="261"/>
      <c r="E65" s="261"/>
      <c r="F65" s="261"/>
      <c r="G65" s="268" t="s">
        <v>60</v>
      </c>
      <c r="H65" s="253">
        <v>0</v>
      </c>
      <c r="I65" s="253">
        <v>0</v>
      </c>
      <c r="J65" s="254">
        <f t="shared" si="0"/>
        <v>0</v>
      </c>
      <c r="K65" s="255" t="e">
        <f t="shared" si="1"/>
        <v>#DIV/0!</v>
      </c>
      <c r="L65" s="253">
        <v>0</v>
      </c>
      <c r="M65" s="253">
        <v>0</v>
      </c>
      <c r="N65" s="253">
        <v>0</v>
      </c>
      <c r="O65" s="259">
        <f t="shared" si="12"/>
        <v>0</v>
      </c>
      <c r="P65" s="257">
        <f t="shared" si="2"/>
        <v>0</v>
      </c>
      <c r="Q65" s="25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</row>
    <row r="66" spans="1:154" ht="18.75" thickBot="1" x14ac:dyDescent="0.25">
      <c r="A66" s="269"/>
      <c r="B66" s="270"/>
      <c r="C66" s="270"/>
      <c r="D66" s="270"/>
      <c r="E66" s="270"/>
      <c r="F66" s="270"/>
      <c r="G66" s="271"/>
      <c r="H66" s="272"/>
      <c r="I66" s="273"/>
      <c r="J66" s="274"/>
      <c r="K66" s="275"/>
      <c r="L66" s="276"/>
      <c r="M66" s="276"/>
      <c r="N66" s="274"/>
      <c r="O66" s="277"/>
      <c r="P66" s="278"/>
      <c r="Q66" s="2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</row>
    <row r="67" spans="1:154" ht="18" x14ac:dyDescent="0.2">
      <c r="A67" s="581" t="s">
        <v>61</v>
      </c>
      <c r="B67" s="582"/>
      <c r="C67" s="582"/>
      <c r="D67" s="582"/>
      <c r="E67" s="582"/>
      <c r="F67" s="582"/>
      <c r="G67" s="280" t="s">
        <v>62</v>
      </c>
      <c r="H67" s="281">
        <f>+H68+H79+H81</f>
        <v>37979900</v>
      </c>
      <c r="I67" s="281">
        <f>+I68+I79+I81</f>
        <v>28191998.849999998</v>
      </c>
      <c r="J67" s="281">
        <f t="shared" ref="J67" si="13">+J68+J79+J81</f>
        <v>9787901.1500000004</v>
      </c>
      <c r="K67" s="282">
        <f t="shared" ref="K67:K108" si="14">ROUND(I67/H67*100,2)</f>
        <v>74.23</v>
      </c>
      <c r="L67" s="281">
        <f>+L68+L79+L81</f>
        <v>31350500</v>
      </c>
      <c r="M67" s="281">
        <f>+M68+M79+M81</f>
        <v>25258141.909999996</v>
      </c>
      <c r="N67" s="281">
        <f>+N68+N79+N81</f>
        <v>2933856.94</v>
      </c>
      <c r="O67" s="281">
        <f>+O68+O79+O81</f>
        <v>28191998.849999998</v>
      </c>
      <c r="P67" s="281">
        <f>L67-O67</f>
        <v>3158501.1500000022</v>
      </c>
      <c r="Q67" s="282">
        <f>ROUND(O67/L67*100,2)</f>
        <v>89.93</v>
      </c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</row>
    <row r="68" spans="1:154" ht="18" x14ac:dyDescent="0.2">
      <c r="A68" s="250"/>
      <c r="B68" s="251"/>
      <c r="C68" s="251"/>
      <c r="D68" s="266" t="s">
        <v>55</v>
      </c>
      <c r="E68" s="251"/>
      <c r="F68" s="251"/>
      <c r="G68" s="263" t="s">
        <v>63</v>
      </c>
      <c r="H68" s="284">
        <f>+H69+H70+H71+H72+H73+H74+H75+H76+H77+H78</f>
        <v>37979900</v>
      </c>
      <c r="I68" s="284">
        <f>+I69+I70+I71+I72+I73+I74+I75+I76+I77+I78</f>
        <v>28339712.02</v>
      </c>
      <c r="J68" s="284">
        <f t="shared" ref="J68" si="15">+J69+J70+J71+J72+J73+J74+J75+J76+J77+J78</f>
        <v>9640187.9800000004</v>
      </c>
      <c r="K68" s="285">
        <f t="shared" si="14"/>
        <v>74.62</v>
      </c>
      <c r="L68" s="284">
        <f>+L69+L70+L71+L72+L73+L74+L75+L76+L77+L78</f>
        <v>31350500</v>
      </c>
      <c r="M68" s="284">
        <f>+M69+M70+M71+M72+M73+M74+M75+M76+M77+M78</f>
        <v>25397541.079999998</v>
      </c>
      <c r="N68" s="284">
        <f>+N69+N70+N71+N72+N73+N74+N75+N76+N77+N78</f>
        <v>2942170.94</v>
      </c>
      <c r="O68" s="284">
        <f t="shared" ref="O68" si="16">+O69+O70+O71+O72+O73+O74+O75+O76+O77+O78</f>
        <v>28339712.02</v>
      </c>
      <c r="P68" s="284">
        <f t="shared" ref="P68:P131" si="17">L68-O68</f>
        <v>3010787.9800000004</v>
      </c>
      <c r="Q68" s="285">
        <f t="shared" ref="Q68:Q112" si="18">ROUND(O68/L68*100,2)</f>
        <v>90.4</v>
      </c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</row>
    <row r="69" spans="1:154" ht="18" x14ac:dyDescent="0.2">
      <c r="A69" s="250"/>
      <c r="B69" s="251"/>
      <c r="C69" s="251"/>
      <c r="D69" s="266" t="s">
        <v>64</v>
      </c>
      <c r="E69" s="251"/>
      <c r="F69" s="251"/>
      <c r="G69" s="263" t="s">
        <v>65</v>
      </c>
      <c r="H69" s="284">
        <f t="shared" ref="H69:J73" si="19">+H84</f>
        <v>4535300</v>
      </c>
      <c r="I69" s="284">
        <f t="shared" si="19"/>
        <v>3701498</v>
      </c>
      <c r="J69" s="284">
        <f t="shared" si="19"/>
        <v>833802</v>
      </c>
      <c r="K69" s="285">
        <f t="shared" si="14"/>
        <v>81.62</v>
      </c>
      <c r="L69" s="284">
        <f t="shared" ref="L69:O73" si="20">+L84</f>
        <v>3821000</v>
      </c>
      <c r="M69" s="284">
        <f t="shared" si="20"/>
        <v>3310428</v>
      </c>
      <c r="N69" s="284">
        <f t="shared" si="20"/>
        <v>391070</v>
      </c>
      <c r="O69" s="284">
        <f t="shared" si="20"/>
        <v>3701498</v>
      </c>
      <c r="P69" s="284">
        <f t="shared" si="17"/>
        <v>119502</v>
      </c>
      <c r="Q69" s="285">
        <f t="shared" si="18"/>
        <v>96.87</v>
      </c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/>
      <c r="DF69" s="215"/>
      <c r="DG69" s="215"/>
      <c r="DH69" s="215"/>
      <c r="DI69" s="215"/>
      <c r="DJ69" s="215"/>
      <c r="DK69" s="215"/>
      <c r="DL69" s="215"/>
      <c r="DM69" s="215"/>
      <c r="DN69" s="215"/>
      <c r="DO69" s="215"/>
      <c r="DP69" s="215"/>
      <c r="DQ69" s="215"/>
      <c r="DR69" s="215"/>
      <c r="DS69" s="215"/>
      <c r="DT69" s="215"/>
      <c r="DU69" s="215"/>
      <c r="DV69" s="215"/>
      <c r="DW69" s="215"/>
      <c r="DX69" s="215"/>
      <c r="DY69" s="215"/>
      <c r="DZ69" s="215"/>
      <c r="EA69" s="215"/>
      <c r="EB69" s="215"/>
      <c r="EC69" s="215"/>
      <c r="ED69" s="215"/>
      <c r="EE69" s="215"/>
      <c r="EF69" s="215"/>
      <c r="EG69" s="215"/>
      <c r="EH69" s="215"/>
      <c r="EI69" s="215"/>
      <c r="EJ69" s="215"/>
      <c r="EK69" s="215"/>
      <c r="EL69" s="215"/>
      <c r="EM69" s="215"/>
      <c r="EN69" s="215"/>
      <c r="EO69" s="215"/>
      <c r="EP69" s="215"/>
      <c r="EQ69" s="215"/>
      <c r="ER69" s="215"/>
      <c r="ES69" s="215"/>
      <c r="ET69" s="215"/>
      <c r="EU69" s="215"/>
      <c r="EV69" s="215"/>
      <c r="EW69" s="215"/>
      <c r="EX69" s="215"/>
    </row>
    <row r="70" spans="1:154" ht="18" x14ac:dyDescent="0.2">
      <c r="A70" s="250"/>
      <c r="B70" s="251"/>
      <c r="C70" s="251"/>
      <c r="D70" s="266" t="s">
        <v>66</v>
      </c>
      <c r="E70" s="251"/>
      <c r="F70" s="251"/>
      <c r="G70" s="263" t="s">
        <v>67</v>
      </c>
      <c r="H70" s="284">
        <f t="shared" si="19"/>
        <v>458100</v>
      </c>
      <c r="I70" s="284">
        <f t="shared" si="19"/>
        <v>340188.25999999995</v>
      </c>
      <c r="J70" s="284">
        <f t="shared" si="19"/>
        <v>117911.73999999999</v>
      </c>
      <c r="K70" s="285">
        <f t="shared" si="14"/>
        <v>74.260000000000005</v>
      </c>
      <c r="L70" s="284">
        <f t="shared" si="20"/>
        <v>404500</v>
      </c>
      <c r="M70" s="284">
        <f t="shared" si="20"/>
        <v>326663.95999999996</v>
      </c>
      <c r="N70" s="284">
        <f t="shared" si="20"/>
        <v>13524.300000000001</v>
      </c>
      <c r="O70" s="284">
        <f t="shared" si="20"/>
        <v>340188.25999999995</v>
      </c>
      <c r="P70" s="284">
        <f t="shared" si="17"/>
        <v>64311.740000000049</v>
      </c>
      <c r="Q70" s="285">
        <f t="shared" si="18"/>
        <v>84.1</v>
      </c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</row>
    <row r="71" spans="1:154" ht="18" x14ac:dyDescent="0.2">
      <c r="A71" s="250"/>
      <c r="B71" s="251"/>
      <c r="C71" s="251"/>
      <c r="D71" s="266" t="s">
        <v>68</v>
      </c>
      <c r="E71" s="251"/>
      <c r="F71" s="251"/>
      <c r="G71" s="263" t="s">
        <v>69</v>
      </c>
      <c r="H71" s="284">
        <f t="shared" si="19"/>
        <v>0</v>
      </c>
      <c r="I71" s="284">
        <f t="shared" si="19"/>
        <v>0</v>
      </c>
      <c r="J71" s="284">
        <f t="shared" si="19"/>
        <v>0</v>
      </c>
      <c r="K71" s="285" t="e">
        <f t="shared" si="14"/>
        <v>#DIV/0!</v>
      </c>
      <c r="L71" s="284">
        <f t="shared" si="20"/>
        <v>0</v>
      </c>
      <c r="M71" s="284">
        <f t="shared" si="20"/>
        <v>0</v>
      </c>
      <c r="N71" s="284">
        <f t="shared" si="20"/>
        <v>0</v>
      </c>
      <c r="O71" s="284">
        <f t="shared" si="20"/>
        <v>0</v>
      </c>
      <c r="P71" s="284">
        <f t="shared" si="17"/>
        <v>0</v>
      </c>
      <c r="Q71" s="285" t="e">
        <f t="shared" si="18"/>
        <v>#DIV/0!</v>
      </c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</row>
    <row r="72" spans="1:154" ht="18" x14ac:dyDescent="0.2">
      <c r="A72" s="250"/>
      <c r="B72" s="251"/>
      <c r="C72" s="251"/>
      <c r="D72" s="266" t="s">
        <v>70</v>
      </c>
      <c r="E72" s="251"/>
      <c r="F72" s="251"/>
      <c r="G72" s="263" t="s">
        <v>71</v>
      </c>
      <c r="H72" s="284">
        <f t="shared" si="19"/>
        <v>0</v>
      </c>
      <c r="I72" s="284">
        <f t="shared" si="19"/>
        <v>0</v>
      </c>
      <c r="J72" s="284">
        <f t="shared" si="19"/>
        <v>0</v>
      </c>
      <c r="K72" s="285" t="e">
        <f t="shared" si="14"/>
        <v>#DIV/0!</v>
      </c>
      <c r="L72" s="284">
        <f t="shared" si="20"/>
        <v>0</v>
      </c>
      <c r="M72" s="284">
        <f t="shared" si="20"/>
        <v>0</v>
      </c>
      <c r="N72" s="284">
        <f t="shared" si="20"/>
        <v>0</v>
      </c>
      <c r="O72" s="284">
        <f t="shared" si="20"/>
        <v>0</v>
      </c>
      <c r="P72" s="284">
        <f t="shared" si="17"/>
        <v>0</v>
      </c>
      <c r="Q72" s="285" t="e">
        <f t="shared" si="18"/>
        <v>#DIV/0!</v>
      </c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/>
      <c r="DF72" s="215"/>
      <c r="DG72" s="215"/>
      <c r="DH72" s="215"/>
      <c r="DI72" s="215"/>
      <c r="DJ72" s="215"/>
      <c r="DK72" s="215"/>
      <c r="DL72" s="215"/>
      <c r="DM72" s="215"/>
      <c r="DN72" s="215"/>
      <c r="DO72" s="215"/>
      <c r="DP72" s="215"/>
      <c r="DQ72" s="215"/>
      <c r="DR72" s="215"/>
      <c r="DS72" s="215"/>
      <c r="DT72" s="215"/>
      <c r="DU72" s="215"/>
      <c r="DV72" s="215"/>
      <c r="DW72" s="215"/>
      <c r="DX72" s="215"/>
      <c r="DY72" s="215"/>
      <c r="DZ72" s="215"/>
      <c r="EA72" s="215"/>
      <c r="EB72" s="215"/>
      <c r="EC72" s="215"/>
      <c r="ED72" s="215"/>
      <c r="EE72" s="215"/>
      <c r="EF72" s="215"/>
      <c r="EG72" s="215"/>
      <c r="EH72" s="215"/>
      <c r="EI72" s="215"/>
      <c r="EJ72" s="215"/>
      <c r="EK72" s="215"/>
      <c r="EL72" s="215"/>
      <c r="EM72" s="215"/>
      <c r="EN72" s="215"/>
      <c r="EO72" s="215"/>
      <c r="EP72" s="215"/>
      <c r="EQ72" s="215"/>
      <c r="ER72" s="215"/>
      <c r="ES72" s="215"/>
      <c r="ET72" s="215"/>
      <c r="EU72" s="215"/>
      <c r="EV72" s="215"/>
      <c r="EW72" s="215"/>
      <c r="EX72" s="215"/>
    </row>
    <row r="73" spans="1:154" ht="36" x14ac:dyDescent="0.2">
      <c r="A73" s="250"/>
      <c r="B73" s="251"/>
      <c r="C73" s="251"/>
      <c r="D73" s="266" t="s">
        <v>72</v>
      </c>
      <c r="E73" s="251"/>
      <c r="F73" s="251"/>
      <c r="G73" s="263" t="s">
        <v>73</v>
      </c>
      <c r="H73" s="284">
        <f t="shared" si="19"/>
        <v>2980000</v>
      </c>
      <c r="I73" s="284">
        <f t="shared" si="19"/>
        <v>2569787</v>
      </c>
      <c r="J73" s="284">
        <f t="shared" si="19"/>
        <v>410213</v>
      </c>
      <c r="K73" s="285">
        <f t="shared" si="14"/>
        <v>86.23</v>
      </c>
      <c r="L73" s="284">
        <f t="shared" si="20"/>
        <v>2668000</v>
      </c>
      <c r="M73" s="284">
        <f t="shared" si="20"/>
        <v>2247603</v>
      </c>
      <c r="N73" s="284">
        <f t="shared" si="20"/>
        <v>322184</v>
      </c>
      <c r="O73" s="284">
        <f t="shared" si="20"/>
        <v>2569787</v>
      </c>
      <c r="P73" s="284">
        <f t="shared" si="17"/>
        <v>98213</v>
      </c>
      <c r="Q73" s="285">
        <f t="shared" si="18"/>
        <v>96.32</v>
      </c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/>
      <c r="DF73" s="215"/>
      <c r="DG73" s="215"/>
      <c r="DH73" s="215"/>
      <c r="DI73" s="215"/>
      <c r="DJ73" s="215"/>
      <c r="DK73" s="215"/>
      <c r="DL73" s="215"/>
      <c r="DM73" s="215"/>
      <c r="DN73" s="215"/>
      <c r="DO73" s="215"/>
      <c r="DP73" s="215"/>
      <c r="DQ73" s="215"/>
      <c r="DR73" s="215"/>
      <c r="DS73" s="215"/>
      <c r="DT73" s="215"/>
      <c r="DU73" s="215"/>
      <c r="DV73" s="215"/>
      <c r="DW73" s="215"/>
      <c r="DX73" s="215"/>
      <c r="DY73" s="215"/>
      <c r="DZ73" s="215"/>
      <c r="EA73" s="215"/>
      <c r="EB73" s="215"/>
      <c r="EC73" s="215"/>
      <c r="ED73" s="215"/>
      <c r="EE73" s="215"/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</row>
    <row r="74" spans="1:154" ht="18" x14ac:dyDescent="0.2">
      <c r="A74" s="250"/>
      <c r="B74" s="251"/>
      <c r="C74" s="251"/>
      <c r="D74" s="266" t="s">
        <v>74</v>
      </c>
      <c r="E74" s="251"/>
      <c r="F74" s="251"/>
      <c r="G74" s="263" t="s">
        <v>75</v>
      </c>
      <c r="H74" s="284">
        <f t="shared" ref="H74:J76" si="21">+H95</f>
        <v>0</v>
      </c>
      <c r="I74" s="284">
        <f t="shared" si="21"/>
        <v>0</v>
      </c>
      <c r="J74" s="284">
        <f t="shared" si="21"/>
        <v>0</v>
      </c>
      <c r="K74" s="285" t="e">
        <f t="shared" si="14"/>
        <v>#DIV/0!</v>
      </c>
      <c r="L74" s="284">
        <f t="shared" ref="L74:O76" si="22">+L95</f>
        <v>0</v>
      </c>
      <c r="M74" s="284">
        <f t="shared" si="22"/>
        <v>0</v>
      </c>
      <c r="N74" s="284">
        <f t="shared" si="22"/>
        <v>0</v>
      </c>
      <c r="O74" s="284">
        <f t="shared" si="22"/>
        <v>0</v>
      </c>
      <c r="P74" s="284">
        <f t="shared" si="17"/>
        <v>0</v>
      </c>
      <c r="Q74" s="285" t="e">
        <f t="shared" si="18"/>
        <v>#DIV/0!</v>
      </c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/>
      <c r="DF74" s="215"/>
      <c r="DG74" s="215"/>
      <c r="DH74" s="215"/>
      <c r="DI74" s="215"/>
      <c r="DJ74" s="215"/>
      <c r="DK74" s="215"/>
      <c r="DL74" s="215"/>
      <c r="DM74" s="215"/>
      <c r="DN74" s="215"/>
      <c r="DO74" s="215"/>
      <c r="DP74" s="215"/>
      <c r="DQ74" s="215"/>
      <c r="DR74" s="215"/>
      <c r="DS74" s="215"/>
      <c r="DT74" s="215"/>
      <c r="DU74" s="215"/>
      <c r="DV74" s="215"/>
      <c r="DW74" s="215"/>
      <c r="DX74" s="215"/>
      <c r="DY74" s="215"/>
      <c r="DZ74" s="215"/>
      <c r="EA74" s="215"/>
      <c r="EB74" s="215"/>
      <c r="EC74" s="215"/>
      <c r="ED74" s="215"/>
      <c r="EE74" s="215"/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</row>
    <row r="75" spans="1:154" ht="36" x14ac:dyDescent="0.2">
      <c r="A75" s="250"/>
      <c r="B75" s="251"/>
      <c r="C75" s="251"/>
      <c r="D75" s="266" t="s">
        <v>76</v>
      </c>
      <c r="E75" s="251"/>
      <c r="F75" s="251"/>
      <c r="G75" s="263" t="s">
        <v>77</v>
      </c>
      <c r="H75" s="284">
        <f t="shared" si="21"/>
        <v>8265000</v>
      </c>
      <c r="I75" s="284">
        <f t="shared" si="21"/>
        <v>3587400.26</v>
      </c>
      <c r="J75" s="284">
        <f t="shared" si="21"/>
        <v>4677599.74</v>
      </c>
      <c r="K75" s="285">
        <f t="shared" si="14"/>
        <v>43.4</v>
      </c>
      <c r="L75" s="284">
        <f t="shared" si="22"/>
        <v>5252000</v>
      </c>
      <c r="M75" s="284">
        <f t="shared" si="22"/>
        <v>2849044.04</v>
      </c>
      <c r="N75" s="284">
        <f t="shared" si="22"/>
        <v>738356.22</v>
      </c>
      <c r="O75" s="284">
        <f t="shared" si="22"/>
        <v>3587400.26</v>
      </c>
      <c r="P75" s="284">
        <f t="shared" si="17"/>
        <v>1664599.7400000002</v>
      </c>
      <c r="Q75" s="285">
        <f t="shared" si="18"/>
        <v>68.31</v>
      </c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215"/>
      <c r="EA75" s="215"/>
      <c r="EB75" s="215"/>
      <c r="EC75" s="215"/>
      <c r="ED75" s="215"/>
      <c r="EE75" s="215"/>
      <c r="EF75" s="215"/>
      <c r="EG75" s="215"/>
      <c r="EH75" s="215"/>
      <c r="EI75" s="215"/>
      <c r="EJ75" s="215"/>
      <c r="EK75" s="215"/>
      <c r="EL75" s="215"/>
      <c r="EM75" s="215"/>
      <c r="EN75" s="215"/>
      <c r="EO75" s="215"/>
      <c r="EP75" s="215"/>
      <c r="EQ75" s="215"/>
      <c r="ER75" s="215"/>
      <c r="ES75" s="215"/>
      <c r="ET75" s="215"/>
      <c r="EU75" s="215"/>
      <c r="EV75" s="215"/>
      <c r="EW75" s="215"/>
      <c r="EX75" s="215"/>
    </row>
    <row r="76" spans="1:154" ht="18" x14ac:dyDescent="0.2">
      <c r="A76" s="250"/>
      <c r="B76" s="251"/>
      <c r="C76" s="251"/>
      <c r="D76" s="266" t="s">
        <v>78</v>
      </c>
      <c r="E76" s="251"/>
      <c r="F76" s="251"/>
      <c r="G76" s="263" t="s">
        <v>79</v>
      </c>
      <c r="H76" s="284">
        <f t="shared" si="21"/>
        <v>21543500</v>
      </c>
      <c r="I76" s="284">
        <f t="shared" si="21"/>
        <v>17945330.5</v>
      </c>
      <c r="J76" s="284">
        <f t="shared" si="21"/>
        <v>3598169.5</v>
      </c>
      <c r="K76" s="285">
        <f t="shared" si="14"/>
        <v>83.3</v>
      </c>
      <c r="L76" s="284">
        <f t="shared" si="22"/>
        <v>19007000</v>
      </c>
      <c r="M76" s="284">
        <f t="shared" si="22"/>
        <v>16577069.08</v>
      </c>
      <c r="N76" s="284">
        <f t="shared" si="22"/>
        <v>1368261.42</v>
      </c>
      <c r="O76" s="284">
        <f t="shared" si="22"/>
        <v>17945330.5</v>
      </c>
      <c r="P76" s="284">
        <f t="shared" si="17"/>
        <v>1061669.5</v>
      </c>
      <c r="Q76" s="285">
        <f t="shared" si="18"/>
        <v>94.41</v>
      </c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/>
      <c r="DF76" s="215"/>
      <c r="DG76" s="215"/>
      <c r="DH76" s="215"/>
      <c r="DI76" s="215"/>
      <c r="DJ76" s="215"/>
      <c r="DK76" s="215"/>
      <c r="DL76" s="215"/>
      <c r="DM76" s="215"/>
      <c r="DN76" s="215"/>
      <c r="DO76" s="215"/>
      <c r="DP76" s="215"/>
      <c r="DQ76" s="215"/>
      <c r="DR76" s="215"/>
      <c r="DS76" s="215"/>
      <c r="DT76" s="215"/>
      <c r="DU76" s="215"/>
      <c r="DV76" s="215"/>
      <c r="DW76" s="215"/>
      <c r="DX76" s="215"/>
      <c r="DY76" s="215"/>
      <c r="DZ76" s="215"/>
      <c r="EA76" s="215"/>
      <c r="EB76" s="215"/>
      <c r="EC76" s="215"/>
      <c r="ED76" s="215"/>
      <c r="EE76" s="215"/>
      <c r="EF76" s="215"/>
      <c r="EG76" s="215"/>
      <c r="EH76" s="215"/>
      <c r="EI76" s="215"/>
      <c r="EJ76" s="215"/>
      <c r="EK76" s="215"/>
      <c r="EL76" s="215"/>
      <c r="EM76" s="215"/>
      <c r="EN76" s="215"/>
      <c r="EO76" s="215"/>
      <c r="EP76" s="215"/>
      <c r="EQ76" s="215"/>
      <c r="ER76" s="215"/>
      <c r="ES76" s="215"/>
      <c r="ET76" s="215"/>
      <c r="EU76" s="215"/>
      <c r="EV76" s="215"/>
      <c r="EW76" s="215"/>
      <c r="EX76" s="215"/>
    </row>
    <row r="77" spans="1:154" ht="18" x14ac:dyDescent="0.2">
      <c r="A77" s="250"/>
      <c r="B77" s="251"/>
      <c r="C77" s="251"/>
      <c r="D77" s="266" t="s">
        <v>80</v>
      </c>
      <c r="E77" s="251"/>
      <c r="F77" s="251"/>
      <c r="G77" s="263" t="s">
        <v>81</v>
      </c>
      <c r="H77" s="284">
        <f t="shared" ref="H77:I77" si="23">+H102</f>
        <v>198000</v>
      </c>
      <c r="I77" s="284">
        <f t="shared" si="23"/>
        <v>195508</v>
      </c>
      <c r="J77" s="284">
        <f>+J102</f>
        <v>2492</v>
      </c>
      <c r="K77" s="285">
        <f t="shared" si="14"/>
        <v>98.74</v>
      </c>
      <c r="L77" s="284">
        <f t="shared" ref="L77:N77" si="24">+L102</f>
        <v>198000</v>
      </c>
      <c r="M77" s="284">
        <f t="shared" si="24"/>
        <v>86733</v>
      </c>
      <c r="N77" s="284">
        <f t="shared" si="24"/>
        <v>108775</v>
      </c>
      <c r="O77" s="284">
        <f>+O102</f>
        <v>195508</v>
      </c>
      <c r="P77" s="284">
        <f t="shared" si="17"/>
        <v>2492</v>
      </c>
      <c r="Q77" s="285">
        <f t="shared" si="18"/>
        <v>98.74</v>
      </c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/>
      <c r="DF77" s="215"/>
      <c r="DG77" s="215"/>
      <c r="DH77" s="215"/>
      <c r="DI77" s="215"/>
      <c r="DJ77" s="215"/>
      <c r="DK77" s="215"/>
      <c r="DL77" s="215"/>
      <c r="DM77" s="215"/>
      <c r="DN77" s="215"/>
      <c r="DO77" s="215"/>
      <c r="DP77" s="215"/>
      <c r="DQ77" s="215"/>
      <c r="DR77" s="215"/>
      <c r="DS77" s="215"/>
      <c r="DT77" s="215"/>
      <c r="DU77" s="215"/>
      <c r="DV77" s="215"/>
      <c r="DW77" s="215"/>
      <c r="DX77" s="215"/>
      <c r="DY77" s="215"/>
      <c r="DZ77" s="215"/>
      <c r="EA77" s="215"/>
      <c r="EB77" s="215"/>
      <c r="EC77" s="215"/>
      <c r="ED77" s="215"/>
      <c r="EE77" s="215"/>
      <c r="EF77" s="215"/>
      <c r="EG77" s="215"/>
      <c r="EH77" s="215"/>
      <c r="EI77" s="215"/>
      <c r="EJ77" s="215"/>
      <c r="EK77" s="215"/>
      <c r="EL77" s="215"/>
      <c r="EM77" s="215"/>
      <c r="EN77" s="215"/>
      <c r="EO77" s="215"/>
      <c r="EP77" s="215"/>
      <c r="EQ77" s="215"/>
      <c r="ER77" s="215"/>
      <c r="ES77" s="215"/>
      <c r="ET77" s="215"/>
      <c r="EU77" s="215"/>
      <c r="EV77" s="215"/>
      <c r="EW77" s="215"/>
      <c r="EX77" s="215"/>
    </row>
    <row r="78" spans="1:154" ht="54" x14ac:dyDescent="0.2">
      <c r="A78" s="250"/>
      <c r="B78" s="251"/>
      <c r="C78" s="251"/>
      <c r="D78" s="266" t="s">
        <v>82</v>
      </c>
      <c r="E78" s="251"/>
      <c r="F78" s="251"/>
      <c r="G78" s="286" t="s">
        <v>207</v>
      </c>
      <c r="H78" s="284">
        <f>H103</f>
        <v>0</v>
      </c>
      <c r="I78" s="284">
        <f>I103</f>
        <v>0</v>
      </c>
      <c r="J78" s="284">
        <v>0</v>
      </c>
      <c r="K78" s="285" t="e">
        <f t="shared" si="14"/>
        <v>#DIV/0!</v>
      </c>
      <c r="L78" s="284">
        <f>L103</f>
        <v>0</v>
      </c>
      <c r="M78" s="284">
        <f>M103</f>
        <v>0</v>
      </c>
      <c r="N78" s="284">
        <f>N103</f>
        <v>0</v>
      </c>
      <c r="O78" s="284">
        <f>O103</f>
        <v>0</v>
      </c>
      <c r="P78" s="284">
        <f t="shared" si="17"/>
        <v>0</v>
      </c>
      <c r="Q78" s="285" t="e">
        <f t="shared" si="18"/>
        <v>#DIV/0!</v>
      </c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/>
      <c r="DF78" s="215"/>
      <c r="DG78" s="215"/>
      <c r="DH78" s="215"/>
      <c r="DI78" s="215"/>
      <c r="DJ78" s="215"/>
      <c r="DK78" s="215"/>
      <c r="DL78" s="215"/>
      <c r="DM78" s="215"/>
      <c r="DN78" s="215"/>
      <c r="DO78" s="215"/>
      <c r="DP78" s="215"/>
      <c r="DQ78" s="215"/>
      <c r="DR78" s="215"/>
      <c r="DS78" s="215"/>
      <c r="DT78" s="215"/>
      <c r="DU78" s="215"/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</row>
    <row r="79" spans="1:154" ht="18" x14ac:dyDescent="0.2">
      <c r="A79" s="250"/>
      <c r="B79" s="251"/>
      <c r="C79" s="251"/>
      <c r="D79" s="266" t="s">
        <v>83</v>
      </c>
      <c r="E79" s="251"/>
      <c r="F79" s="251"/>
      <c r="G79" s="263" t="s">
        <v>84</v>
      </c>
      <c r="H79" s="284">
        <f>+H80</f>
        <v>0</v>
      </c>
      <c r="I79" s="284">
        <f>+I80</f>
        <v>0</v>
      </c>
      <c r="J79" s="284">
        <f>+J80</f>
        <v>0</v>
      </c>
      <c r="K79" s="285" t="e">
        <f t="shared" si="14"/>
        <v>#DIV/0!</v>
      </c>
      <c r="L79" s="284">
        <f>+L80</f>
        <v>0</v>
      </c>
      <c r="M79" s="284">
        <f>+M80</f>
        <v>0</v>
      </c>
      <c r="N79" s="284">
        <f>+N80</f>
        <v>0</v>
      </c>
      <c r="O79" s="284">
        <f>+O80</f>
        <v>0</v>
      </c>
      <c r="P79" s="284">
        <f t="shared" si="17"/>
        <v>0</v>
      </c>
      <c r="Q79" s="285" t="e">
        <f t="shared" si="18"/>
        <v>#DIV/0!</v>
      </c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/>
      <c r="DF79" s="215"/>
      <c r="DG79" s="215"/>
      <c r="DH79" s="215"/>
      <c r="DI79" s="215"/>
      <c r="DJ79" s="215"/>
      <c r="DK79" s="215"/>
      <c r="DL79" s="215"/>
      <c r="DM79" s="215"/>
      <c r="DN79" s="215"/>
      <c r="DO79" s="215"/>
      <c r="DP79" s="215"/>
      <c r="DQ79" s="215"/>
      <c r="DR79" s="215"/>
      <c r="DS79" s="215"/>
      <c r="DT79" s="215"/>
      <c r="DU79" s="215"/>
      <c r="DV79" s="215"/>
      <c r="DW79" s="215"/>
      <c r="DX79" s="215"/>
      <c r="DY79" s="215"/>
      <c r="DZ79" s="215"/>
      <c r="EA79" s="215"/>
      <c r="EB79" s="215"/>
      <c r="EC79" s="215"/>
      <c r="ED79" s="215"/>
      <c r="EE79" s="215"/>
      <c r="EF79" s="215"/>
      <c r="EG79" s="215"/>
      <c r="EH79" s="215"/>
      <c r="EI79" s="215"/>
      <c r="EJ79" s="215"/>
      <c r="EK79" s="215"/>
      <c r="EL79" s="215"/>
      <c r="EM79" s="215"/>
      <c r="EN79" s="215"/>
      <c r="EO79" s="215"/>
      <c r="EP79" s="215"/>
      <c r="EQ79" s="215"/>
      <c r="ER79" s="215"/>
      <c r="ES79" s="215"/>
      <c r="ET79" s="215"/>
      <c r="EU79" s="215"/>
      <c r="EV79" s="215"/>
      <c r="EW79" s="215"/>
      <c r="EX79" s="215"/>
    </row>
    <row r="80" spans="1:154" ht="18" x14ac:dyDescent="0.2">
      <c r="A80" s="250"/>
      <c r="B80" s="251"/>
      <c r="C80" s="251"/>
      <c r="D80" s="266" t="s">
        <v>85</v>
      </c>
      <c r="E80" s="251"/>
      <c r="F80" s="251"/>
      <c r="G80" s="263" t="s">
        <v>86</v>
      </c>
      <c r="H80" s="284">
        <f>H105</f>
        <v>0</v>
      </c>
      <c r="I80" s="284">
        <f>I105</f>
        <v>0</v>
      </c>
      <c r="J80" s="284">
        <f>J175</f>
        <v>0</v>
      </c>
      <c r="K80" s="285" t="e">
        <f t="shared" si="14"/>
        <v>#DIV/0!</v>
      </c>
      <c r="L80" s="284">
        <f>L105</f>
        <v>0</v>
      </c>
      <c r="M80" s="284">
        <f>M105</f>
        <v>0</v>
      </c>
      <c r="N80" s="284">
        <f>N105</f>
        <v>0</v>
      </c>
      <c r="O80" s="284">
        <f>O105</f>
        <v>0</v>
      </c>
      <c r="P80" s="284">
        <f t="shared" si="17"/>
        <v>0</v>
      </c>
      <c r="Q80" s="285" t="e">
        <f t="shared" si="18"/>
        <v>#DIV/0!</v>
      </c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/>
      <c r="DF80" s="215"/>
      <c r="DG80" s="215"/>
      <c r="DH80" s="215"/>
      <c r="DI80" s="215"/>
      <c r="DJ80" s="215"/>
      <c r="DK80" s="215"/>
      <c r="DL80" s="215"/>
      <c r="DM80" s="215"/>
      <c r="DN80" s="215"/>
      <c r="DO80" s="215"/>
      <c r="DP80" s="215"/>
      <c r="DQ80" s="215"/>
      <c r="DR80" s="215"/>
      <c r="DS80" s="215"/>
      <c r="DT80" s="215"/>
      <c r="DU80" s="215"/>
      <c r="DV80" s="215"/>
      <c r="DW80" s="215"/>
      <c r="DX80" s="215"/>
      <c r="DY80" s="215"/>
      <c r="DZ80" s="215"/>
      <c r="EA80" s="215"/>
      <c r="EB80" s="215"/>
      <c r="EC80" s="215"/>
      <c r="ED80" s="215"/>
      <c r="EE80" s="215"/>
      <c r="EF80" s="215"/>
      <c r="EG80" s="215"/>
      <c r="EH80" s="215"/>
      <c r="EI80" s="215"/>
      <c r="EJ80" s="215"/>
      <c r="EK80" s="215"/>
      <c r="EL80" s="215"/>
      <c r="EM80" s="215"/>
      <c r="EN80" s="215"/>
      <c r="EO80" s="215"/>
      <c r="EP80" s="215"/>
      <c r="EQ80" s="215"/>
      <c r="ER80" s="215"/>
      <c r="ES80" s="215"/>
      <c r="ET80" s="215"/>
      <c r="EU80" s="215"/>
      <c r="EV80" s="215"/>
      <c r="EW80" s="215"/>
      <c r="EX80" s="215"/>
    </row>
    <row r="81" spans="1:154" ht="18" x14ac:dyDescent="0.2">
      <c r="A81" s="250"/>
      <c r="B81" s="251"/>
      <c r="C81" s="251"/>
      <c r="D81" s="251">
        <v>85</v>
      </c>
      <c r="E81" s="251"/>
      <c r="F81" s="251"/>
      <c r="G81" s="263" t="s">
        <v>87</v>
      </c>
      <c r="H81" s="284">
        <f>+H109</f>
        <v>0</v>
      </c>
      <c r="I81" s="284">
        <f>+I109</f>
        <v>-147713.16999999998</v>
      </c>
      <c r="J81" s="284">
        <f>+J109</f>
        <v>147713.16999999998</v>
      </c>
      <c r="K81" s="285" t="e">
        <f t="shared" si="14"/>
        <v>#DIV/0!</v>
      </c>
      <c r="L81" s="284">
        <f>+L109</f>
        <v>0</v>
      </c>
      <c r="M81" s="284">
        <f>+M109</f>
        <v>-139399.16999999998</v>
      </c>
      <c r="N81" s="284">
        <f>+N109</f>
        <v>-8314</v>
      </c>
      <c r="O81" s="284">
        <f>+O109</f>
        <v>-147713.16999999998</v>
      </c>
      <c r="P81" s="284">
        <f t="shared" si="17"/>
        <v>147713.16999999998</v>
      </c>
      <c r="Q81" s="285" t="e">
        <f t="shared" si="18"/>
        <v>#DIV/0!</v>
      </c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/>
      <c r="DF81" s="215"/>
      <c r="DG81" s="215"/>
      <c r="DH81" s="215"/>
      <c r="DI81" s="215"/>
      <c r="DJ81" s="215"/>
      <c r="DK81" s="215"/>
      <c r="DL81" s="215"/>
      <c r="DM81" s="215"/>
      <c r="DN81" s="215"/>
      <c r="DO81" s="215"/>
      <c r="DP81" s="215"/>
      <c r="DQ81" s="215"/>
      <c r="DR81" s="215"/>
      <c r="DS81" s="215"/>
      <c r="DT81" s="215"/>
      <c r="DU81" s="215"/>
      <c r="DV81" s="215"/>
      <c r="DW81" s="215"/>
      <c r="DX81" s="215"/>
      <c r="DY81" s="215"/>
      <c r="DZ81" s="215"/>
      <c r="EA81" s="215"/>
      <c r="EB81" s="215"/>
      <c r="EC81" s="215"/>
      <c r="ED81" s="215"/>
      <c r="EE81" s="215"/>
      <c r="EF81" s="215"/>
      <c r="EG81" s="215"/>
      <c r="EH81" s="215"/>
      <c r="EI81" s="215"/>
      <c r="EJ81" s="215"/>
      <c r="EK81" s="215"/>
      <c r="EL81" s="215"/>
      <c r="EM81" s="215"/>
      <c r="EN81" s="215"/>
      <c r="EO81" s="215"/>
      <c r="EP81" s="215"/>
      <c r="EQ81" s="215"/>
      <c r="ER81" s="215"/>
      <c r="ES81" s="215"/>
      <c r="ET81" s="215"/>
      <c r="EU81" s="215"/>
      <c r="EV81" s="215"/>
      <c r="EW81" s="215"/>
      <c r="EX81" s="215"/>
    </row>
    <row r="82" spans="1:154" ht="18" x14ac:dyDescent="0.2">
      <c r="A82" s="570">
        <v>5004</v>
      </c>
      <c r="B82" s="571"/>
      <c r="C82" s="571"/>
      <c r="D82" s="571"/>
      <c r="E82" s="571"/>
      <c r="F82" s="571"/>
      <c r="G82" s="287" t="s">
        <v>88</v>
      </c>
      <c r="H82" s="288">
        <f>+H83+H104+H105+H109</f>
        <v>37979900</v>
      </c>
      <c r="I82" s="288">
        <f>+I83+I104+I105+I109</f>
        <v>28191998.849999998</v>
      </c>
      <c r="J82" s="288">
        <f>+J83+J104+J106+J109</f>
        <v>9787901.1500000004</v>
      </c>
      <c r="K82" s="285">
        <f t="shared" si="14"/>
        <v>74.23</v>
      </c>
      <c r="L82" s="288">
        <f>+L83+L104+L105+L109</f>
        <v>31350500</v>
      </c>
      <c r="M82" s="288">
        <f>+M83+M104+M105+M109</f>
        <v>25258141.909999996</v>
      </c>
      <c r="N82" s="288">
        <f>+N83+N104+N105+N109</f>
        <v>2933856.94</v>
      </c>
      <c r="O82" s="288">
        <f>+O83+O104+O106+O109</f>
        <v>28191998.849999998</v>
      </c>
      <c r="P82" s="288">
        <f t="shared" si="17"/>
        <v>3158501.1500000022</v>
      </c>
      <c r="Q82" s="282">
        <f t="shared" si="18"/>
        <v>89.93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5"/>
      <c r="DD82" s="215"/>
      <c r="DE82" s="215"/>
      <c r="DF82" s="215"/>
      <c r="DG82" s="215"/>
      <c r="DH82" s="215"/>
      <c r="DI82" s="215"/>
      <c r="DJ82" s="215"/>
      <c r="DK82" s="215"/>
      <c r="DL82" s="215"/>
      <c r="DM82" s="215"/>
      <c r="DN82" s="215"/>
      <c r="DO82" s="215"/>
      <c r="DP82" s="215"/>
      <c r="DQ82" s="215"/>
      <c r="DR82" s="215"/>
      <c r="DS82" s="215"/>
      <c r="DT82" s="215"/>
      <c r="DU82" s="215"/>
      <c r="DV82" s="215"/>
      <c r="DW82" s="215"/>
      <c r="DX82" s="215"/>
      <c r="DY82" s="215"/>
      <c r="DZ82" s="215"/>
      <c r="EA82" s="215"/>
      <c r="EB82" s="215"/>
      <c r="EC82" s="215"/>
      <c r="ED82" s="215"/>
      <c r="EE82" s="215"/>
      <c r="EF82" s="215"/>
      <c r="EG82" s="215"/>
      <c r="EH82" s="215"/>
      <c r="EI82" s="215"/>
      <c r="EJ82" s="215"/>
      <c r="EK82" s="215"/>
      <c r="EL82" s="215"/>
      <c r="EM82" s="215"/>
      <c r="EN82" s="215"/>
      <c r="EO82" s="215"/>
      <c r="EP82" s="215"/>
      <c r="EQ82" s="215"/>
      <c r="ER82" s="215"/>
      <c r="ES82" s="215"/>
      <c r="ET82" s="215"/>
      <c r="EU82" s="215"/>
      <c r="EV82" s="215"/>
      <c r="EW82" s="215"/>
      <c r="EX82" s="215"/>
    </row>
    <row r="83" spans="1:154" ht="18" x14ac:dyDescent="0.2">
      <c r="A83" s="289"/>
      <c r="B83" s="290"/>
      <c r="C83" s="290"/>
      <c r="D83" s="290" t="s">
        <v>33</v>
      </c>
      <c r="E83" s="290"/>
      <c r="F83" s="290"/>
      <c r="G83" s="263" t="s">
        <v>63</v>
      </c>
      <c r="H83" s="284">
        <f>H84+H85+H86+H87+H88+H95+H96+H97+H102+H103</f>
        <v>37979900</v>
      </c>
      <c r="I83" s="284">
        <f>I84+I85+I86+I87+I88+I95+I96+I97+I102+I103</f>
        <v>28339712.02</v>
      </c>
      <c r="J83" s="284">
        <f t="shared" ref="J83" si="25">J84+J85+J86+J87+J88+J95+J96+J97+J102+J103</f>
        <v>9640187.9800000004</v>
      </c>
      <c r="K83" s="285">
        <f t="shared" si="14"/>
        <v>74.62</v>
      </c>
      <c r="L83" s="284">
        <f>L84+L85+L86+L87+L88+L95+L96+L97+L102+L103</f>
        <v>31350500</v>
      </c>
      <c r="M83" s="284">
        <f>M84+M85+M86+M87+M88+M95+M96+M97+M102+M103</f>
        <v>25397541.079999998</v>
      </c>
      <c r="N83" s="284">
        <f>N84+N85+N86+N87+N88+N95+N96+N97+N102+N103</f>
        <v>2942170.94</v>
      </c>
      <c r="O83" s="284">
        <f t="shared" ref="O83" si="26">O84+O85+O86+O87+O88+O95+O96+O97+O102+O103</f>
        <v>28339712.02</v>
      </c>
      <c r="P83" s="284">
        <f t="shared" si="17"/>
        <v>3010787.9800000004</v>
      </c>
      <c r="Q83" s="285">
        <f t="shared" si="18"/>
        <v>90.4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5"/>
      <c r="DS83" s="215"/>
      <c r="DT83" s="215"/>
      <c r="DU83" s="215"/>
      <c r="DV83" s="215"/>
      <c r="DW83" s="215"/>
      <c r="DX83" s="215"/>
      <c r="DY83" s="215"/>
      <c r="DZ83" s="215"/>
      <c r="EA83" s="215"/>
      <c r="EB83" s="215"/>
      <c r="EC83" s="215"/>
      <c r="ED83" s="215"/>
      <c r="EE83" s="215"/>
      <c r="EF83" s="215"/>
      <c r="EG83" s="215"/>
      <c r="EH83" s="215"/>
      <c r="EI83" s="215"/>
      <c r="EJ83" s="215"/>
      <c r="EK83" s="215"/>
      <c r="EL83" s="215"/>
      <c r="EM83" s="215"/>
      <c r="EN83" s="215"/>
      <c r="EO83" s="215"/>
      <c r="EP83" s="215"/>
      <c r="EQ83" s="215"/>
      <c r="ER83" s="215"/>
      <c r="ES83" s="215"/>
      <c r="ET83" s="215"/>
      <c r="EU83" s="215"/>
      <c r="EV83" s="215"/>
      <c r="EW83" s="215"/>
      <c r="EX83" s="215"/>
    </row>
    <row r="84" spans="1:154" ht="18" x14ac:dyDescent="0.2">
      <c r="A84" s="250"/>
      <c r="B84" s="251"/>
      <c r="C84" s="251"/>
      <c r="D84" s="251" t="s">
        <v>89</v>
      </c>
      <c r="E84" s="251"/>
      <c r="F84" s="251"/>
      <c r="G84" s="263" t="s">
        <v>65</v>
      </c>
      <c r="H84" s="284">
        <f>H112+H179+H264</f>
        <v>4535300</v>
      </c>
      <c r="I84" s="284">
        <f>I112+I179+I264</f>
        <v>3701498</v>
      </c>
      <c r="J84" s="284">
        <f>J112+J179+J264</f>
        <v>833802</v>
      </c>
      <c r="K84" s="285">
        <f t="shared" si="14"/>
        <v>81.62</v>
      </c>
      <c r="L84" s="284">
        <f>L112+L179+L264</f>
        <v>3821000</v>
      </c>
      <c r="M84" s="284">
        <f>M112+M179+M264</f>
        <v>3310428</v>
      </c>
      <c r="N84" s="284">
        <f>N112+N179+N264</f>
        <v>391070</v>
      </c>
      <c r="O84" s="284">
        <f>O112+O179+O264</f>
        <v>3701498</v>
      </c>
      <c r="P84" s="284">
        <f t="shared" si="17"/>
        <v>119502</v>
      </c>
      <c r="Q84" s="285">
        <f t="shared" si="18"/>
        <v>96.87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</row>
    <row r="85" spans="1:154" ht="18" x14ac:dyDescent="0.2">
      <c r="A85" s="250"/>
      <c r="B85" s="251"/>
      <c r="C85" s="251"/>
      <c r="D85" s="251" t="s">
        <v>90</v>
      </c>
      <c r="E85" s="251"/>
      <c r="F85" s="251"/>
      <c r="G85" s="263" t="s">
        <v>67</v>
      </c>
      <c r="H85" s="284">
        <f>H139+H206+H296+H385</f>
        <v>458100</v>
      </c>
      <c r="I85" s="284">
        <f>I139+I206+I296+I385</f>
        <v>340188.25999999995</v>
      </c>
      <c r="J85" s="284">
        <f>J139+J206+J296+J385</f>
        <v>117911.73999999999</v>
      </c>
      <c r="K85" s="285">
        <f t="shared" si="14"/>
        <v>74.260000000000005</v>
      </c>
      <c r="L85" s="284">
        <f>L139+L206+L296+L385</f>
        <v>404500</v>
      </c>
      <c r="M85" s="284">
        <f>M139+M206+M296+M385</f>
        <v>326663.95999999996</v>
      </c>
      <c r="N85" s="284">
        <f>N139+N206+N296+N385</f>
        <v>13524.300000000001</v>
      </c>
      <c r="O85" s="284">
        <f>O139+O206+O296+O385</f>
        <v>340188.25999999995</v>
      </c>
      <c r="P85" s="284">
        <f t="shared" si="17"/>
        <v>64311.740000000049</v>
      </c>
      <c r="Q85" s="285">
        <f t="shared" si="18"/>
        <v>84.1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5"/>
      <c r="DD85" s="215"/>
      <c r="DE85" s="215"/>
      <c r="DF85" s="215"/>
      <c r="DG85" s="215"/>
      <c r="DH85" s="215"/>
      <c r="DI85" s="215"/>
      <c r="DJ85" s="215"/>
      <c r="DK85" s="215"/>
      <c r="DL85" s="215"/>
      <c r="DM85" s="215"/>
      <c r="DN85" s="215"/>
      <c r="DO85" s="215"/>
      <c r="DP85" s="215"/>
      <c r="DQ85" s="215"/>
      <c r="DR85" s="215"/>
      <c r="DS85" s="215"/>
      <c r="DT85" s="215"/>
      <c r="DU85" s="215"/>
      <c r="DV85" s="215"/>
      <c r="DW85" s="215"/>
      <c r="DX85" s="215"/>
      <c r="DY85" s="215"/>
      <c r="DZ85" s="215"/>
      <c r="EA85" s="215"/>
      <c r="EB85" s="215"/>
      <c r="EC85" s="215"/>
      <c r="ED85" s="215"/>
      <c r="EE85" s="215"/>
      <c r="EF85" s="215"/>
      <c r="EG85" s="215"/>
      <c r="EH85" s="215"/>
      <c r="EI85" s="215"/>
      <c r="EJ85" s="215"/>
      <c r="EK85" s="215"/>
      <c r="EL85" s="215"/>
      <c r="EM85" s="215"/>
      <c r="EN85" s="215"/>
      <c r="EO85" s="215"/>
      <c r="EP85" s="215"/>
      <c r="EQ85" s="215"/>
      <c r="ER85" s="215"/>
      <c r="ES85" s="215"/>
      <c r="ET85" s="215"/>
      <c r="EU85" s="215"/>
      <c r="EV85" s="215"/>
      <c r="EW85" s="215"/>
      <c r="EX85" s="215"/>
    </row>
    <row r="86" spans="1:154" ht="18" x14ac:dyDescent="0.2">
      <c r="A86" s="250"/>
      <c r="B86" s="251"/>
      <c r="C86" s="251"/>
      <c r="D86" s="251" t="s">
        <v>91</v>
      </c>
      <c r="E86" s="251"/>
      <c r="F86" s="251"/>
      <c r="G86" s="263" t="s">
        <v>69</v>
      </c>
      <c r="H86" s="284">
        <f>H329</f>
        <v>0</v>
      </c>
      <c r="I86" s="284">
        <f>I329</f>
        <v>0</v>
      </c>
      <c r="J86" s="284">
        <f>J331</f>
        <v>0</v>
      </c>
      <c r="K86" s="285" t="e">
        <f t="shared" si="14"/>
        <v>#DIV/0!</v>
      </c>
      <c r="L86" s="284">
        <f>L329</f>
        <v>0</v>
      </c>
      <c r="M86" s="284">
        <f>M329</f>
        <v>0</v>
      </c>
      <c r="N86" s="284">
        <f>N329</f>
        <v>0</v>
      </c>
      <c r="O86" s="284">
        <f>O329</f>
        <v>0</v>
      </c>
      <c r="P86" s="284">
        <f t="shared" si="17"/>
        <v>0</v>
      </c>
      <c r="Q86" s="285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5"/>
      <c r="DD86" s="215"/>
      <c r="DE86" s="215"/>
      <c r="DF86" s="215"/>
      <c r="DG86" s="215"/>
      <c r="DH86" s="215"/>
      <c r="DI86" s="215"/>
      <c r="DJ86" s="215"/>
      <c r="DK86" s="215"/>
      <c r="DL86" s="215"/>
      <c r="DM86" s="215"/>
      <c r="DN86" s="215"/>
      <c r="DO86" s="215"/>
      <c r="DP86" s="215"/>
      <c r="DQ86" s="215"/>
      <c r="DR86" s="215"/>
      <c r="DS86" s="215"/>
      <c r="DT86" s="215"/>
      <c r="DU86" s="215"/>
      <c r="DV86" s="215"/>
      <c r="DW86" s="215"/>
      <c r="DX86" s="215"/>
      <c r="DY86" s="215"/>
      <c r="DZ86" s="215"/>
      <c r="EA86" s="215"/>
      <c r="EB86" s="215"/>
      <c r="EC86" s="215"/>
      <c r="ED86" s="215"/>
      <c r="EE86" s="215"/>
      <c r="EF86" s="215"/>
      <c r="EG86" s="215"/>
      <c r="EH86" s="215"/>
      <c r="EI86" s="215"/>
      <c r="EJ86" s="215"/>
      <c r="EK86" s="215"/>
      <c r="EL86" s="215"/>
      <c r="EM86" s="215"/>
      <c r="EN86" s="215"/>
      <c r="EO86" s="215"/>
      <c r="EP86" s="215"/>
      <c r="EQ86" s="215"/>
      <c r="ER86" s="215"/>
      <c r="ES86" s="215"/>
      <c r="ET86" s="215"/>
      <c r="EU86" s="215"/>
      <c r="EV86" s="215"/>
      <c r="EW86" s="215"/>
      <c r="EX86" s="215"/>
    </row>
    <row r="87" spans="1:154" ht="18" x14ac:dyDescent="0.2">
      <c r="A87" s="250"/>
      <c r="B87" s="251"/>
      <c r="C87" s="251"/>
      <c r="D87" s="251" t="s">
        <v>92</v>
      </c>
      <c r="E87" s="251"/>
      <c r="F87" s="251"/>
      <c r="G87" s="263" t="s">
        <v>71</v>
      </c>
      <c r="H87" s="284">
        <f>H235+H388</f>
        <v>0</v>
      </c>
      <c r="I87" s="284">
        <f>I235+I388</f>
        <v>0</v>
      </c>
      <c r="J87" s="284">
        <f>J235+J388</f>
        <v>0</v>
      </c>
      <c r="K87" s="285" t="e">
        <f t="shared" si="14"/>
        <v>#DIV/0!</v>
      </c>
      <c r="L87" s="284">
        <f>L235+L388</f>
        <v>0</v>
      </c>
      <c r="M87" s="284">
        <f>M235+M388</f>
        <v>0</v>
      </c>
      <c r="N87" s="284">
        <f>N235+N388</f>
        <v>0</v>
      </c>
      <c r="O87" s="284">
        <f>O235+O388</f>
        <v>0</v>
      </c>
      <c r="P87" s="284">
        <f t="shared" si="17"/>
        <v>0</v>
      </c>
      <c r="Q87" s="285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</row>
    <row r="88" spans="1:154" ht="36" x14ac:dyDescent="0.2">
      <c r="A88" s="250"/>
      <c r="B88" s="251"/>
      <c r="C88" s="251"/>
      <c r="D88" s="251">
        <v>51</v>
      </c>
      <c r="E88" s="251"/>
      <c r="F88" s="251"/>
      <c r="G88" s="263" t="s">
        <v>73</v>
      </c>
      <c r="H88" s="284">
        <f>H237+H332+H391</f>
        <v>2980000</v>
      </c>
      <c r="I88" s="284">
        <f>I237+I332+I391</f>
        <v>2569787</v>
      </c>
      <c r="J88" s="284">
        <f>J237+J332+J391</f>
        <v>410213</v>
      </c>
      <c r="K88" s="285">
        <f t="shared" si="14"/>
        <v>86.23</v>
      </c>
      <c r="L88" s="284">
        <f>L237+L332+L391</f>
        <v>2668000</v>
      </c>
      <c r="M88" s="284">
        <f>M237+M332+M391</f>
        <v>2247603</v>
      </c>
      <c r="N88" s="284">
        <f>N237+N332+N391</f>
        <v>322184</v>
      </c>
      <c r="O88" s="284">
        <f>O237+O332+O391</f>
        <v>2569787</v>
      </c>
      <c r="P88" s="284">
        <f t="shared" si="17"/>
        <v>98213</v>
      </c>
      <c r="Q88" s="285">
        <f t="shared" si="18"/>
        <v>96.32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5"/>
      <c r="DD88" s="215"/>
      <c r="DE88" s="215"/>
      <c r="DF88" s="215"/>
      <c r="DG88" s="215"/>
      <c r="DH88" s="215"/>
      <c r="DI88" s="215"/>
      <c r="DJ88" s="215"/>
      <c r="DK88" s="215"/>
      <c r="DL88" s="215"/>
      <c r="DM88" s="215"/>
      <c r="DN88" s="215"/>
      <c r="DO88" s="215"/>
      <c r="DP88" s="215"/>
      <c r="DQ88" s="215"/>
      <c r="DR88" s="215"/>
      <c r="DS88" s="215"/>
      <c r="DT88" s="215"/>
      <c r="DU88" s="215"/>
      <c r="DV88" s="215"/>
      <c r="DW88" s="215"/>
      <c r="DX88" s="215"/>
      <c r="DY88" s="215"/>
      <c r="DZ88" s="215"/>
      <c r="EA88" s="215"/>
      <c r="EB88" s="215"/>
      <c r="EC88" s="215"/>
      <c r="ED88" s="215"/>
      <c r="EE88" s="215"/>
      <c r="EF88" s="215"/>
      <c r="EG88" s="215"/>
      <c r="EH88" s="215"/>
      <c r="EI88" s="215"/>
      <c r="EJ88" s="215"/>
      <c r="EK88" s="215"/>
      <c r="EL88" s="215"/>
      <c r="EM88" s="215"/>
      <c r="EN88" s="215"/>
      <c r="EO88" s="215"/>
      <c r="EP88" s="215"/>
      <c r="EQ88" s="215"/>
      <c r="ER88" s="215"/>
      <c r="ES88" s="215"/>
      <c r="ET88" s="215"/>
      <c r="EU88" s="215"/>
      <c r="EV88" s="215"/>
      <c r="EW88" s="215"/>
      <c r="EX88" s="215"/>
    </row>
    <row r="89" spans="1:154" ht="18" x14ac:dyDescent="0.2">
      <c r="A89" s="250"/>
      <c r="B89" s="251"/>
      <c r="C89" s="251"/>
      <c r="D89" s="251"/>
      <c r="E89" s="251" t="s">
        <v>33</v>
      </c>
      <c r="F89" s="251"/>
      <c r="G89" s="263" t="s">
        <v>93</v>
      </c>
      <c r="H89" s="284">
        <f>H90+H91+H92+H93+H94</f>
        <v>2980000</v>
      </c>
      <c r="I89" s="284">
        <f>I90+I91+I92+I93+I94</f>
        <v>2569787</v>
      </c>
      <c r="J89" s="284">
        <f>J90+J91+J92+J93+J94</f>
        <v>410213</v>
      </c>
      <c r="K89" s="285">
        <f t="shared" si="14"/>
        <v>86.23</v>
      </c>
      <c r="L89" s="284">
        <f>L90+L91+L92+L93+L94</f>
        <v>2668000</v>
      </c>
      <c r="M89" s="284">
        <f>M90+M91+M92+M93+M94</f>
        <v>2247603</v>
      </c>
      <c r="N89" s="284">
        <f>N90+N91+N92+N93+N94</f>
        <v>322184</v>
      </c>
      <c r="O89" s="284">
        <f>O90+O91+O92+O93+O94</f>
        <v>2569787</v>
      </c>
      <c r="P89" s="284">
        <f t="shared" si="17"/>
        <v>98213</v>
      </c>
      <c r="Q89" s="285">
        <f t="shared" si="18"/>
        <v>96.32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5"/>
      <c r="DD89" s="215"/>
      <c r="DE89" s="215"/>
      <c r="DF89" s="215"/>
      <c r="DG89" s="215"/>
      <c r="DH89" s="215"/>
      <c r="DI89" s="215"/>
      <c r="DJ89" s="215"/>
      <c r="DK89" s="215"/>
      <c r="DL89" s="215"/>
      <c r="DM89" s="215"/>
      <c r="DN89" s="215"/>
      <c r="DO89" s="215"/>
      <c r="DP89" s="215"/>
      <c r="DQ89" s="215"/>
      <c r="DR89" s="215"/>
      <c r="DS89" s="215"/>
      <c r="DT89" s="215"/>
      <c r="DU89" s="215"/>
      <c r="DV89" s="215"/>
      <c r="DW89" s="215"/>
      <c r="DX89" s="215"/>
      <c r="DY89" s="215"/>
      <c r="DZ89" s="215"/>
      <c r="EA89" s="215"/>
      <c r="EB89" s="215"/>
      <c r="EC89" s="215"/>
      <c r="ED89" s="215"/>
      <c r="EE89" s="215"/>
      <c r="EF89" s="215"/>
      <c r="EG89" s="215"/>
      <c r="EH89" s="215"/>
      <c r="EI89" s="215"/>
      <c r="EJ89" s="215"/>
      <c r="EK89" s="215"/>
      <c r="EL89" s="215"/>
      <c r="EM89" s="215"/>
      <c r="EN89" s="215"/>
      <c r="EO89" s="215"/>
      <c r="EP89" s="215"/>
      <c r="EQ89" s="215"/>
      <c r="ER89" s="215"/>
      <c r="ES89" s="215"/>
      <c r="ET89" s="215"/>
      <c r="EU89" s="215"/>
      <c r="EV89" s="215"/>
      <c r="EW89" s="215"/>
      <c r="EX89" s="215"/>
    </row>
    <row r="90" spans="1:154" ht="18" x14ac:dyDescent="0.2">
      <c r="A90" s="250"/>
      <c r="B90" s="251"/>
      <c r="C90" s="251"/>
      <c r="D90" s="251"/>
      <c r="E90" s="251"/>
      <c r="F90" s="251" t="s">
        <v>33</v>
      </c>
      <c r="G90" s="263" t="s">
        <v>94</v>
      </c>
      <c r="H90" s="284">
        <f>H237</f>
        <v>0</v>
      </c>
      <c r="I90" s="284">
        <f>I237</f>
        <v>0</v>
      </c>
      <c r="J90" s="284">
        <f>J237</f>
        <v>0</v>
      </c>
      <c r="K90" s="285" t="e">
        <f t="shared" si="14"/>
        <v>#DIV/0!</v>
      </c>
      <c r="L90" s="284">
        <f>L237</f>
        <v>0</v>
      </c>
      <c r="M90" s="284">
        <f>M237</f>
        <v>0</v>
      </c>
      <c r="N90" s="284">
        <f>N237</f>
        <v>0</v>
      </c>
      <c r="O90" s="284">
        <f>O237</f>
        <v>0</v>
      </c>
      <c r="P90" s="284">
        <f t="shared" si="17"/>
        <v>0</v>
      </c>
      <c r="Q90" s="285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5"/>
      <c r="DD90" s="215"/>
      <c r="DE90" s="215"/>
      <c r="DF90" s="215"/>
      <c r="DG90" s="215"/>
      <c r="DH90" s="215"/>
      <c r="DI90" s="215"/>
      <c r="DJ90" s="215"/>
      <c r="DK90" s="215"/>
      <c r="DL90" s="215"/>
      <c r="DM90" s="215"/>
      <c r="DN90" s="215"/>
      <c r="DO90" s="215"/>
      <c r="DP90" s="215"/>
      <c r="DQ90" s="215"/>
      <c r="DR90" s="215"/>
      <c r="DS90" s="215"/>
      <c r="DT90" s="215"/>
      <c r="DU90" s="215"/>
      <c r="DV90" s="215"/>
      <c r="DW90" s="215"/>
      <c r="DX90" s="215"/>
      <c r="DY90" s="215"/>
      <c r="DZ90" s="215"/>
      <c r="EA90" s="215"/>
      <c r="EB90" s="215"/>
      <c r="EC90" s="215"/>
      <c r="ED90" s="215"/>
      <c r="EE90" s="215"/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</row>
    <row r="91" spans="1:154" ht="36" x14ac:dyDescent="0.2">
      <c r="A91" s="250"/>
      <c r="B91" s="251"/>
      <c r="C91" s="251"/>
      <c r="D91" s="251"/>
      <c r="E91" s="251"/>
      <c r="F91" s="251">
        <v>17</v>
      </c>
      <c r="G91" s="263" t="s">
        <v>95</v>
      </c>
      <c r="H91" s="284">
        <f>H334</f>
        <v>2980000</v>
      </c>
      <c r="I91" s="284">
        <f>I334</f>
        <v>2569787</v>
      </c>
      <c r="J91" s="284">
        <f>J334</f>
        <v>410213</v>
      </c>
      <c r="K91" s="285">
        <f t="shared" si="14"/>
        <v>86.23</v>
      </c>
      <c r="L91" s="284">
        <f>L334</f>
        <v>2668000</v>
      </c>
      <c r="M91" s="284">
        <f>M334</f>
        <v>2247603</v>
      </c>
      <c r="N91" s="284">
        <f>N334</f>
        <v>322184</v>
      </c>
      <c r="O91" s="284">
        <f>O334</f>
        <v>2569787</v>
      </c>
      <c r="P91" s="284">
        <f t="shared" si="17"/>
        <v>98213</v>
      </c>
      <c r="Q91" s="285">
        <f t="shared" si="18"/>
        <v>96.32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5"/>
      <c r="DD91" s="215"/>
      <c r="DE91" s="215"/>
      <c r="DF91" s="215"/>
      <c r="DG91" s="215"/>
      <c r="DH91" s="215"/>
      <c r="DI91" s="215"/>
      <c r="DJ91" s="215"/>
      <c r="DK91" s="215"/>
      <c r="DL91" s="215"/>
      <c r="DM91" s="215"/>
      <c r="DN91" s="215"/>
      <c r="DO91" s="215"/>
      <c r="DP91" s="215"/>
      <c r="DQ91" s="215"/>
      <c r="DR91" s="215"/>
      <c r="DS91" s="215"/>
      <c r="DT91" s="215"/>
      <c r="DU91" s="215"/>
      <c r="DV91" s="215"/>
      <c r="DW91" s="215"/>
      <c r="DX91" s="215"/>
      <c r="DY91" s="215"/>
      <c r="DZ91" s="215"/>
      <c r="EA91" s="215"/>
      <c r="EB91" s="215"/>
      <c r="EC91" s="215"/>
      <c r="ED91" s="215"/>
      <c r="EE91" s="215"/>
      <c r="EF91" s="215"/>
      <c r="EG91" s="215"/>
      <c r="EH91" s="215"/>
      <c r="EI91" s="215"/>
      <c r="EJ91" s="215"/>
      <c r="EK91" s="215"/>
      <c r="EL91" s="215"/>
      <c r="EM91" s="215"/>
      <c r="EN91" s="215"/>
      <c r="EO91" s="215"/>
      <c r="EP91" s="215"/>
      <c r="EQ91" s="215"/>
      <c r="ER91" s="215"/>
      <c r="ES91" s="215"/>
      <c r="ET91" s="215"/>
      <c r="EU91" s="215"/>
      <c r="EV91" s="215"/>
      <c r="EW91" s="215"/>
      <c r="EX91" s="215"/>
    </row>
    <row r="92" spans="1:154" ht="54" x14ac:dyDescent="0.2">
      <c r="A92" s="250"/>
      <c r="B92" s="251"/>
      <c r="C92" s="251"/>
      <c r="D92" s="251"/>
      <c r="E92" s="251"/>
      <c r="F92" s="251">
        <v>18</v>
      </c>
      <c r="G92" s="263" t="s">
        <v>96</v>
      </c>
      <c r="H92" s="284">
        <f>H393</f>
        <v>0</v>
      </c>
      <c r="I92" s="284">
        <f>I393</f>
        <v>0</v>
      </c>
      <c r="J92" s="284">
        <f>J393</f>
        <v>0</v>
      </c>
      <c r="K92" s="285" t="e">
        <f t="shared" si="14"/>
        <v>#DIV/0!</v>
      </c>
      <c r="L92" s="284">
        <f>L393</f>
        <v>0</v>
      </c>
      <c r="M92" s="284">
        <f>M393</f>
        <v>0</v>
      </c>
      <c r="N92" s="284">
        <f>N393</f>
        <v>0</v>
      </c>
      <c r="O92" s="284">
        <f>O393</f>
        <v>0</v>
      </c>
      <c r="P92" s="284">
        <f t="shared" si="17"/>
        <v>0</v>
      </c>
      <c r="Q92" s="285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5"/>
      <c r="DD92" s="215"/>
      <c r="DE92" s="215"/>
      <c r="DF92" s="215"/>
      <c r="DG92" s="215"/>
      <c r="DH92" s="215"/>
      <c r="DI92" s="215"/>
      <c r="DJ92" s="215"/>
      <c r="DK92" s="215"/>
      <c r="DL92" s="215"/>
      <c r="DM92" s="215"/>
      <c r="DN92" s="215"/>
      <c r="DO92" s="215"/>
      <c r="DP92" s="215"/>
      <c r="DQ92" s="215"/>
      <c r="DR92" s="215"/>
      <c r="DS92" s="215"/>
      <c r="DT92" s="215"/>
      <c r="DU92" s="215"/>
      <c r="DV92" s="215"/>
      <c r="DW92" s="215"/>
      <c r="DX92" s="215"/>
      <c r="DY92" s="215"/>
      <c r="DZ92" s="215"/>
      <c r="EA92" s="215"/>
      <c r="EB92" s="215"/>
      <c r="EC92" s="215"/>
      <c r="ED92" s="215"/>
      <c r="EE92" s="215"/>
      <c r="EF92" s="215"/>
      <c r="EG92" s="215"/>
      <c r="EH92" s="215"/>
      <c r="EI92" s="215"/>
      <c r="EJ92" s="215"/>
      <c r="EK92" s="215"/>
      <c r="EL92" s="215"/>
      <c r="EM92" s="215"/>
      <c r="EN92" s="215"/>
      <c r="EO92" s="215"/>
      <c r="EP92" s="215"/>
      <c r="EQ92" s="215"/>
      <c r="ER92" s="215"/>
      <c r="ES92" s="215"/>
      <c r="ET92" s="215"/>
      <c r="EU92" s="215"/>
      <c r="EV92" s="215"/>
      <c r="EW92" s="215"/>
      <c r="EX92" s="215"/>
    </row>
    <row r="93" spans="1:154" ht="54" x14ac:dyDescent="0.2">
      <c r="A93" s="250"/>
      <c r="B93" s="251"/>
      <c r="C93" s="251"/>
      <c r="D93" s="251"/>
      <c r="E93" s="251"/>
      <c r="F93" s="251">
        <v>19</v>
      </c>
      <c r="G93" s="263" t="s">
        <v>97</v>
      </c>
      <c r="H93" s="284">
        <f t="shared" ref="H93:J94" si="27">H335</f>
        <v>0</v>
      </c>
      <c r="I93" s="284">
        <f t="shared" si="27"/>
        <v>0</v>
      </c>
      <c r="J93" s="284">
        <f t="shared" si="27"/>
        <v>0</v>
      </c>
      <c r="K93" s="285" t="e">
        <f t="shared" si="14"/>
        <v>#DIV/0!</v>
      </c>
      <c r="L93" s="284">
        <f t="shared" ref="L93:O94" si="28">L335</f>
        <v>0</v>
      </c>
      <c r="M93" s="284">
        <f t="shared" si="28"/>
        <v>0</v>
      </c>
      <c r="N93" s="284">
        <f t="shared" si="28"/>
        <v>0</v>
      </c>
      <c r="O93" s="284">
        <f t="shared" si="28"/>
        <v>0</v>
      </c>
      <c r="P93" s="284">
        <f t="shared" si="17"/>
        <v>0</v>
      </c>
      <c r="Q93" s="285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5"/>
      <c r="DD93" s="215"/>
      <c r="DE93" s="215"/>
      <c r="DF93" s="215"/>
      <c r="DG93" s="215"/>
      <c r="DH93" s="215"/>
      <c r="DI93" s="215"/>
      <c r="DJ93" s="215"/>
      <c r="DK93" s="215"/>
      <c r="DL93" s="215"/>
      <c r="DM93" s="215"/>
      <c r="DN93" s="215"/>
      <c r="DO93" s="215"/>
      <c r="DP93" s="215"/>
      <c r="DQ93" s="215"/>
      <c r="DR93" s="215"/>
      <c r="DS93" s="215"/>
      <c r="DT93" s="215"/>
      <c r="DU93" s="215"/>
      <c r="DV93" s="215"/>
      <c r="DW93" s="215"/>
      <c r="DX93" s="215"/>
      <c r="DY93" s="215"/>
      <c r="DZ93" s="215"/>
      <c r="EA93" s="215"/>
      <c r="EB93" s="215"/>
      <c r="EC93" s="215"/>
      <c r="ED93" s="215"/>
      <c r="EE93" s="215"/>
      <c r="EF93" s="215"/>
      <c r="EG93" s="215"/>
      <c r="EH93" s="215"/>
      <c r="EI93" s="215"/>
      <c r="EJ93" s="215"/>
      <c r="EK93" s="215"/>
      <c r="EL93" s="215"/>
      <c r="EM93" s="215"/>
      <c r="EN93" s="215"/>
      <c r="EO93" s="215"/>
      <c r="EP93" s="215"/>
      <c r="EQ93" s="215"/>
      <c r="ER93" s="215"/>
      <c r="ES93" s="215"/>
      <c r="ET93" s="215"/>
      <c r="EU93" s="215"/>
      <c r="EV93" s="215"/>
      <c r="EW93" s="215"/>
      <c r="EX93" s="215"/>
    </row>
    <row r="94" spans="1:154" ht="72" x14ac:dyDescent="0.2">
      <c r="A94" s="250"/>
      <c r="B94" s="251"/>
      <c r="C94" s="251"/>
      <c r="D94" s="251"/>
      <c r="E94" s="251"/>
      <c r="F94" s="251" t="s">
        <v>90</v>
      </c>
      <c r="G94" s="263" t="s">
        <v>98</v>
      </c>
      <c r="H94" s="284">
        <f t="shared" si="27"/>
        <v>0</v>
      </c>
      <c r="I94" s="284">
        <f t="shared" si="27"/>
        <v>0</v>
      </c>
      <c r="J94" s="284">
        <f t="shared" si="27"/>
        <v>0</v>
      </c>
      <c r="K94" s="285" t="e">
        <f t="shared" si="14"/>
        <v>#DIV/0!</v>
      </c>
      <c r="L94" s="284">
        <f t="shared" si="28"/>
        <v>0</v>
      </c>
      <c r="M94" s="284">
        <f t="shared" si="28"/>
        <v>0</v>
      </c>
      <c r="N94" s="284">
        <f t="shared" si="28"/>
        <v>0</v>
      </c>
      <c r="O94" s="284">
        <f t="shared" si="28"/>
        <v>0</v>
      </c>
      <c r="P94" s="284">
        <f t="shared" si="17"/>
        <v>0</v>
      </c>
      <c r="Q94" s="285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5"/>
      <c r="DD94" s="215"/>
      <c r="DE94" s="215"/>
      <c r="DF94" s="215"/>
      <c r="DG94" s="215"/>
      <c r="DH94" s="215"/>
      <c r="DI94" s="215"/>
      <c r="DJ94" s="215"/>
      <c r="DK94" s="215"/>
      <c r="DL94" s="215"/>
      <c r="DM94" s="215"/>
      <c r="DN94" s="215"/>
      <c r="DO94" s="215"/>
      <c r="DP94" s="215"/>
      <c r="DQ94" s="215"/>
      <c r="DR94" s="215"/>
      <c r="DS94" s="215"/>
      <c r="DT94" s="215"/>
      <c r="DU94" s="215"/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</row>
    <row r="95" spans="1:154" ht="18" x14ac:dyDescent="0.2">
      <c r="A95" s="250"/>
      <c r="B95" s="251"/>
      <c r="C95" s="251"/>
      <c r="D95" s="251">
        <v>55</v>
      </c>
      <c r="E95" s="251"/>
      <c r="F95" s="251"/>
      <c r="G95" s="263" t="s">
        <v>75</v>
      </c>
      <c r="H95" s="284">
        <f>H394</f>
        <v>0</v>
      </c>
      <c r="I95" s="284">
        <f>I394</f>
        <v>0</v>
      </c>
      <c r="J95" s="284"/>
      <c r="K95" s="285" t="e">
        <f t="shared" si="14"/>
        <v>#DIV/0!</v>
      </c>
      <c r="L95" s="284">
        <f>L394</f>
        <v>0</v>
      </c>
      <c r="M95" s="284">
        <f>M394</f>
        <v>0</v>
      </c>
      <c r="N95" s="284">
        <f>N394</f>
        <v>0</v>
      </c>
      <c r="O95" s="284">
        <f>O394</f>
        <v>0</v>
      </c>
      <c r="P95" s="284">
        <f t="shared" si="17"/>
        <v>0</v>
      </c>
      <c r="Q95" s="285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5"/>
      <c r="DD95" s="215"/>
      <c r="DE95" s="215"/>
      <c r="DF95" s="215"/>
      <c r="DG95" s="215"/>
      <c r="DH95" s="215"/>
      <c r="DI95" s="215"/>
      <c r="DJ95" s="215"/>
      <c r="DK95" s="215"/>
      <c r="DL95" s="215"/>
      <c r="DM95" s="215"/>
      <c r="DN95" s="215"/>
      <c r="DO95" s="215"/>
      <c r="DP95" s="215"/>
      <c r="DQ95" s="215"/>
      <c r="DR95" s="215"/>
      <c r="DS95" s="215"/>
      <c r="DT95" s="215"/>
      <c r="DU95" s="215"/>
      <c r="DV95" s="215"/>
      <c r="DW95" s="215"/>
      <c r="DX95" s="215"/>
      <c r="DY95" s="215"/>
      <c r="DZ95" s="215"/>
      <c r="EA95" s="215"/>
      <c r="EB95" s="215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</row>
    <row r="96" spans="1:154" ht="36" x14ac:dyDescent="0.2">
      <c r="A96" s="250"/>
      <c r="B96" s="251"/>
      <c r="C96" s="251"/>
      <c r="D96" s="251">
        <v>56</v>
      </c>
      <c r="E96" s="251"/>
      <c r="F96" s="251"/>
      <c r="G96" s="263" t="s">
        <v>99</v>
      </c>
      <c r="H96" s="284">
        <f>H240+H400</f>
        <v>8265000</v>
      </c>
      <c r="I96" s="284">
        <f>I240+I400</f>
        <v>3587400.26</v>
      </c>
      <c r="J96" s="284">
        <f>+J400</f>
        <v>4677599.74</v>
      </c>
      <c r="K96" s="285">
        <f t="shared" si="14"/>
        <v>43.4</v>
      </c>
      <c r="L96" s="284">
        <f>L240+L400</f>
        <v>5252000</v>
      </c>
      <c r="M96" s="284">
        <f>M240+M400</f>
        <v>2849044.04</v>
      </c>
      <c r="N96" s="284">
        <f>N240+N400</f>
        <v>738356.22</v>
      </c>
      <c r="O96" s="284">
        <f>O240+O400</f>
        <v>3587400.26</v>
      </c>
      <c r="P96" s="284">
        <f t="shared" si="17"/>
        <v>1664599.7400000002</v>
      </c>
      <c r="Q96" s="285">
        <f t="shared" si="18"/>
        <v>68.31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5"/>
      <c r="DD96" s="215"/>
      <c r="DE96" s="215"/>
      <c r="DF96" s="215"/>
      <c r="DG96" s="215"/>
      <c r="DH96" s="215"/>
      <c r="DI96" s="215"/>
      <c r="DJ96" s="215"/>
      <c r="DK96" s="215"/>
      <c r="DL96" s="215"/>
      <c r="DM96" s="215"/>
      <c r="DN96" s="215"/>
      <c r="DO96" s="215"/>
      <c r="DP96" s="215"/>
      <c r="DQ96" s="215"/>
      <c r="DR96" s="215"/>
      <c r="DS96" s="215"/>
      <c r="DT96" s="215"/>
      <c r="DU96" s="215"/>
      <c r="DV96" s="215"/>
      <c r="DW96" s="215"/>
      <c r="DX96" s="215"/>
      <c r="DY96" s="215"/>
      <c r="DZ96" s="215"/>
      <c r="EA96" s="215"/>
      <c r="EB96" s="215"/>
      <c r="EC96" s="215"/>
      <c r="ED96" s="215"/>
      <c r="EE96" s="215"/>
      <c r="EF96" s="215"/>
      <c r="EG96" s="215"/>
      <c r="EH96" s="215"/>
      <c r="EI96" s="215"/>
      <c r="EJ96" s="215"/>
      <c r="EK96" s="215"/>
      <c r="EL96" s="215"/>
      <c r="EM96" s="215"/>
      <c r="EN96" s="215"/>
      <c r="EO96" s="215"/>
      <c r="EP96" s="215"/>
      <c r="EQ96" s="215"/>
      <c r="ER96" s="215"/>
      <c r="ES96" s="215"/>
      <c r="ET96" s="215"/>
      <c r="EU96" s="215"/>
      <c r="EV96" s="215"/>
      <c r="EW96" s="215"/>
      <c r="EX96" s="215"/>
    </row>
    <row r="97" spans="1:154" ht="18" x14ac:dyDescent="0.2">
      <c r="A97" s="250"/>
      <c r="B97" s="251"/>
      <c r="C97" s="251"/>
      <c r="D97" s="251">
        <v>57</v>
      </c>
      <c r="E97" s="251"/>
      <c r="F97" s="251"/>
      <c r="G97" s="263" t="s">
        <v>79</v>
      </c>
      <c r="H97" s="284">
        <f>H244+H337+H414</f>
        <v>21543500</v>
      </c>
      <c r="I97" s="284">
        <f>I244+I337+I414</f>
        <v>17945330.5</v>
      </c>
      <c r="J97" s="284">
        <f>J244+J337+J414</f>
        <v>3598169.5</v>
      </c>
      <c r="K97" s="285">
        <f t="shared" si="14"/>
        <v>83.3</v>
      </c>
      <c r="L97" s="284">
        <f>L244+L337+L414</f>
        <v>19007000</v>
      </c>
      <c r="M97" s="284">
        <f>M244+M337+M414</f>
        <v>16577069.08</v>
      </c>
      <c r="N97" s="284">
        <f>N244+N337+N414</f>
        <v>1368261.42</v>
      </c>
      <c r="O97" s="284">
        <f>O244+O337+O414</f>
        <v>17945330.5</v>
      </c>
      <c r="P97" s="284">
        <f t="shared" si="17"/>
        <v>1061669.5</v>
      </c>
      <c r="Q97" s="285">
        <f t="shared" si="18"/>
        <v>94.41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5"/>
      <c r="DD97" s="215"/>
      <c r="DE97" s="215"/>
      <c r="DF97" s="215"/>
      <c r="DG97" s="215"/>
      <c r="DH97" s="215"/>
      <c r="DI97" s="215"/>
      <c r="DJ97" s="215"/>
      <c r="DK97" s="215"/>
      <c r="DL97" s="215"/>
      <c r="DM97" s="215"/>
      <c r="DN97" s="215"/>
      <c r="DO97" s="215"/>
      <c r="DP97" s="215"/>
      <c r="DQ97" s="215"/>
      <c r="DR97" s="215"/>
      <c r="DS97" s="215"/>
      <c r="DT97" s="215"/>
      <c r="DU97" s="215"/>
      <c r="DV97" s="215"/>
      <c r="DW97" s="215"/>
      <c r="DX97" s="215"/>
      <c r="DY97" s="215"/>
      <c r="DZ97" s="215"/>
      <c r="EA97" s="215"/>
      <c r="EB97" s="215"/>
      <c r="EC97" s="215"/>
      <c r="ED97" s="215"/>
      <c r="EE97" s="215"/>
      <c r="EF97" s="215"/>
      <c r="EG97" s="215"/>
      <c r="EH97" s="215"/>
      <c r="EI97" s="215"/>
      <c r="EJ97" s="215"/>
      <c r="EK97" s="215"/>
      <c r="EL97" s="215"/>
      <c r="EM97" s="215"/>
      <c r="EN97" s="215"/>
      <c r="EO97" s="215"/>
      <c r="EP97" s="215"/>
      <c r="EQ97" s="215"/>
      <c r="ER97" s="215"/>
      <c r="ES97" s="215"/>
      <c r="ET97" s="215"/>
      <c r="EU97" s="215"/>
      <c r="EV97" s="215"/>
      <c r="EW97" s="215"/>
      <c r="EX97" s="215"/>
    </row>
    <row r="98" spans="1:154" ht="18" x14ac:dyDescent="0.2">
      <c r="A98" s="250"/>
      <c r="B98" s="251"/>
      <c r="C98" s="251"/>
      <c r="D98" s="251"/>
      <c r="E98" s="251" t="s">
        <v>33</v>
      </c>
      <c r="F98" s="251"/>
      <c r="G98" s="263" t="s">
        <v>100</v>
      </c>
      <c r="H98" s="284">
        <f>H245+H338</f>
        <v>13800000</v>
      </c>
      <c r="I98" s="284">
        <f>I245+I338</f>
        <v>10390491.42</v>
      </c>
      <c r="J98" s="284">
        <f>J245+J338</f>
        <v>3409508.58</v>
      </c>
      <c r="K98" s="285">
        <f t="shared" si="14"/>
        <v>75.290000000000006</v>
      </c>
      <c r="L98" s="284">
        <f>L245+L338</f>
        <v>11290000</v>
      </c>
      <c r="M98" s="284">
        <f>M245+M338</f>
        <v>9086952</v>
      </c>
      <c r="N98" s="284">
        <f>N245+N338</f>
        <v>1303539.42</v>
      </c>
      <c r="O98" s="284">
        <f>O245+O338</f>
        <v>10390491.42</v>
      </c>
      <c r="P98" s="284">
        <f t="shared" si="17"/>
        <v>899508.58000000007</v>
      </c>
      <c r="Q98" s="285">
        <f t="shared" si="18"/>
        <v>92.03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5"/>
      <c r="EH98" s="215"/>
      <c r="EI98" s="215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</row>
    <row r="99" spans="1:154" ht="18" x14ac:dyDescent="0.2">
      <c r="A99" s="250"/>
      <c r="B99" s="251"/>
      <c r="C99" s="251"/>
      <c r="D99" s="251"/>
      <c r="E99" s="251" t="s">
        <v>31</v>
      </c>
      <c r="F99" s="251"/>
      <c r="G99" s="263" t="s">
        <v>101</v>
      </c>
      <c r="H99" s="284">
        <f>H100+H101</f>
        <v>7743500</v>
      </c>
      <c r="I99" s="284">
        <f>I100+I101</f>
        <v>7554839.0800000001</v>
      </c>
      <c r="J99" s="284">
        <f>J100+J101</f>
        <v>188660.91999999993</v>
      </c>
      <c r="K99" s="285">
        <f t="shared" si="14"/>
        <v>97.56</v>
      </c>
      <c r="L99" s="284">
        <f>L100+L101</f>
        <v>7717000</v>
      </c>
      <c r="M99" s="284">
        <f>M100+M101</f>
        <v>7490117.0800000001</v>
      </c>
      <c r="N99" s="284">
        <f>N100+N101</f>
        <v>64722</v>
      </c>
      <c r="O99" s="284">
        <f>O100+O101</f>
        <v>7554839.0800000001</v>
      </c>
      <c r="P99" s="284">
        <f t="shared" si="17"/>
        <v>162160.91999999993</v>
      </c>
      <c r="Q99" s="285">
        <f t="shared" si="18"/>
        <v>97.9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15"/>
      <c r="EH99" s="215"/>
      <c r="EI99" s="215"/>
      <c r="EJ99" s="215"/>
      <c r="EK99" s="215"/>
      <c r="EL99" s="215"/>
      <c r="EM99" s="215"/>
      <c r="EN99" s="215"/>
      <c r="EO99" s="215"/>
      <c r="EP99" s="215"/>
      <c r="EQ99" s="215"/>
      <c r="ER99" s="215"/>
      <c r="ES99" s="215"/>
      <c r="ET99" s="215"/>
      <c r="EU99" s="215"/>
      <c r="EV99" s="215"/>
      <c r="EW99" s="215"/>
      <c r="EX99" s="215"/>
    </row>
    <row r="100" spans="1:154" ht="18" x14ac:dyDescent="0.2">
      <c r="A100" s="250"/>
      <c r="B100" s="251"/>
      <c r="C100" s="251"/>
      <c r="D100" s="251"/>
      <c r="E100" s="251"/>
      <c r="F100" s="251" t="s">
        <v>33</v>
      </c>
      <c r="G100" s="263" t="s">
        <v>102</v>
      </c>
      <c r="H100" s="284">
        <f>H247+H356+H416</f>
        <v>7738500</v>
      </c>
      <c r="I100" s="284">
        <f>I247+I356+I416</f>
        <v>7554839.0800000001</v>
      </c>
      <c r="J100" s="284">
        <f>J247+J355+J416</f>
        <v>183660.91999999993</v>
      </c>
      <c r="K100" s="285">
        <f t="shared" si="14"/>
        <v>97.63</v>
      </c>
      <c r="L100" s="284">
        <f>L247+L356+L416</f>
        <v>7716000</v>
      </c>
      <c r="M100" s="284">
        <f>M247+M356+M416</f>
        <v>7490117.0800000001</v>
      </c>
      <c r="N100" s="284">
        <f>N247+N356+N416</f>
        <v>64722</v>
      </c>
      <c r="O100" s="284">
        <f>O247+O356+O416</f>
        <v>7554839.0800000001</v>
      </c>
      <c r="P100" s="284">
        <f t="shared" si="17"/>
        <v>161160.91999999993</v>
      </c>
      <c r="Q100" s="285">
        <f t="shared" si="18"/>
        <v>97.91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5"/>
      <c r="DD100" s="215"/>
      <c r="DE100" s="215"/>
      <c r="DF100" s="215"/>
      <c r="DG100" s="215"/>
      <c r="DH100" s="215"/>
      <c r="DI100" s="215"/>
      <c r="DJ100" s="215"/>
      <c r="DK100" s="215"/>
      <c r="DL100" s="215"/>
      <c r="DM100" s="215"/>
      <c r="DN100" s="215"/>
      <c r="DO100" s="215"/>
      <c r="DP100" s="215"/>
      <c r="DQ100" s="215"/>
      <c r="DR100" s="215"/>
      <c r="DS100" s="215"/>
      <c r="DT100" s="215"/>
      <c r="DU100" s="215"/>
      <c r="DV100" s="215"/>
      <c r="DW100" s="215"/>
      <c r="DX100" s="215"/>
      <c r="DY100" s="215"/>
      <c r="DZ100" s="215"/>
      <c r="EA100" s="215"/>
      <c r="EB100" s="215"/>
      <c r="EC100" s="215"/>
      <c r="ED100" s="215"/>
      <c r="EE100" s="215"/>
      <c r="EF100" s="215"/>
      <c r="EG100" s="215"/>
      <c r="EH100" s="215"/>
      <c r="EI100" s="215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</row>
    <row r="101" spans="1:154" ht="18" x14ac:dyDescent="0.2">
      <c r="A101" s="250"/>
      <c r="B101" s="251"/>
      <c r="C101" s="251"/>
      <c r="D101" s="251"/>
      <c r="E101" s="251"/>
      <c r="F101" s="251" t="s">
        <v>31</v>
      </c>
      <c r="G101" s="263" t="s">
        <v>103</v>
      </c>
      <c r="H101" s="284">
        <f>H248</f>
        <v>5000</v>
      </c>
      <c r="I101" s="284">
        <f>I248</f>
        <v>0</v>
      </c>
      <c r="J101" s="284">
        <f>J248</f>
        <v>5000</v>
      </c>
      <c r="K101" s="285">
        <f t="shared" si="14"/>
        <v>0</v>
      </c>
      <c r="L101" s="284">
        <f>L248</f>
        <v>1000</v>
      </c>
      <c r="M101" s="284">
        <f>M248</f>
        <v>0</v>
      </c>
      <c r="N101" s="284">
        <f>N248+N441</f>
        <v>0</v>
      </c>
      <c r="O101" s="284">
        <f>O248+O441</f>
        <v>0</v>
      </c>
      <c r="P101" s="284">
        <f t="shared" si="17"/>
        <v>1000</v>
      </c>
      <c r="Q101" s="285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5"/>
      <c r="DD101" s="215"/>
      <c r="DE101" s="215"/>
      <c r="DF101" s="215"/>
      <c r="DG101" s="215"/>
      <c r="DH101" s="215"/>
      <c r="DI101" s="215"/>
      <c r="DJ101" s="215"/>
      <c r="DK101" s="215"/>
      <c r="DL101" s="215"/>
      <c r="DM101" s="215"/>
      <c r="DN101" s="215"/>
      <c r="DO101" s="215"/>
      <c r="DP101" s="215"/>
      <c r="DQ101" s="215"/>
      <c r="DR101" s="215"/>
      <c r="DS101" s="215"/>
      <c r="DT101" s="215"/>
      <c r="DU101" s="215"/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</row>
    <row r="102" spans="1:154" ht="18" x14ac:dyDescent="0.2">
      <c r="A102" s="250"/>
      <c r="B102" s="251"/>
      <c r="C102" s="251"/>
      <c r="D102" s="251">
        <v>59</v>
      </c>
      <c r="E102" s="251"/>
      <c r="F102" s="251"/>
      <c r="G102" s="263" t="s">
        <v>81</v>
      </c>
      <c r="H102" s="284">
        <f>H157+H358</f>
        <v>198000</v>
      </c>
      <c r="I102" s="284">
        <f>I157+I358</f>
        <v>195508</v>
      </c>
      <c r="J102" s="284">
        <f>J157+J358</f>
        <v>2492</v>
      </c>
      <c r="K102" s="285">
        <f t="shared" si="14"/>
        <v>98.74</v>
      </c>
      <c r="L102" s="284">
        <f>L157+L358</f>
        <v>198000</v>
      </c>
      <c r="M102" s="284">
        <f>M157+M358</f>
        <v>86733</v>
      </c>
      <c r="N102" s="284">
        <f>N157+N358</f>
        <v>108775</v>
      </c>
      <c r="O102" s="284">
        <f>O157+O358</f>
        <v>195508</v>
      </c>
      <c r="P102" s="284">
        <f t="shared" si="17"/>
        <v>2492</v>
      </c>
      <c r="Q102" s="285">
        <f t="shared" si="18"/>
        <v>98.74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5"/>
      <c r="DD102" s="215"/>
      <c r="DE102" s="215"/>
      <c r="DF102" s="215"/>
      <c r="DG102" s="215"/>
      <c r="DH102" s="215"/>
      <c r="DI102" s="215"/>
      <c r="DJ102" s="215"/>
      <c r="DK102" s="215"/>
      <c r="DL102" s="215"/>
      <c r="DM102" s="215"/>
      <c r="DN102" s="215"/>
      <c r="DO102" s="215"/>
      <c r="DP102" s="215"/>
      <c r="DQ102" s="215"/>
      <c r="DR102" s="215"/>
      <c r="DS102" s="215"/>
      <c r="DT102" s="215"/>
      <c r="DU102" s="215"/>
      <c r="DV102" s="215"/>
      <c r="DW102" s="215"/>
      <c r="DX102" s="215"/>
      <c r="DY102" s="215"/>
      <c r="DZ102" s="215"/>
      <c r="EA102" s="215"/>
      <c r="EB102" s="215"/>
      <c r="EC102" s="215"/>
      <c r="ED102" s="215"/>
      <c r="EE102" s="215"/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</row>
    <row r="103" spans="1:154" ht="54" x14ac:dyDescent="0.2">
      <c r="A103" s="250"/>
      <c r="B103" s="251"/>
      <c r="C103" s="251"/>
      <c r="D103" s="251">
        <v>60</v>
      </c>
      <c r="E103" s="251"/>
      <c r="F103" s="251"/>
      <c r="G103" s="286" t="s">
        <v>207</v>
      </c>
      <c r="H103" s="284">
        <f>H442</f>
        <v>0</v>
      </c>
      <c r="I103" s="284">
        <f>I442</f>
        <v>0</v>
      </c>
      <c r="J103" s="284">
        <v>0</v>
      </c>
      <c r="K103" s="285" t="e">
        <f t="shared" si="14"/>
        <v>#DIV/0!</v>
      </c>
      <c r="L103" s="284">
        <f>L442</f>
        <v>0</v>
      </c>
      <c r="M103" s="284">
        <f>M442</f>
        <v>0</v>
      </c>
      <c r="N103" s="284">
        <f>N442</f>
        <v>0</v>
      </c>
      <c r="O103" s="284">
        <f>O442</f>
        <v>0</v>
      </c>
      <c r="P103" s="284">
        <f t="shared" si="17"/>
        <v>0</v>
      </c>
      <c r="Q103" s="285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5"/>
      <c r="DD103" s="215"/>
      <c r="DE103" s="215"/>
      <c r="DF103" s="215"/>
      <c r="DG103" s="215"/>
      <c r="DH103" s="215"/>
      <c r="DI103" s="215"/>
      <c r="DJ103" s="215"/>
      <c r="DK103" s="215"/>
      <c r="DL103" s="215"/>
      <c r="DM103" s="215"/>
      <c r="DN103" s="215"/>
      <c r="DO103" s="215"/>
      <c r="DP103" s="215"/>
      <c r="DQ103" s="215"/>
      <c r="DR103" s="215"/>
      <c r="DS103" s="215"/>
      <c r="DT103" s="215"/>
      <c r="DU103" s="215"/>
      <c r="DV103" s="215"/>
      <c r="DW103" s="215"/>
      <c r="DX103" s="215"/>
      <c r="DY103" s="215"/>
      <c r="DZ103" s="215"/>
      <c r="EA103" s="215"/>
      <c r="EB103" s="215"/>
      <c r="EC103" s="215"/>
      <c r="ED103" s="215"/>
      <c r="EE103" s="215"/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</row>
    <row r="104" spans="1:154" ht="18" x14ac:dyDescent="0.2">
      <c r="A104" s="250"/>
      <c r="B104" s="251"/>
      <c r="C104" s="251"/>
      <c r="D104" s="251" t="s">
        <v>106</v>
      </c>
      <c r="E104" s="251"/>
      <c r="F104" s="251"/>
      <c r="G104" s="263" t="s">
        <v>84</v>
      </c>
      <c r="H104" s="284">
        <f>H249+H361</f>
        <v>0</v>
      </c>
      <c r="I104" s="284">
        <f>I249+I361</f>
        <v>0</v>
      </c>
      <c r="J104" s="284">
        <f>J105</f>
        <v>0</v>
      </c>
      <c r="K104" s="285" t="e">
        <f t="shared" si="14"/>
        <v>#DIV/0!</v>
      </c>
      <c r="L104" s="284">
        <f t="shared" ref="L104:O105" si="29">L249+L361</f>
        <v>0</v>
      </c>
      <c r="M104" s="284">
        <f t="shared" si="29"/>
        <v>0</v>
      </c>
      <c r="N104" s="284">
        <f t="shared" si="29"/>
        <v>0</v>
      </c>
      <c r="O104" s="284">
        <f t="shared" si="29"/>
        <v>0</v>
      </c>
      <c r="P104" s="284">
        <f t="shared" si="17"/>
        <v>0</v>
      </c>
      <c r="Q104" s="285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5"/>
      <c r="DD104" s="215"/>
      <c r="DE104" s="215"/>
      <c r="DF104" s="215"/>
      <c r="DG104" s="215"/>
      <c r="DH104" s="215"/>
      <c r="DI104" s="215"/>
      <c r="DJ104" s="215"/>
      <c r="DK104" s="215"/>
      <c r="DL104" s="215"/>
      <c r="DM104" s="215"/>
      <c r="DN104" s="215"/>
      <c r="DO104" s="215"/>
      <c r="DP104" s="215"/>
      <c r="DQ104" s="215"/>
      <c r="DR104" s="215"/>
      <c r="DS104" s="215"/>
      <c r="DT104" s="215"/>
      <c r="DU104" s="215"/>
      <c r="DV104" s="215"/>
      <c r="DW104" s="215"/>
      <c r="DX104" s="215"/>
      <c r="DY104" s="215"/>
      <c r="DZ104" s="215"/>
      <c r="EA104" s="215"/>
      <c r="EB104" s="215"/>
      <c r="EC104" s="215"/>
      <c r="ED104" s="215"/>
      <c r="EE104" s="215"/>
      <c r="EF104" s="215"/>
      <c r="EG104" s="215"/>
      <c r="EH104" s="215"/>
      <c r="EI104" s="215"/>
      <c r="EJ104" s="215"/>
      <c r="EK104" s="215"/>
      <c r="EL104" s="215"/>
      <c r="EM104" s="215"/>
      <c r="EN104" s="215"/>
      <c r="EO104" s="215"/>
      <c r="EP104" s="215"/>
      <c r="EQ104" s="215"/>
      <c r="ER104" s="215"/>
      <c r="ES104" s="215"/>
      <c r="ET104" s="215"/>
      <c r="EU104" s="215"/>
      <c r="EV104" s="215"/>
      <c r="EW104" s="215"/>
      <c r="EX104" s="215"/>
    </row>
    <row r="105" spans="1:154" ht="18" x14ac:dyDescent="0.2">
      <c r="A105" s="250"/>
      <c r="B105" s="251"/>
      <c r="C105" s="251"/>
      <c r="D105" s="251">
        <v>71</v>
      </c>
      <c r="E105" s="251"/>
      <c r="F105" s="251"/>
      <c r="G105" s="263" t="s">
        <v>86</v>
      </c>
      <c r="H105" s="284">
        <f>H250+H362</f>
        <v>0</v>
      </c>
      <c r="I105" s="284">
        <f>I250+I362</f>
        <v>0</v>
      </c>
      <c r="J105" s="284">
        <f>J250+J362</f>
        <v>0</v>
      </c>
      <c r="K105" s="285" t="e">
        <f t="shared" si="14"/>
        <v>#DIV/0!</v>
      </c>
      <c r="L105" s="284">
        <f t="shared" si="29"/>
        <v>0</v>
      </c>
      <c r="M105" s="284">
        <f t="shared" si="29"/>
        <v>0</v>
      </c>
      <c r="N105" s="284">
        <f t="shared" si="29"/>
        <v>0</v>
      </c>
      <c r="O105" s="284">
        <f t="shared" si="29"/>
        <v>0</v>
      </c>
      <c r="P105" s="284">
        <f t="shared" si="17"/>
        <v>0</v>
      </c>
      <c r="Q105" s="285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5"/>
      <c r="DD105" s="215"/>
      <c r="DE105" s="215"/>
      <c r="DF105" s="215"/>
      <c r="DG105" s="215"/>
      <c r="DH105" s="215"/>
      <c r="DI105" s="215"/>
      <c r="DJ105" s="215"/>
      <c r="DK105" s="215"/>
      <c r="DL105" s="215"/>
      <c r="DM105" s="215"/>
      <c r="DN105" s="215"/>
      <c r="DO105" s="215"/>
      <c r="DP105" s="215"/>
      <c r="DQ105" s="215"/>
      <c r="DR105" s="215"/>
      <c r="DS105" s="215"/>
      <c r="DT105" s="215"/>
      <c r="DU105" s="215"/>
      <c r="DV105" s="215"/>
      <c r="DW105" s="215"/>
      <c r="DX105" s="215"/>
      <c r="DY105" s="215"/>
      <c r="DZ105" s="215"/>
      <c r="EA105" s="215"/>
      <c r="EB105" s="215"/>
      <c r="EC105" s="215"/>
      <c r="ED105" s="215"/>
      <c r="EE105" s="215"/>
      <c r="EF105" s="215"/>
      <c r="EG105" s="215"/>
      <c r="EH105" s="215"/>
      <c r="EI105" s="215"/>
      <c r="EJ105" s="215"/>
      <c r="EK105" s="215"/>
      <c r="EL105" s="215"/>
      <c r="EM105" s="215"/>
      <c r="EN105" s="215"/>
      <c r="EO105" s="215"/>
      <c r="EP105" s="215"/>
      <c r="EQ105" s="215"/>
      <c r="ER105" s="215"/>
      <c r="ES105" s="215"/>
      <c r="ET105" s="215"/>
      <c r="EU105" s="215"/>
      <c r="EV105" s="215"/>
      <c r="EW105" s="215"/>
      <c r="EX105" s="215"/>
    </row>
    <row r="106" spans="1:154" ht="18" hidden="1" x14ac:dyDescent="0.2">
      <c r="A106" s="250"/>
      <c r="B106" s="251"/>
      <c r="C106" s="251"/>
      <c r="D106" s="251">
        <v>79</v>
      </c>
      <c r="E106" s="251"/>
      <c r="F106" s="251"/>
      <c r="G106" s="263" t="s">
        <v>107</v>
      </c>
      <c r="H106" s="284">
        <f>H107+H108</f>
        <v>0</v>
      </c>
      <c r="I106" s="284">
        <f>I107+I108</f>
        <v>0</v>
      </c>
      <c r="J106" s="284">
        <f t="shared" ref="J106" si="30">J107+J108</f>
        <v>0</v>
      </c>
      <c r="K106" s="285" t="e">
        <f t="shared" si="14"/>
        <v>#DIV/0!</v>
      </c>
      <c r="L106" s="284">
        <f>L107+L108</f>
        <v>0</v>
      </c>
      <c r="M106" s="284">
        <f>M107+M108</f>
        <v>0</v>
      </c>
      <c r="N106" s="284">
        <f>N107+N108</f>
        <v>0</v>
      </c>
      <c r="O106" s="284">
        <f>O369</f>
        <v>0</v>
      </c>
      <c r="P106" s="284">
        <f t="shared" si="17"/>
        <v>0</v>
      </c>
      <c r="Q106" s="285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5"/>
      <c r="DD106" s="215"/>
      <c r="DE106" s="215"/>
      <c r="DF106" s="215"/>
      <c r="DG106" s="215"/>
      <c r="DH106" s="215"/>
      <c r="DI106" s="215"/>
      <c r="DJ106" s="215"/>
      <c r="DK106" s="215"/>
      <c r="DL106" s="215"/>
      <c r="DM106" s="215"/>
      <c r="DN106" s="215"/>
      <c r="DO106" s="215"/>
      <c r="DP106" s="215"/>
      <c r="DQ106" s="215"/>
      <c r="DR106" s="215"/>
      <c r="DS106" s="215"/>
      <c r="DT106" s="215"/>
      <c r="DU106" s="215"/>
      <c r="DV106" s="215"/>
      <c r="DW106" s="215"/>
      <c r="DX106" s="215"/>
      <c r="DY106" s="215"/>
      <c r="DZ106" s="215"/>
      <c r="EA106" s="215"/>
      <c r="EB106" s="215"/>
      <c r="EC106" s="215"/>
      <c r="ED106" s="215"/>
      <c r="EE106" s="215"/>
      <c r="EF106" s="215"/>
      <c r="EG106" s="215"/>
      <c r="EH106" s="215"/>
      <c r="EI106" s="215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</row>
    <row r="107" spans="1:154" ht="18" hidden="1" x14ac:dyDescent="0.2">
      <c r="A107" s="250"/>
      <c r="B107" s="251"/>
      <c r="C107" s="251"/>
      <c r="D107" s="251" t="s">
        <v>108</v>
      </c>
      <c r="E107" s="251"/>
      <c r="F107" s="251"/>
      <c r="G107" s="263" t="s">
        <v>109</v>
      </c>
      <c r="H107" s="284">
        <v>0</v>
      </c>
      <c r="I107" s="284">
        <v>0</v>
      </c>
      <c r="J107" s="284">
        <v>0</v>
      </c>
      <c r="K107" s="285" t="e">
        <f t="shared" si="14"/>
        <v>#DIV/0!</v>
      </c>
      <c r="L107" s="284">
        <v>0</v>
      </c>
      <c r="M107" s="284">
        <v>0</v>
      </c>
      <c r="N107" s="284">
        <v>0</v>
      </c>
      <c r="O107" s="284">
        <v>0</v>
      </c>
      <c r="P107" s="284">
        <f t="shared" si="17"/>
        <v>0</v>
      </c>
      <c r="Q107" s="28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215"/>
      <c r="DN107" s="215"/>
      <c r="DO107" s="215"/>
      <c r="DP107" s="215"/>
      <c r="DQ107" s="215"/>
      <c r="DR107" s="215"/>
      <c r="DS107" s="215"/>
      <c r="DT107" s="215"/>
      <c r="DU107" s="215"/>
      <c r="DV107" s="215"/>
      <c r="DW107" s="215"/>
      <c r="DX107" s="215"/>
      <c r="DY107" s="215"/>
      <c r="DZ107" s="215"/>
      <c r="EA107" s="215"/>
      <c r="EB107" s="215"/>
      <c r="EC107" s="215"/>
      <c r="ED107" s="215"/>
      <c r="EE107" s="215"/>
      <c r="EF107" s="215"/>
      <c r="EG107" s="215"/>
      <c r="EH107" s="215"/>
      <c r="EI107" s="215"/>
      <c r="EJ107" s="215"/>
      <c r="EK107" s="215"/>
      <c r="EL107" s="215"/>
      <c r="EM107" s="215"/>
      <c r="EN107" s="215"/>
      <c r="EO107" s="215"/>
      <c r="EP107" s="215"/>
      <c r="EQ107" s="215"/>
      <c r="ER107" s="215"/>
      <c r="ES107" s="215"/>
      <c r="ET107" s="215"/>
      <c r="EU107" s="215"/>
      <c r="EV107" s="215"/>
      <c r="EW107" s="215"/>
      <c r="EX107" s="215"/>
    </row>
    <row r="108" spans="1:154" ht="18" hidden="1" x14ac:dyDescent="0.2">
      <c r="A108" s="250"/>
      <c r="B108" s="251"/>
      <c r="C108" s="251"/>
      <c r="D108" s="251">
        <v>81</v>
      </c>
      <c r="E108" s="251"/>
      <c r="F108" s="251"/>
      <c r="G108" s="263" t="s">
        <v>110</v>
      </c>
      <c r="H108" s="284">
        <f>H372</f>
        <v>0</v>
      </c>
      <c r="I108" s="284">
        <f>I372</f>
        <v>0</v>
      </c>
      <c r="J108" s="284">
        <f>J372</f>
        <v>0</v>
      </c>
      <c r="K108" s="285" t="e">
        <f t="shared" si="14"/>
        <v>#DIV/0!</v>
      </c>
      <c r="L108" s="284">
        <f>L372</f>
        <v>0</v>
      </c>
      <c r="M108" s="284">
        <f>M372</f>
        <v>0</v>
      </c>
      <c r="N108" s="284">
        <f>N372</f>
        <v>0</v>
      </c>
      <c r="O108" s="284">
        <f>O372</f>
        <v>0</v>
      </c>
      <c r="P108" s="284">
        <f t="shared" si="17"/>
        <v>0</v>
      </c>
      <c r="Q108" s="28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215"/>
      <c r="DN108" s="215"/>
      <c r="DO108" s="215"/>
      <c r="DP108" s="215"/>
      <c r="DQ108" s="215"/>
      <c r="DR108" s="215"/>
      <c r="DS108" s="215"/>
      <c r="DT108" s="215"/>
      <c r="DU108" s="215"/>
      <c r="DV108" s="215"/>
      <c r="DW108" s="215"/>
      <c r="DX108" s="215"/>
      <c r="DY108" s="215"/>
      <c r="DZ108" s="215"/>
      <c r="EA108" s="215"/>
      <c r="EB108" s="215"/>
      <c r="EC108" s="215"/>
      <c r="ED108" s="215"/>
      <c r="EE108" s="215"/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</row>
    <row r="109" spans="1:154" ht="18.75" thickBot="1" x14ac:dyDescent="0.25">
      <c r="A109" s="291"/>
      <c r="B109" s="292"/>
      <c r="C109" s="292"/>
      <c r="D109" s="292">
        <v>85</v>
      </c>
      <c r="E109" s="292"/>
      <c r="F109" s="292"/>
      <c r="G109" s="293" t="s">
        <v>87</v>
      </c>
      <c r="H109" s="294">
        <f>+H257+H373+H445+H159</f>
        <v>0</v>
      </c>
      <c r="I109" s="294">
        <f>+I257+I373+I445+I159</f>
        <v>-147713.16999999998</v>
      </c>
      <c r="J109" s="294">
        <f>+J257+J373+J445</f>
        <v>147713.16999999998</v>
      </c>
      <c r="K109" s="295"/>
      <c r="L109" s="294">
        <f>+L257+L373+L445+L159</f>
        <v>0</v>
      </c>
      <c r="M109" s="294">
        <f>+M257+M373+M445+M159</f>
        <v>-139399.16999999998</v>
      </c>
      <c r="N109" s="294">
        <f>+N257+N373+N445+N159</f>
        <v>-8314</v>
      </c>
      <c r="O109" s="294">
        <f>+O257+O373+O445+O159</f>
        <v>-147713.16999999998</v>
      </c>
      <c r="P109" s="294">
        <f t="shared" si="17"/>
        <v>147713.16999999998</v>
      </c>
      <c r="Q109" s="295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215"/>
      <c r="DN109" s="215"/>
      <c r="DO109" s="215"/>
      <c r="DP109" s="215"/>
      <c r="DQ109" s="215"/>
      <c r="DR109" s="215"/>
      <c r="DS109" s="215"/>
      <c r="DT109" s="215"/>
      <c r="DU109" s="215"/>
      <c r="DV109" s="215"/>
      <c r="DW109" s="215"/>
      <c r="DX109" s="215"/>
      <c r="DY109" s="215"/>
      <c r="DZ109" s="215"/>
      <c r="EA109" s="215"/>
      <c r="EB109" s="215"/>
      <c r="EC109" s="215"/>
      <c r="ED109" s="215"/>
      <c r="EE109" s="215"/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</row>
    <row r="110" spans="1:154" ht="36" x14ac:dyDescent="0.2">
      <c r="A110" s="583" t="s">
        <v>111</v>
      </c>
      <c r="B110" s="584"/>
      <c r="C110" s="584"/>
      <c r="D110" s="584"/>
      <c r="E110" s="584"/>
      <c r="F110" s="584"/>
      <c r="G110" s="296" t="s">
        <v>112</v>
      </c>
      <c r="H110" s="297">
        <f>H111+H159</f>
        <v>198000</v>
      </c>
      <c r="I110" s="297">
        <f>I111+I159</f>
        <v>195508</v>
      </c>
      <c r="J110" s="297">
        <f>J111+J159</f>
        <v>2492</v>
      </c>
      <c r="K110" s="298">
        <f>ROUND(I110/H110*100,2)</f>
        <v>98.74</v>
      </c>
      <c r="L110" s="297">
        <f>L111+L159</f>
        <v>198000</v>
      </c>
      <c r="M110" s="299">
        <f>M111+M159</f>
        <v>86733</v>
      </c>
      <c r="N110" s="297">
        <f>N111+N159</f>
        <v>108775</v>
      </c>
      <c r="O110" s="300">
        <f>O111+O159</f>
        <v>195508</v>
      </c>
      <c r="P110" s="300">
        <f t="shared" si="17"/>
        <v>2492</v>
      </c>
      <c r="Q110" s="282">
        <f t="shared" si="18"/>
        <v>98.74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215"/>
      <c r="DN110" s="215"/>
      <c r="DO110" s="215"/>
      <c r="DP110" s="215"/>
      <c r="DQ110" s="215"/>
      <c r="DR110" s="215"/>
      <c r="DS110" s="215"/>
      <c r="DT110" s="215"/>
      <c r="DU110" s="215"/>
      <c r="DV110" s="215"/>
      <c r="DW110" s="215"/>
      <c r="DX110" s="215"/>
      <c r="DY110" s="215"/>
      <c r="DZ110" s="215"/>
      <c r="EA110" s="215"/>
      <c r="EB110" s="215"/>
      <c r="EC110" s="215"/>
      <c r="ED110" s="215"/>
      <c r="EE110" s="215"/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</row>
    <row r="111" spans="1:154" ht="18" x14ac:dyDescent="0.2">
      <c r="A111" s="250"/>
      <c r="B111" s="251"/>
      <c r="C111" s="251"/>
      <c r="D111" s="251" t="s">
        <v>33</v>
      </c>
      <c r="E111" s="251"/>
      <c r="F111" s="251"/>
      <c r="G111" s="301" t="s">
        <v>63</v>
      </c>
      <c r="H111" s="302">
        <f>H112+H139+H157</f>
        <v>198000</v>
      </c>
      <c r="I111" s="302">
        <f>I112+I139+I157</f>
        <v>195508</v>
      </c>
      <c r="J111" s="302">
        <f>J112+J139+J157</f>
        <v>2492</v>
      </c>
      <c r="K111" s="303">
        <f>ROUND(I111/H111*100,2)</f>
        <v>98.74</v>
      </c>
      <c r="L111" s="302">
        <f>L112+L139+L157</f>
        <v>198000</v>
      </c>
      <c r="M111" s="284">
        <f>M112+M139+M157</f>
        <v>86733</v>
      </c>
      <c r="N111" s="302">
        <f>N112+N139+N157</f>
        <v>108775</v>
      </c>
      <c r="O111" s="304">
        <f>O112+O139+O157</f>
        <v>195508</v>
      </c>
      <c r="P111" s="304">
        <f t="shared" si="17"/>
        <v>2492</v>
      </c>
      <c r="Q111" s="305">
        <f t="shared" si="18"/>
        <v>98.74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215"/>
      <c r="DN111" s="215"/>
      <c r="DO111" s="215"/>
      <c r="DP111" s="215"/>
      <c r="DQ111" s="215"/>
      <c r="DR111" s="215"/>
      <c r="DS111" s="215"/>
      <c r="DT111" s="215"/>
      <c r="DU111" s="215"/>
      <c r="DV111" s="215"/>
      <c r="DW111" s="215"/>
      <c r="DX111" s="215"/>
      <c r="DY111" s="215"/>
      <c r="DZ111" s="215"/>
      <c r="EA111" s="215"/>
      <c r="EB111" s="215"/>
      <c r="EC111" s="215"/>
      <c r="ED111" s="215"/>
      <c r="EE111" s="215"/>
      <c r="EF111" s="215"/>
      <c r="EG111" s="215"/>
      <c r="EH111" s="215"/>
      <c r="EI111" s="215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</row>
    <row r="112" spans="1:154" ht="18" x14ac:dyDescent="0.2">
      <c r="A112" s="250"/>
      <c r="B112" s="251"/>
      <c r="C112" s="251"/>
      <c r="D112" s="251" t="s">
        <v>89</v>
      </c>
      <c r="E112" s="251"/>
      <c r="F112" s="251"/>
      <c r="G112" s="301" t="s">
        <v>65</v>
      </c>
      <c r="H112" s="302">
        <f>H113+H132+H130</f>
        <v>0</v>
      </c>
      <c r="I112" s="302">
        <f>I113+I132+I130</f>
        <v>0</v>
      </c>
      <c r="J112" s="302">
        <f>J113+J132+J130</f>
        <v>0</v>
      </c>
      <c r="K112" s="303"/>
      <c r="L112" s="302">
        <f>L113+L132+L130</f>
        <v>0</v>
      </c>
      <c r="M112" s="284">
        <f>M113+M132+M130</f>
        <v>0</v>
      </c>
      <c r="N112" s="302">
        <f>N113+N132+N130</f>
        <v>0</v>
      </c>
      <c r="O112" s="304">
        <f>O113+O132+O130</f>
        <v>0</v>
      </c>
      <c r="P112" s="304">
        <f t="shared" si="17"/>
        <v>0</v>
      </c>
      <c r="Q112" s="305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215"/>
      <c r="DN112" s="215"/>
      <c r="DO112" s="215"/>
      <c r="DP112" s="215"/>
      <c r="DQ112" s="215"/>
      <c r="DR112" s="215"/>
      <c r="DS112" s="215"/>
      <c r="DT112" s="215"/>
      <c r="DU112" s="215"/>
      <c r="DV112" s="215"/>
      <c r="DW112" s="215"/>
      <c r="DX112" s="215"/>
      <c r="DY112" s="215"/>
      <c r="DZ112" s="215"/>
      <c r="EA112" s="215"/>
      <c r="EB112" s="215"/>
      <c r="EC112" s="215"/>
      <c r="ED112" s="215"/>
      <c r="EE112" s="215"/>
      <c r="EF112" s="215"/>
      <c r="EG112" s="215"/>
      <c r="EH112" s="215"/>
      <c r="EI112" s="215"/>
      <c r="EJ112" s="215"/>
      <c r="EK112" s="215"/>
      <c r="EL112" s="215"/>
      <c r="EM112" s="215"/>
      <c r="EN112" s="215"/>
      <c r="EO112" s="215"/>
      <c r="EP112" s="215"/>
      <c r="EQ112" s="215"/>
      <c r="ER112" s="215"/>
      <c r="ES112" s="215"/>
      <c r="ET112" s="215"/>
      <c r="EU112" s="215"/>
      <c r="EV112" s="215"/>
      <c r="EW112" s="215"/>
      <c r="EX112" s="215"/>
    </row>
    <row r="113" spans="1:154" ht="18" x14ac:dyDescent="0.2">
      <c r="A113" s="250"/>
      <c r="B113" s="251"/>
      <c r="C113" s="251"/>
      <c r="D113" s="251"/>
      <c r="E113" s="251" t="s">
        <v>33</v>
      </c>
      <c r="F113" s="251"/>
      <c r="G113" s="263" t="s">
        <v>113</v>
      </c>
      <c r="H113" s="302">
        <f>SUM(H114:H129)</f>
        <v>0</v>
      </c>
      <c r="I113" s="302">
        <f>SUM(I114:I129)</f>
        <v>0</v>
      </c>
      <c r="J113" s="302">
        <f>SUM(J114:J129)</f>
        <v>0</v>
      </c>
      <c r="K113" s="303"/>
      <c r="L113" s="302">
        <f>SUM(L114:L129)</f>
        <v>0</v>
      </c>
      <c r="M113" s="284">
        <f>SUM(M114:M129)</f>
        <v>0</v>
      </c>
      <c r="N113" s="302">
        <f>SUM(N114:N129)</f>
        <v>0</v>
      </c>
      <c r="O113" s="304">
        <f>SUM(O114:O129)</f>
        <v>0</v>
      </c>
      <c r="P113" s="304">
        <f t="shared" si="17"/>
        <v>0</v>
      </c>
      <c r="Q113" s="305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5"/>
      <c r="DD113" s="215"/>
      <c r="DE113" s="215"/>
      <c r="DF113" s="215"/>
      <c r="DG113" s="215"/>
      <c r="DH113" s="215"/>
      <c r="DI113" s="215"/>
      <c r="DJ113" s="215"/>
      <c r="DK113" s="215"/>
      <c r="DL113" s="215"/>
      <c r="DM113" s="215"/>
      <c r="DN113" s="215"/>
      <c r="DO113" s="215"/>
      <c r="DP113" s="215"/>
      <c r="DQ113" s="215"/>
      <c r="DR113" s="215"/>
      <c r="DS113" s="215"/>
      <c r="DT113" s="215"/>
      <c r="DU113" s="215"/>
      <c r="DV113" s="215"/>
      <c r="DW113" s="215"/>
      <c r="DX113" s="215"/>
      <c r="DY113" s="215"/>
      <c r="DZ113" s="215"/>
      <c r="EA113" s="215"/>
      <c r="EB113" s="215"/>
      <c r="EC113" s="215"/>
      <c r="ED113" s="215"/>
      <c r="EE113" s="215"/>
      <c r="EF113" s="215"/>
      <c r="EG113" s="215"/>
      <c r="EH113" s="215"/>
      <c r="EI113" s="215"/>
      <c r="EJ113" s="215"/>
      <c r="EK113" s="215"/>
      <c r="EL113" s="215"/>
      <c r="EM113" s="215"/>
      <c r="EN113" s="215"/>
      <c r="EO113" s="215"/>
      <c r="EP113" s="215"/>
      <c r="EQ113" s="215"/>
      <c r="ER113" s="215"/>
      <c r="ES113" s="215"/>
      <c r="ET113" s="215"/>
      <c r="EU113" s="215"/>
      <c r="EV113" s="215"/>
      <c r="EW113" s="215"/>
      <c r="EX113" s="215"/>
    </row>
    <row r="114" spans="1:154" ht="18" x14ac:dyDescent="0.2">
      <c r="A114" s="262"/>
      <c r="B114" s="261"/>
      <c r="C114" s="261"/>
      <c r="D114" s="261"/>
      <c r="E114" s="261"/>
      <c r="F114" s="261" t="s">
        <v>33</v>
      </c>
      <c r="G114" s="265" t="s">
        <v>114</v>
      </c>
      <c r="H114" s="306"/>
      <c r="I114" s="306"/>
      <c r="J114" s="306">
        <f t="shared" ref="J114:J156" si="31">H114-I114</f>
        <v>0</v>
      </c>
      <c r="K114" s="303"/>
      <c r="L114" s="306"/>
      <c r="M114" s="307"/>
      <c r="N114" s="306"/>
      <c r="O114" s="308">
        <f>M114+N114</f>
        <v>0</v>
      </c>
      <c r="P114" s="308">
        <f t="shared" si="17"/>
        <v>0</v>
      </c>
      <c r="Q114" s="305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5"/>
      <c r="DD114" s="215"/>
      <c r="DE114" s="215"/>
      <c r="DF114" s="215"/>
      <c r="DG114" s="215"/>
      <c r="DH114" s="215"/>
      <c r="DI114" s="215"/>
      <c r="DJ114" s="215"/>
      <c r="DK114" s="215"/>
      <c r="DL114" s="215"/>
      <c r="DM114" s="215"/>
      <c r="DN114" s="215"/>
      <c r="DO114" s="215"/>
      <c r="DP114" s="215"/>
      <c r="DQ114" s="215"/>
      <c r="DR114" s="215"/>
      <c r="DS114" s="215"/>
      <c r="DT114" s="215"/>
      <c r="DU114" s="215"/>
      <c r="DV114" s="215"/>
      <c r="DW114" s="215"/>
      <c r="DX114" s="215"/>
      <c r="DY114" s="215"/>
      <c r="DZ114" s="215"/>
      <c r="EA114" s="215"/>
      <c r="EB114" s="215"/>
      <c r="EC114" s="215"/>
      <c r="ED114" s="215"/>
      <c r="EE114" s="215"/>
      <c r="EF114" s="215"/>
      <c r="EG114" s="215"/>
      <c r="EH114" s="215"/>
      <c r="EI114" s="215"/>
      <c r="EJ114" s="215"/>
      <c r="EK114" s="215"/>
      <c r="EL114" s="215"/>
      <c r="EM114" s="215"/>
      <c r="EN114" s="215"/>
      <c r="EO114" s="215"/>
      <c r="EP114" s="215"/>
      <c r="EQ114" s="215"/>
      <c r="ER114" s="215"/>
      <c r="ES114" s="215"/>
      <c r="ET114" s="215"/>
      <c r="EU114" s="215"/>
      <c r="EV114" s="215"/>
      <c r="EW114" s="215"/>
      <c r="EX114" s="215"/>
    </row>
    <row r="115" spans="1:154" ht="18" hidden="1" x14ac:dyDescent="0.2">
      <c r="A115" s="262"/>
      <c r="B115" s="261"/>
      <c r="C115" s="261"/>
      <c r="D115" s="261"/>
      <c r="E115" s="261"/>
      <c r="F115" s="261" t="s">
        <v>31</v>
      </c>
      <c r="G115" s="265" t="s">
        <v>298</v>
      </c>
      <c r="H115" s="306"/>
      <c r="I115" s="306"/>
      <c r="J115" s="306">
        <f t="shared" si="31"/>
        <v>0</v>
      </c>
      <c r="K115" s="303"/>
      <c r="L115" s="306"/>
      <c r="M115" s="307"/>
      <c r="N115" s="306"/>
      <c r="O115" s="308">
        <f t="shared" ref="O115:O138" si="32">M115+N115</f>
        <v>0</v>
      </c>
      <c r="P115" s="308">
        <f t="shared" si="17"/>
        <v>0</v>
      </c>
      <c r="Q115" s="305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215"/>
      <c r="DN115" s="215"/>
      <c r="DO115" s="215"/>
      <c r="DP115" s="215"/>
      <c r="DQ115" s="215"/>
      <c r="DR115" s="215"/>
      <c r="DS115" s="215"/>
      <c r="DT115" s="215"/>
      <c r="DU115" s="215"/>
      <c r="DV115" s="215"/>
      <c r="DW115" s="215"/>
      <c r="DX115" s="215"/>
      <c r="DY115" s="215"/>
      <c r="DZ115" s="215"/>
      <c r="EA115" s="215"/>
      <c r="EB115" s="215"/>
      <c r="EC115" s="215"/>
      <c r="ED115" s="215"/>
      <c r="EE115" s="215"/>
      <c r="EF115" s="215"/>
      <c r="EG115" s="215"/>
      <c r="EH115" s="215"/>
      <c r="EI115" s="215"/>
      <c r="EJ115" s="215"/>
      <c r="EK115" s="215"/>
      <c r="EL115" s="215"/>
      <c r="EM115" s="215"/>
      <c r="EN115" s="215"/>
      <c r="EO115" s="215"/>
      <c r="EP115" s="215"/>
      <c r="EQ115" s="215"/>
      <c r="ER115" s="215"/>
      <c r="ES115" s="215"/>
      <c r="ET115" s="215"/>
      <c r="EU115" s="215"/>
      <c r="EV115" s="215"/>
      <c r="EW115" s="215"/>
      <c r="EX115" s="215"/>
    </row>
    <row r="116" spans="1:154" ht="18" x14ac:dyDescent="0.2">
      <c r="A116" s="262"/>
      <c r="B116" s="261"/>
      <c r="C116" s="261"/>
      <c r="D116" s="261"/>
      <c r="E116" s="261"/>
      <c r="F116" s="261" t="s">
        <v>116</v>
      </c>
      <c r="G116" s="265" t="s">
        <v>296</v>
      </c>
      <c r="H116" s="306"/>
      <c r="I116" s="306"/>
      <c r="J116" s="306">
        <f t="shared" si="31"/>
        <v>0</v>
      </c>
      <c r="K116" s="303"/>
      <c r="L116" s="306"/>
      <c r="M116" s="307"/>
      <c r="N116" s="306"/>
      <c r="O116" s="308">
        <f t="shared" si="32"/>
        <v>0</v>
      </c>
      <c r="P116" s="308">
        <f t="shared" si="17"/>
        <v>0</v>
      </c>
      <c r="Q116" s="305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215"/>
      <c r="DN116" s="215"/>
      <c r="DO116" s="215"/>
      <c r="DP116" s="215"/>
      <c r="DQ116" s="215"/>
      <c r="DR116" s="215"/>
      <c r="DS116" s="215"/>
      <c r="DT116" s="215"/>
      <c r="DU116" s="215"/>
      <c r="DV116" s="215"/>
      <c r="DW116" s="215"/>
      <c r="DX116" s="215"/>
      <c r="DY116" s="215"/>
      <c r="DZ116" s="215"/>
      <c r="EA116" s="215"/>
      <c r="EB116" s="215"/>
      <c r="EC116" s="215"/>
      <c r="ED116" s="215"/>
      <c r="EE116" s="215"/>
      <c r="EF116" s="215"/>
      <c r="EG116" s="215"/>
      <c r="EH116" s="215"/>
      <c r="EI116" s="215"/>
      <c r="EJ116" s="215"/>
      <c r="EK116" s="215"/>
      <c r="EL116" s="215"/>
      <c r="EM116" s="215"/>
      <c r="EN116" s="215"/>
      <c r="EO116" s="215"/>
      <c r="EP116" s="215"/>
      <c r="EQ116" s="215"/>
      <c r="ER116" s="215"/>
      <c r="ES116" s="215"/>
      <c r="ET116" s="215"/>
      <c r="EU116" s="215"/>
      <c r="EV116" s="215"/>
      <c r="EW116" s="215"/>
      <c r="EX116" s="215"/>
    </row>
    <row r="117" spans="1:154" ht="18" hidden="1" x14ac:dyDescent="0.2">
      <c r="A117" s="262"/>
      <c r="B117" s="261"/>
      <c r="C117" s="261"/>
      <c r="D117" s="261"/>
      <c r="E117" s="261"/>
      <c r="F117" s="261" t="s">
        <v>23</v>
      </c>
      <c r="G117" s="265" t="s">
        <v>297</v>
      </c>
      <c r="H117" s="306"/>
      <c r="I117" s="306"/>
      <c r="J117" s="306">
        <f t="shared" si="31"/>
        <v>0</v>
      </c>
      <c r="K117" s="303"/>
      <c r="L117" s="306"/>
      <c r="M117" s="307"/>
      <c r="N117" s="306"/>
      <c r="O117" s="308">
        <f t="shared" si="32"/>
        <v>0</v>
      </c>
      <c r="P117" s="308">
        <f t="shared" si="17"/>
        <v>0</v>
      </c>
      <c r="Q117" s="305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15"/>
      <c r="DN117" s="215"/>
      <c r="DO117" s="215"/>
      <c r="DP117" s="215"/>
      <c r="DQ117" s="215"/>
      <c r="DR117" s="215"/>
      <c r="DS117" s="215"/>
      <c r="DT117" s="215"/>
      <c r="DU117" s="215"/>
      <c r="DV117" s="215"/>
      <c r="DW117" s="215"/>
      <c r="DX117" s="215"/>
      <c r="DY117" s="215"/>
      <c r="DZ117" s="215"/>
      <c r="EA117" s="215"/>
      <c r="EB117" s="215"/>
      <c r="EC117" s="215"/>
      <c r="ED117" s="215"/>
      <c r="EE117" s="215"/>
      <c r="EF117" s="215"/>
      <c r="EG117" s="215"/>
      <c r="EH117" s="215"/>
      <c r="EI117" s="215"/>
      <c r="EJ117" s="215"/>
      <c r="EK117" s="215"/>
      <c r="EL117" s="215"/>
      <c r="EM117" s="215"/>
      <c r="EN117" s="215"/>
      <c r="EO117" s="215"/>
      <c r="EP117" s="215"/>
      <c r="EQ117" s="215"/>
      <c r="ER117" s="215"/>
      <c r="ES117" s="215"/>
      <c r="ET117" s="215"/>
      <c r="EU117" s="215"/>
      <c r="EV117" s="215"/>
      <c r="EW117" s="215"/>
      <c r="EX117" s="215"/>
    </row>
    <row r="118" spans="1:154" ht="18" hidden="1" x14ac:dyDescent="0.2">
      <c r="A118" s="262"/>
      <c r="B118" s="261"/>
      <c r="C118" s="261"/>
      <c r="D118" s="261"/>
      <c r="E118" s="261"/>
      <c r="F118" s="261" t="s">
        <v>34</v>
      </c>
      <c r="G118" s="265" t="s">
        <v>299</v>
      </c>
      <c r="H118" s="306"/>
      <c r="I118" s="306"/>
      <c r="J118" s="306">
        <f t="shared" si="31"/>
        <v>0</v>
      </c>
      <c r="K118" s="303"/>
      <c r="L118" s="306"/>
      <c r="M118" s="307"/>
      <c r="N118" s="306"/>
      <c r="O118" s="308">
        <f t="shared" si="32"/>
        <v>0</v>
      </c>
      <c r="P118" s="308">
        <f t="shared" si="17"/>
        <v>0</v>
      </c>
      <c r="Q118" s="305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15"/>
      <c r="DN118" s="215"/>
      <c r="DO118" s="215"/>
      <c r="DP118" s="215"/>
      <c r="DQ118" s="215"/>
      <c r="DR118" s="215"/>
      <c r="DS118" s="215"/>
      <c r="DT118" s="215"/>
      <c r="DU118" s="215"/>
      <c r="DV118" s="215"/>
      <c r="DW118" s="215"/>
      <c r="DX118" s="215"/>
      <c r="DY118" s="215"/>
      <c r="DZ118" s="215"/>
      <c r="EA118" s="215"/>
      <c r="EB118" s="215"/>
      <c r="EC118" s="215"/>
      <c r="ED118" s="215"/>
      <c r="EE118" s="215"/>
      <c r="EF118" s="215"/>
      <c r="EG118" s="215"/>
      <c r="EH118" s="215"/>
      <c r="EI118" s="215"/>
      <c r="EJ118" s="215"/>
      <c r="EK118" s="215"/>
      <c r="EL118" s="215"/>
      <c r="EM118" s="215"/>
      <c r="EN118" s="215"/>
      <c r="EO118" s="215"/>
      <c r="EP118" s="215"/>
      <c r="EQ118" s="215"/>
      <c r="ER118" s="215"/>
      <c r="ES118" s="215"/>
      <c r="ET118" s="215"/>
      <c r="EU118" s="215"/>
      <c r="EV118" s="215"/>
      <c r="EW118" s="215"/>
      <c r="EX118" s="215"/>
    </row>
    <row r="119" spans="1:154" ht="18" hidden="1" x14ac:dyDescent="0.2">
      <c r="A119" s="262"/>
      <c r="B119" s="261"/>
      <c r="C119" s="261"/>
      <c r="D119" s="261"/>
      <c r="E119" s="261"/>
      <c r="F119" s="261" t="s">
        <v>126</v>
      </c>
      <c r="G119" s="265" t="s">
        <v>287</v>
      </c>
      <c r="H119" s="306"/>
      <c r="I119" s="306"/>
      <c r="J119" s="306">
        <f t="shared" si="31"/>
        <v>0</v>
      </c>
      <c r="K119" s="303"/>
      <c r="L119" s="306"/>
      <c r="M119" s="307"/>
      <c r="N119" s="306"/>
      <c r="O119" s="308">
        <f t="shared" si="32"/>
        <v>0</v>
      </c>
      <c r="P119" s="308">
        <f t="shared" si="17"/>
        <v>0</v>
      </c>
      <c r="Q119" s="305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15"/>
      <c r="DN119" s="215"/>
      <c r="DO119" s="215"/>
      <c r="DP119" s="215"/>
      <c r="DQ119" s="215"/>
      <c r="DR119" s="215"/>
      <c r="DS119" s="215"/>
      <c r="DT119" s="215"/>
      <c r="DU119" s="215"/>
      <c r="DV119" s="215"/>
      <c r="DW119" s="215"/>
      <c r="DX119" s="215"/>
      <c r="DY119" s="215"/>
      <c r="DZ119" s="215"/>
      <c r="EA119" s="215"/>
      <c r="EB119" s="215"/>
      <c r="EC119" s="215"/>
      <c r="ED119" s="215"/>
      <c r="EE119" s="215"/>
      <c r="EF119" s="215"/>
      <c r="EG119" s="215"/>
      <c r="EH119" s="215"/>
      <c r="EI119" s="215"/>
      <c r="EJ119" s="215"/>
      <c r="EK119" s="215"/>
      <c r="EL119" s="215"/>
      <c r="EM119" s="215"/>
      <c r="EN119" s="215"/>
      <c r="EO119" s="215"/>
      <c r="EP119" s="215"/>
      <c r="EQ119" s="215"/>
      <c r="ER119" s="215"/>
      <c r="ES119" s="215"/>
      <c r="ET119" s="215"/>
      <c r="EU119" s="215"/>
      <c r="EV119" s="215"/>
      <c r="EW119" s="215"/>
      <c r="EX119" s="215"/>
    </row>
    <row r="120" spans="1:154" ht="18" hidden="1" x14ac:dyDescent="0.2">
      <c r="A120" s="262"/>
      <c r="B120" s="261"/>
      <c r="C120" s="261"/>
      <c r="D120" s="261"/>
      <c r="E120" s="261"/>
      <c r="F120" s="261" t="s">
        <v>117</v>
      </c>
      <c r="G120" s="265" t="s">
        <v>300</v>
      </c>
      <c r="H120" s="306"/>
      <c r="I120" s="306"/>
      <c r="J120" s="306">
        <f t="shared" si="31"/>
        <v>0</v>
      </c>
      <c r="K120" s="303"/>
      <c r="L120" s="306"/>
      <c r="M120" s="307"/>
      <c r="N120" s="306"/>
      <c r="O120" s="308">
        <f t="shared" si="32"/>
        <v>0</v>
      </c>
      <c r="P120" s="308">
        <f t="shared" si="17"/>
        <v>0</v>
      </c>
      <c r="Q120" s="305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15"/>
      <c r="DN120" s="215"/>
      <c r="DO120" s="215"/>
      <c r="DP120" s="215"/>
      <c r="DQ120" s="215"/>
      <c r="DR120" s="215"/>
      <c r="DS120" s="215"/>
      <c r="DT120" s="215"/>
      <c r="DU120" s="215"/>
      <c r="DV120" s="215"/>
      <c r="DW120" s="215"/>
      <c r="DX120" s="215"/>
      <c r="DY120" s="215"/>
      <c r="DZ120" s="215"/>
      <c r="EA120" s="215"/>
      <c r="EB120" s="215"/>
      <c r="EC120" s="215"/>
      <c r="ED120" s="215"/>
      <c r="EE120" s="215"/>
      <c r="EF120" s="215"/>
      <c r="EG120" s="215"/>
      <c r="EH120" s="215"/>
      <c r="EI120" s="215"/>
      <c r="EJ120" s="215"/>
      <c r="EK120" s="215"/>
      <c r="EL120" s="215"/>
      <c r="EM120" s="215"/>
      <c r="EN120" s="215"/>
      <c r="EO120" s="215"/>
      <c r="EP120" s="215"/>
      <c r="EQ120" s="215"/>
      <c r="ER120" s="215"/>
      <c r="ES120" s="215"/>
      <c r="ET120" s="215"/>
      <c r="EU120" s="215"/>
      <c r="EV120" s="215"/>
      <c r="EW120" s="215"/>
      <c r="EX120" s="215"/>
    </row>
    <row r="121" spans="1:154" ht="18" hidden="1" x14ac:dyDescent="0.2">
      <c r="A121" s="262"/>
      <c r="B121" s="261"/>
      <c r="C121" s="261"/>
      <c r="D121" s="261"/>
      <c r="E121" s="261"/>
      <c r="F121" s="261" t="s">
        <v>39</v>
      </c>
      <c r="G121" s="265" t="s">
        <v>301</v>
      </c>
      <c r="H121" s="306"/>
      <c r="I121" s="306"/>
      <c r="J121" s="306">
        <f t="shared" si="31"/>
        <v>0</v>
      </c>
      <c r="K121" s="303"/>
      <c r="L121" s="306"/>
      <c r="M121" s="307"/>
      <c r="N121" s="306"/>
      <c r="O121" s="308">
        <f t="shared" si="32"/>
        <v>0</v>
      </c>
      <c r="P121" s="308">
        <f t="shared" si="17"/>
        <v>0</v>
      </c>
      <c r="Q121" s="305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15"/>
      <c r="DN121" s="215"/>
      <c r="DO121" s="215"/>
      <c r="DP121" s="215"/>
      <c r="DQ121" s="215"/>
      <c r="DR121" s="215"/>
      <c r="DS121" s="215"/>
      <c r="DT121" s="215"/>
      <c r="DU121" s="215"/>
      <c r="DV121" s="215"/>
      <c r="DW121" s="215"/>
      <c r="DX121" s="215"/>
      <c r="DY121" s="215"/>
      <c r="DZ121" s="215"/>
      <c r="EA121" s="215"/>
      <c r="EB121" s="215"/>
      <c r="EC121" s="215"/>
      <c r="ED121" s="215"/>
      <c r="EE121" s="215"/>
      <c r="EF121" s="215"/>
      <c r="EG121" s="215"/>
      <c r="EH121" s="215"/>
      <c r="EI121" s="215"/>
      <c r="EJ121" s="215"/>
      <c r="EK121" s="215"/>
      <c r="EL121" s="215"/>
      <c r="EM121" s="215"/>
      <c r="EN121" s="215"/>
      <c r="EO121" s="215"/>
      <c r="EP121" s="215"/>
      <c r="EQ121" s="215"/>
      <c r="ER121" s="215"/>
      <c r="ES121" s="215"/>
      <c r="ET121" s="215"/>
      <c r="EU121" s="215"/>
      <c r="EV121" s="215"/>
      <c r="EW121" s="215"/>
      <c r="EX121" s="215"/>
    </row>
    <row r="122" spans="1:154" ht="18" hidden="1" x14ac:dyDescent="0.2">
      <c r="A122" s="262"/>
      <c r="B122" s="261"/>
      <c r="C122" s="261"/>
      <c r="D122" s="261"/>
      <c r="E122" s="261"/>
      <c r="F122" s="261" t="s">
        <v>89</v>
      </c>
      <c r="G122" s="265" t="s">
        <v>290</v>
      </c>
      <c r="H122" s="306"/>
      <c r="I122" s="306"/>
      <c r="J122" s="306">
        <f t="shared" si="31"/>
        <v>0</v>
      </c>
      <c r="K122" s="303"/>
      <c r="L122" s="306"/>
      <c r="M122" s="307"/>
      <c r="N122" s="306"/>
      <c r="O122" s="308">
        <f t="shared" si="32"/>
        <v>0</v>
      </c>
      <c r="P122" s="308">
        <f t="shared" si="17"/>
        <v>0</v>
      </c>
      <c r="Q122" s="305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15"/>
      <c r="DN122" s="215"/>
      <c r="DO122" s="215"/>
      <c r="DP122" s="215"/>
      <c r="DQ122" s="215"/>
      <c r="DR122" s="215"/>
      <c r="DS122" s="215"/>
      <c r="DT122" s="215"/>
      <c r="DU122" s="215"/>
      <c r="DV122" s="215"/>
      <c r="DW122" s="215"/>
      <c r="DX122" s="215"/>
      <c r="DY122" s="215"/>
      <c r="DZ122" s="215"/>
      <c r="EA122" s="215"/>
      <c r="EB122" s="215"/>
      <c r="EC122" s="215"/>
      <c r="ED122" s="215"/>
      <c r="EE122" s="215"/>
      <c r="EF122" s="215"/>
      <c r="EG122" s="215"/>
      <c r="EH122" s="215"/>
      <c r="EI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</row>
    <row r="123" spans="1:154" ht="18" hidden="1" x14ac:dyDescent="0.2">
      <c r="A123" s="262"/>
      <c r="B123" s="261"/>
      <c r="C123" s="261"/>
      <c r="D123" s="261"/>
      <c r="E123" s="261"/>
      <c r="F123" s="261">
        <v>11</v>
      </c>
      <c r="G123" s="265" t="s">
        <v>291</v>
      </c>
      <c r="H123" s="306"/>
      <c r="I123" s="306"/>
      <c r="J123" s="306">
        <f t="shared" si="31"/>
        <v>0</v>
      </c>
      <c r="K123" s="303"/>
      <c r="L123" s="306"/>
      <c r="M123" s="307"/>
      <c r="N123" s="306"/>
      <c r="O123" s="308">
        <f t="shared" si="32"/>
        <v>0</v>
      </c>
      <c r="P123" s="308">
        <f t="shared" si="17"/>
        <v>0</v>
      </c>
      <c r="Q123" s="305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15"/>
      <c r="DN123" s="215"/>
      <c r="DO123" s="215"/>
      <c r="DP123" s="215"/>
      <c r="DQ123" s="215"/>
      <c r="DR123" s="215"/>
      <c r="DS123" s="215"/>
      <c r="DT123" s="215"/>
      <c r="DU123" s="215"/>
      <c r="DV123" s="215"/>
      <c r="DW123" s="215"/>
      <c r="DX123" s="215"/>
      <c r="DY123" s="215"/>
      <c r="DZ123" s="215"/>
      <c r="EA123" s="215"/>
      <c r="EB123" s="215"/>
      <c r="EC123" s="215"/>
      <c r="ED123" s="215"/>
      <c r="EE123" s="215"/>
      <c r="EF123" s="215"/>
      <c r="EG123" s="215"/>
      <c r="EH123" s="215"/>
      <c r="EI123" s="215"/>
      <c r="EJ123" s="215"/>
      <c r="EK123" s="215"/>
      <c r="EL123" s="215"/>
      <c r="EM123" s="215"/>
      <c r="EN123" s="215"/>
      <c r="EO123" s="215"/>
      <c r="EP123" s="215"/>
      <c r="EQ123" s="215"/>
      <c r="ER123" s="215"/>
      <c r="ES123" s="215"/>
      <c r="ET123" s="215"/>
      <c r="EU123" s="215"/>
      <c r="EV123" s="215"/>
      <c r="EW123" s="215"/>
      <c r="EX123" s="215"/>
    </row>
    <row r="124" spans="1:154" ht="18" hidden="1" x14ac:dyDescent="0.2">
      <c r="A124" s="262"/>
      <c r="B124" s="261"/>
      <c r="C124" s="261"/>
      <c r="D124" s="261"/>
      <c r="E124" s="261"/>
      <c r="F124" s="261">
        <v>12</v>
      </c>
      <c r="G124" s="265" t="s">
        <v>302</v>
      </c>
      <c r="H124" s="306"/>
      <c r="I124" s="306"/>
      <c r="J124" s="306">
        <f t="shared" si="31"/>
        <v>0</v>
      </c>
      <c r="K124" s="303"/>
      <c r="L124" s="306"/>
      <c r="M124" s="307"/>
      <c r="N124" s="306"/>
      <c r="O124" s="308">
        <f t="shared" si="32"/>
        <v>0</v>
      </c>
      <c r="P124" s="308">
        <f t="shared" si="17"/>
        <v>0</v>
      </c>
      <c r="Q124" s="305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5"/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15"/>
      <c r="DN124" s="215"/>
      <c r="DO124" s="215"/>
      <c r="DP124" s="215"/>
      <c r="DQ124" s="215"/>
      <c r="DR124" s="215"/>
      <c r="DS124" s="215"/>
      <c r="DT124" s="215"/>
      <c r="DU124" s="215"/>
      <c r="DV124" s="215"/>
      <c r="DW124" s="215"/>
      <c r="DX124" s="215"/>
      <c r="DY124" s="215"/>
      <c r="DZ124" s="215"/>
      <c r="EA124" s="215"/>
      <c r="EB124" s="215"/>
      <c r="EC124" s="215"/>
      <c r="ED124" s="215"/>
      <c r="EE124" s="215"/>
      <c r="EF124" s="215"/>
      <c r="EG124" s="215"/>
      <c r="EH124" s="215"/>
      <c r="EI124" s="215"/>
      <c r="EJ124" s="215"/>
      <c r="EK124" s="215"/>
      <c r="EL124" s="215"/>
      <c r="EM124" s="215"/>
      <c r="EN124" s="215"/>
      <c r="EO124" s="215"/>
      <c r="EP124" s="215"/>
      <c r="EQ124" s="215"/>
      <c r="ER124" s="215"/>
      <c r="ES124" s="215"/>
      <c r="ET124" s="215"/>
      <c r="EU124" s="215"/>
      <c r="EV124" s="215"/>
      <c r="EW124" s="215"/>
      <c r="EX124" s="215"/>
    </row>
    <row r="125" spans="1:154" ht="18" hidden="1" x14ac:dyDescent="0.2">
      <c r="A125" s="262"/>
      <c r="B125" s="261"/>
      <c r="C125" s="261"/>
      <c r="D125" s="261"/>
      <c r="E125" s="261"/>
      <c r="F125" s="261">
        <v>13</v>
      </c>
      <c r="G125" s="265" t="s">
        <v>303</v>
      </c>
      <c r="H125" s="306"/>
      <c r="I125" s="306"/>
      <c r="J125" s="306">
        <f t="shared" si="31"/>
        <v>0</v>
      </c>
      <c r="K125" s="303"/>
      <c r="L125" s="306"/>
      <c r="M125" s="307"/>
      <c r="N125" s="306"/>
      <c r="O125" s="308">
        <f t="shared" si="32"/>
        <v>0</v>
      </c>
      <c r="P125" s="308">
        <f t="shared" si="17"/>
        <v>0</v>
      </c>
      <c r="Q125" s="305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15"/>
      <c r="DN125" s="215"/>
      <c r="DO125" s="215"/>
      <c r="DP125" s="215"/>
      <c r="DQ125" s="215"/>
      <c r="DR125" s="215"/>
      <c r="DS125" s="215"/>
      <c r="DT125" s="215"/>
      <c r="DU125" s="215"/>
      <c r="DV125" s="215"/>
      <c r="DW125" s="215"/>
      <c r="DX125" s="215"/>
      <c r="DY125" s="215"/>
      <c r="DZ125" s="215"/>
      <c r="EA125" s="215"/>
      <c r="EB125" s="215"/>
      <c r="EC125" s="215"/>
      <c r="ED125" s="215"/>
      <c r="EE125" s="215"/>
      <c r="EF125" s="215"/>
      <c r="EG125" s="215"/>
      <c r="EH125" s="215"/>
      <c r="EI125" s="215"/>
      <c r="EJ125" s="215"/>
      <c r="EK125" s="215"/>
      <c r="EL125" s="215"/>
      <c r="EM125" s="215"/>
      <c r="EN125" s="215"/>
      <c r="EO125" s="215"/>
      <c r="EP125" s="215"/>
      <c r="EQ125" s="215"/>
      <c r="ER125" s="215"/>
      <c r="ES125" s="215"/>
      <c r="ET125" s="215"/>
      <c r="EU125" s="215"/>
      <c r="EV125" s="215"/>
      <c r="EW125" s="215"/>
      <c r="EX125" s="215"/>
    </row>
    <row r="126" spans="1:154" ht="18" hidden="1" x14ac:dyDescent="0.2">
      <c r="A126" s="262"/>
      <c r="B126" s="261"/>
      <c r="C126" s="261"/>
      <c r="D126" s="261"/>
      <c r="E126" s="261"/>
      <c r="F126" s="261">
        <v>14</v>
      </c>
      <c r="G126" s="265" t="s">
        <v>277</v>
      </c>
      <c r="H126" s="306"/>
      <c r="I126" s="306"/>
      <c r="J126" s="306">
        <f t="shared" si="31"/>
        <v>0</v>
      </c>
      <c r="K126" s="303"/>
      <c r="L126" s="306"/>
      <c r="M126" s="307"/>
      <c r="N126" s="306"/>
      <c r="O126" s="308">
        <f t="shared" si="32"/>
        <v>0</v>
      </c>
      <c r="P126" s="308">
        <f t="shared" si="17"/>
        <v>0</v>
      </c>
      <c r="Q126" s="305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</row>
    <row r="127" spans="1:154" ht="18" hidden="1" x14ac:dyDescent="0.2">
      <c r="A127" s="262"/>
      <c r="B127" s="261"/>
      <c r="C127" s="261"/>
      <c r="D127" s="261"/>
      <c r="E127" s="261"/>
      <c r="F127" s="261">
        <v>15</v>
      </c>
      <c r="G127" s="265" t="s">
        <v>304</v>
      </c>
      <c r="H127" s="306"/>
      <c r="I127" s="306"/>
      <c r="J127" s="306">
        <f t="shared" si="31"/>
        <v>0</v>
      </c>
      <c r="K127" s="303"/>
      <c r="L127" s="306"/>
      <c r="M127" s="307"/>
      <c r="N127" s="306"/>
      <c r="O127" s="308">
        <f t="shared" si="32"/>
        <v>0</v>
      </c>
      <c r="P127" s="308">
        <f t="shared" si="17"/>
        <v>0</v>
      </c>
      <c r="Q127" s="305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215"/>
      <c r="DV127" s="215"/>
      <c r="DW127" s="215"/>
      <c r="DX127" s="215"/>
      <c r="DY127" s="215"/>
      <c r="DZ127" s="215"/>
      <c r="EA127" s="215"/>
      <c r="EB127" s="215"/>
      <c r="EC127" s="215"/>
      <c r="ED127" s="215"/>
      <c r="EE127" s="215"/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</row>
    <row r="128" spans="1:154" ht="18" x14ac:dyDescent="0.2">
      <c r="A128" s="262"/>
      <c r="B128" s="261"/>
      <c r="C128" s="261"/>
      <c r="D128" s="261"/>
      <c r="E128" s="261"/>
      <c r="F128" s="261">
        <v>17</v>
      </c>
      <c r="G128" s="265" t="s">
        <v>279</v>
      </c>
      <c r="H128" s="306"/>
      <c r="I128" s="306"/>
      <c r="J128" s="306">
        <f t="shared" si="31"/>
        <v>0</v>
      </c>
      <c r="K128" s="303"/>
      <c r="L128" s="306"/>
      <c r="M128" s="307"/>
      <c r="N128" s="306"/>
      <c r="O128" s="308">
        <f t="shared" si="32"/>
        <v>0</v>
      </c>
      <c r="P128" s="308">
        <f t="shared" si="17"/>
        <v>0</v>
      </c>
      <c r="Q128" s="305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</row>
    <row r="129" spans="1:154" ht="18" x14ac:dyDescent="0.2">
      <c r="A129" s="262"/>
      <c r="B129" s="261"/>
      <c r="C129" s="261"/>
      <c r="D129" s="261"/>
      <c r="E129" s="261"/>
      <c r="F129" s="261" t="s">
        <v>91</v>
      </c>
      <c r="G129" s="265" t="s">
        <v>278</v>
      </c>
      <c r="H129" s="306"/>
      <c r="I129" s="306"/>
      <c r="J129" s="306">
        <f t="shared" si="31"/>
        <v>0</v>
      </c>
      <c r="K129" s="303"/>
      <c r="L129" s="306"/>
      <c r="M129" s="307"/>
      <c r="N129" s="306"/>
      <c r="O129" s="308">
        <f t="shared" si="32"/>
        <v>0</v>
      </c>
      <c r="P129" s="308">
        <f t="shared" si="17"/>
        <v>0</v>
      </c>
      <c r="Q129" s="305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5"/>
      <c r="DD129" s="215"/>
      <c r="DE129" s="215"/>
      <c r="DF129" s="215"/>
      <c r="DG129" s="215"/>
      <c r="DH129" s="215"/>
      <c r="DI129" s="215"/>
      <c r="DJ129" s="215"/>
      <c r="DK129" s="215"/>
      <c r="DL129" s="215"/>
      <c r="DM129" s="215"/>
      <c r="DN129" s="215"/>
      <c r="DO129" s="215"/>
      <c r="DP129" s="215"/>
      <c r="DQ129" s="215"/>
      <c r="DR129" s="215"/>
      <c r="DS129" s="215"/>
      <c r="DT129" s="215"/>
      <c r="DU129" s="215"/>
      <c r="DV129" s="215"/>
      <c r="DW129" s="215"/>
      <c r="DX129" s="215"/>
      <c r="DY129" s="215"/>
      <c r="DZ129" s="215"/>
      <c r="EA129" s="215"/>
      <c r="EB129" s="215"/>
      <c r="EC129" s="215"/>
      <c r="ED129" s="215"/>
      <c r="EE129" s="215"/>
      <c r="EF129" s="215"/>
      <c r="EG129" s="215"/>
      <c r="EH129" s="215"/>
      <c r="EI129" s="215"/>
      <c r="EJ129" s="215"/>
      <c r="EK129" s="215"/>
      <c r="EL129" s="215"/>
      <c r="EM129" s="215"/>
      <c r="EN129" s="215"/>
      <c r="EO129" s="215"/>
      <c r="EP129" s="215"/>
      <c r="EQ129" s="215"/>
      <c r="ER129" s="215"/>
      <c r="ES129" s="215"/>
      <c r="ET129" s="215"/>
      <c r="EU129" s="215"/>
      <c r="EV129" s="215"/>
      <c r="EW129" s="215"/>
      <c r="EX129" s="215"/>
    </row>
    <row r="130" spans="1:154" ht="18" x14ac:dyDescent="0.2">
      <c r="A130" s="262"/>
      <c r="B130" s="261"/>
      <c r="C130" s="261"/>
      <c r="D130" s="261"/>
      <c r="E130" s="309" t="s">
        <v>56</v>
      </c>
      <c r="F130" s="251"/>
      <c r="G130" s="263" t="s">
        <v>118</v>
      </c>
      <c r="H130" s="302">
        <f>H131</f>
        <v>0</v>
      </c>
      <c r="I130" s="302">
        <f>I131</f>
        <v>0</v>
      </c>
      <c r="J130" s="306">
        <f t="shared" si="31"/>
        <v>0</v>
      </c>
      <c r="K130" s="303"/>
      <c r="L130" s="302">
        <f>L131</f>
        <v>0</v>
      </c>
      <c r="M130" s="284">
        <f>M131</f>
        <v>0</v>
      </c>
      <c r="N130" s="302">
        <f>N131</f>
        <v>0</v>
      </c>
      <c r="O130" s="304">
        <f>O131</f>
        <v>0</v>
      </c>
      <c r="P130" s="304">
        <f t="shared" si="17"/>
        <v>0</v>
      </c>
      <c r="Q130" s="305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15"/>
      <c r="DN130" s="215"/>
      <c r="DO130" s="215"/>
      <c r="DP130" s="215"/>
      <c r="DQ130" s="215"/>
      <c r="DR130" s="215"/>
      <c r="DS130" s="215"/>
      <c r="DT130" s="215"/>
      <c r="DU130" s="215"/>
      <c r="DV130" s="215"/>
      <c r="DW130" s="215"/>
      <c r="DX130" s="215"/>
      <c r="DY130" s="215"/>
      <c r="DZ130" s="215"/>
      <c r="EA130" s="215"/>
      <c r="EB130" s="215"/>
      <c r="EC130" s="215"/>
      <c r="ED130" s="215"/>
      <c r="EE130" s="215"/>
      <c r="EF130" s="215"/>
      <c r="EG130" s="215"/>
      <c r="EH130" s="215"/>
      <c r="EI130" s="215"/>
      <c r="EJ130" s="215"/>
      <c r="EK130" s="215"/>
      <c r="EL130" s="215"/>
      <c r="EM130" s="215"/>
      <c r="EN130" s="215"/>
      <c r="EO130" s="215"/>
      <c r="EP130" s="215"/>
      <c r="EQ130" s="215"/>
      <c r="ER130" s="215"/>
      <c r="ES130" s="215"/>
      <c r="ET130" s="215"/>
      <c r="EU130" s="215"/>
      <c r="EV130" s="215"/>
      <c r="EW130" s="215"/>
      <c r="EX130" s="215"/>
    </row>
    <row r="131" spans="1:154" ht="18" x14ac:dyDescent="0.2">
      <c r="A131" s="262"/>
      <c r="B131" s="261"/>
      <c r="C131" s="261"/>
      <c r="D131" s="261"/>
      <c r="E131" s="261"/>
      <c r="F131" s="310" t="s">
        <v>105</v>
      </c>
      <c r="G131" s="265" t="s">
        <v>119</v>
      </c>
      <c r="H131" s="306"/>
      <c r="I131" s="306"/>
      <c r="J131" s="306">
        <f t="shared" si="31"/>
        <v>0</v>
      </c>
      <c r="K131" s="303"/>
      <c r="L131" s="306"/>
      <c r="M131" s="307"/>
      <c r="N131" s="306"/>
      <c r="O131" s="308">
        <f t="shared" si="32"/>
        <v>0</v>
      </c>
      <c r="P131" s="308">
        <f t="shared" si="17"/>
        <v>0</v>
      </c>
      <c r="Q131" s="305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15"/>
      <c r="DN131" s="215"/>
      <c r="DO131" s="215"/>
      <c r="DP131" s="215"/>
      <c r="DQ131" s="215"/>
      <c r="DR131" s="215"/>
      <c r="DS131" s="215"/>
      <c r="DT131" s="215"/>
      <c r="DU131" s="215"/>
      <c r="DV131" s="215"/>
      <c r="DW131" s="215"/>
      <c r="DX131" s="215"/>
      <c r="DY131" s="215"/>
      <c r="DZ131" s="215"/>
      <c r="EA131" s="215"/>
      <c r="EB131" s="215"/>
      <c r="EC131" s="215"/>
      <c r="ED131" s="215"/>
      <c r="EE131" s="215"/>
      <c r="EF131" s="215"/>
      <c r="EG131" s="215"/>
      <c r="EH131" s="215"/>
      <c r="EI131" s="215"/>
      <c r="EJ131" s="215"/>
      <c r="EK131" s="215"/>
      <c r="EL131" s="215"/>
      <c r="EM131" s="215"/>
      <c r="EN131" s="215"/>
      <c r="EO131" s="215"/>
      <c r="EP131" s="215"/>
      <c r="EQ131" s="215"/>
      <c r="ER131" s="215"/>
      <c r="ES131" s="215"/>
      <c r="ET131" s="215"/>
      <c r="EU131" s="215"/>
      <c r="EV131" s="215"/>
      <c r="EW131" s="215"/>
      <c r="EX131" s="215"/>
    </row>
    <row r="132" spans="1:154" ht="18" x14ac:dyDescent="0.2">
      <c r="A132" s="250"/>
      <c r="B132" s="251"/>
      <c r="C132" s="251"/>
      <c r="D132" s="251"/>
      <c r="E132" s="251" t="s">
        <v>44</v>
      </c>
      <c r="F132" s="251"/>
      <c r="G132" s="263" t="s">
        <v>120</v>
      </c>
      <c r="H132" s="302">
        <f>H133+H134+H135+H136+H137+H138</f>
        <v>0</v>
      </c>
      <c r="I132" s="302">
        <f>I133+I134+I135+I136+I137+I138</f>
        <v>0</v>
      </c>
      <c r="J132" s="306">
        <f t="shared" si="31"/>
        <v>0</v>
      </c>
      <c r="K132" s="303"/>
      <c r="L132" s="302">
        <f>L133+L134+L135+L136+L137+L138</f>
        <v>0</v>
      </c>
      <c r="M132" s="284">
        <f>M133+M134+M135+M136+M137+M138</f>
        <v>0</v>
      </c>
      <c r="N132" s="302">
        <f>N133+N134+N135+N136+N137+N138</f>
        <v>0</v>
      </c>
      <c r="O132" s="304">
        <f>O133+O134+O135+O136+O137+O138</f>
        <v>0</v>
      </c>
      <c r="P132" s="304">
        <f t="shared" ref="P132:P195" si="33">L132-O132</f>
        <v>0</v>
      </c>
      <c r="Q132" s="305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15"/>
      <c r="DN132" s="215"/>
      <c r="DO132" s="215"/>
      <c r="DP132" s="215"/>
      <c r="DQ132" s="215"/>
      <c r="DR132" s="215"/>
      <c r="DS132" s="215"/>
      <c r="DT132" s="215"/>
      <c r="DU132" s="215"/>
      <c r="DV132" s="215"/>
      <c r="DW132" s="215"/>
      <c r="DX132" s="215"/>
      <c r="DY132" s="215"/>
      <c r="DZ132" s="215"/>
      <c r="EA132" s="215"/>
      <c r="EB132" s="215"/>
      <c r="EC132" s="215"/>
      <c r="ED132" s="215"/>
      <c r="EE132" s="215"/>
      <c r="EF132" s="215"/>
      <c r="EG132" s="215"/>
      <c r="EH132" s="215"/>
      <c r="EI132" s="215"/>
      <c r="EJ132" s="215"/>
      <c r="EK132" s="215"/>
      <c r="EL132" s="215"/>
      <c r="EM132" s="215"/>
      <c r="EN132" s="215"/>
      <c r="EO132" s="215"/>
      <c r="EP132" s="215"/>
      <c r="EQ132" s="215"/>
      <c r="ER132" s="215"/>
      <c r="ES132" s="215"/>
      <c r="ET132" s="215"/>
      <c r="EU132" s="215"/>
      <c r="EV132" s="215"/>
      <c r="EW132" s="215"/>
      <c r="EX132" s="215"/>
    </row>
    <row r="133" spans="1:154" ht="18" hidden="1" x14ac:dyDescent="0.2">
      <c r="A133" s="262"/>
      <c r="B133" s="261"/>
      <c r="C133" s="261"/>
      <c r="D133" s="261"/>
      <c r="E133" s="261"/>
      <c r="F133" s="261" t="s">
        <v>33</v>
      </c>
      <c r="G133" s="265" t="s">
        <v>121</v>
      </c>
      <c r="H133" s="306"/>
      <c r="I133" s="306"/>
      <c r="J133" s="306">
        <f t="shared" si="31"/>
        <v>0</v>
      </c>
      <c r="K133" s="303"/>
      <c r="L133" s="306"/>
      <c r="M133" s="307"/>
      <c r="N133" s="306"/>
      <c r="O133" s="308">
        <f t="shared" si="32"/>
        <v>0</v>
      </c>
      <c r="P133" s="308">
        <f t="shared" si="33"/>
        <v>0</v>
      </c>
      <c r="Q133" s="305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215"/>
      <c r="EB133" s="215"/>
      <c r="EC133" s="215"/>
      <c r="ED133" s="215"/>
      <c r="EE133" s="215"/>
      <c r="EF133" s="215"/>
      <c r="EG133" s="215"/>
      <c r="EH133" s="215"/>
      <c r="EI133" s="215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</row>
    <row r="134" spans="1:154" ht="18" hidden="1" x14ac:dyDescent="0.2">
      <c r="A134" s="262"/>
      <c r="B134" s="261"/>
      <c r="C134" s="261"/>
      <c r="D134" s="261"/>
      <c r="E134" s="261"/>
      <c r="F134" s="261" t="s">
        <v>31</v>
      </c>
      <c r="G134" s="265" t="s">
        <v>122</v>
      </c>
      <c r="H134" s="306"/>
      <c r="I134" s="306"/>
      <c r="J134" s="306">
        <f t="shared" si="31"/>
        <v>0</v>
      </c>
      <c r="K134" s="303"/>
      <c r="L134" s="306"/>
      <c r="M134" s="307"/>
      <c r="N134" s="306"/>
      <c r="O134" s="308">
        <f t="shared" si="32"/>
        <v>0</v>
      </c>
      <c r="P134" s="308">
        <f t="shared" si="33"/>
        <v>0</v>
      </c>
      <c r="Q134" s="305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15"/>
      <c r="DN134" s="215"/>
      <c r="DO134" s="215"/>
      <c r="DP134" s="215"/>
      <c r="DQ134" s="215"/>
      <c r="DR134" s="215"/>
      <c r="DS134" s="215"/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5"/>
      <c r="EF134" s="215"/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</row>
    <row r="135" spans="1:154" ht="18" hidden="1" x14ac:dyDescent="0.2">
      <c r="A135" s="262"/>
      <c r="B135" s="261"/>
      <c r="C135" s="261"/>
      <c r="D135" s="261"/>
      <c r="E135" s="261"/>
      <c r="F135" s="261" t="s">
        <v>44</v>
      </c>
      <c r="G135" s="265" t="s">
        <v>123</v>
      </c>
      <c r="H135" s="306"/>
      <c r="I135" s="306"/>
      <c r="J135" s="306">
        <f t="shared" si="31"/>
        <v>0</v>
      </c>
      <c r="K135" s="303"/>
      <c r="L135" s="306"/>
      <c r="M135" s="307"/>
      <c r="N135" s="306"/>
      <c r="O135" s="308">
        <f t="shared" si="32"/>
        <v>0</v>
      </c>
      <c r="P135" s="308">
        <f t="shared" si="33"/>
        <v>0</v>
      </c>
      <c r="Q135" s="305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15"/>
      <c r="DN135" s="215"/>
      <c r="DO135" s="215"/>
      <c r="DP135" s="215"/>
      <c r="DQ135" s="215"/>
      <c r="DR135" s="215"/>
      <c r="DS135" s="215"/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5"/>
      <c r="EF135" s="215"/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5"/>
      <c r="ES135" s="215"/>
      <c r="ET135" s="215"/>
      <c r="EU135" s="215"/>
      <c r="EV135" s="215"/>
      <c r="EW135" s="215"/>
      <c r="EX135" s="215"/>
    </row>
    <row r="136" spans="1:154" ht="36" hidden="1" x14ac:dyDescent="0.2">
      <c r="A136" s="262"/>
      <c r="B136" s="261"/>
      <c r="C136" s="261"/>
      <c r="D136" s="261"/>
      <c r="E136" s="261"/>
      <c r="F136" s="261" t="s">
        <v>23</v>
      </c>
      <c r="G136" s="265" t="s">
        <v>124</v>
      </c>
      <c r="H136" s="306"/>
      <c r="I136" s="306"/>
      <c r="J136" s="306">
        <f t="shared" si="31"/>
        <v>0</v>
      </c>
      <c r="K136" s="303"/>
      <c r="L136" s="306"/>
      <c r="M136" s="307"/>
      <c r="N136" s="306"/>
      <c r="O136" s="308">
        <f t="shared" si="32"/>
        <v>0</v>
      </c>
      <c r="P136" s="308">
        <f t="shared" si="33"/>
        <v>0</v>
      </c>
      <c r="Q136" s="305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</row>
    <row r="137" spans="1:154" ht="18" hidden="1" x14ac:dyDescent="0.2">
      <c r="A137" s="262"/>
      <c r="B137" s="261"/>
      <c r="C137" s="261"/>
      <c r="D137" s="261"/>
      <c r="E137" s="261"/>
      <c r="F137" s="261" t="s">
        <v>34</v>
      </c>
      <c r="G137" s="265" t="s">
        <v>125</v>
      </c>
      <c r="H137" s="306"/>
      <c r="I137" s="306"/>
      <c r="J137" s="306">
        <f t="shared" si="31"/>
        <v>0</v>
      </c>
      <c r="K137" s="303"/>
      <c r="L137" s="306"/>
      <c r="M137" s="307"/>
      <c r="N137" s="306"/>
      <c r="O137" s="308">
        <f t="shared" si="32"/>
        <v>0</v>
      </c>
      <c r="P137" s="308">
        <f t="shared" si="33"/>
        <v>0</v>
      </c>
      <c r="Q137" s="305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5"/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/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</row>
    <row r="138" spans="1:154" ht="18" x14ac:dyDescent="0.2">
      <c r="A138" s="262"/>
      <c r="B138" s="261"/>
      <c r="C138" s="261"/>
      <c r="D138" s="261"/>
      <c r="E138" s="261"/>
      <c r="F138" s="261" t="s">
        <v>126</v>
      </c>
      <c r="G138" s="265" t="s">
        <v>127</v>
      </c>
      <c r="H138" s="306"/>
      <c r="I138" s="306"/>
      <c r="J138" s="306">
        <f t="shared" si="31"/>
        <v>0</v>
      </c>
      <c r="K138" s="303"/>
      <c r="L138" s="306"/>
      <c r="M138" s="307"/>
      <c r="N138" s="306"/>
      <c r="O138" s="308">
        <f t="shared" si="32"/>
        <v>0</v>
      </c>
      <c r="P138" s="308">
        <f t="shared" si="33"/>
        <v>0</v>
      </c>
      <c r="Q138" s="305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15"/>
      <c r="DN138" s="215"/>
      <c r="DO138" s="215"/>
      <c r="DP138" s="215"/>
      <c r="DQ138" s="215"/>
      <c r="DR138" s="215"/>
      <c r="DS138" s="215"/>
      <c r="DT138" s="215"/>
      <c r="DU138" s="215"/>
      <c r="DV138" s="215"/>
      <c r="DW138" s="215"/>
      <c r="DX138" s="215"/>
      <c r="DY138" s="215"/>
      <c r="DZ138" s="215"/>
      <c r="EA138" s="215"/>
      <c r="EB138" s="215"/>
      <c r="EC138" s="215"/>
      <c r="ED138" s="215"/>
      <c r="EE138" s="215"/>
      <c r="EF138" s="215"/>
      <c r="EG138" s="215"/>
      <c r="EH138" s="215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</row>
    <row r="139" spans="1:154" ht="18" x14ac:dyDescent="0.2">
      <c r="A139" s="250"/>
      <c r="B139" s="251"/>
      <c r="C139" s="251"/>
      <c r="D139" s="251" t="s">
        <v>90</v>
      </c>
      <c r="E139" s="251"/>
      <c r="F139" s="251"/>
      <c r="G139" s="301" t="s">
        <v>67</v>
      </c>
      <c r="H139" s="302">
        <f>H140+H147+H151+H152</f>
        <v>0</v>
      </c>
      <c r="I139" s="302">
        <f>I140+I147+I151+I152</f>
        <v>0</v>
      </c>
      <c r="J139" s="306">
        <f t="shared" si="31"/>
        <v>0</v>
      </c>
      <c r="K139" s="303"/>
      <c r="L139" s="302">
        <f>L140+L147+L151+L152</f>
        <v>0</v>
      </c>
      <c r="M139" s="284">
        <f>M140+M147+M151+M152</f>
        <v>0</v>
      </c>
      <c r="N139" s="302">
        <f>N140+N147+N151+N152</f>
        <v>0</v>
      </c>
      <c r="O139" s="304">
        <f>O140+O147+O151+O152</f>
        <v>0</v>
      </c>
      <c r="P139" s="304">
        <f t="shared" si="33"/>
        <v>0</v>
      </c>
      <c r="Q139" s="305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15"/>
      <c r="DN139" s="215"/>
      <c r="DO139" s="215"/>
      <c r="DP139" s="215"/>
      <c r="DQ139" s="215"/>
      <c r="DR139" s="215"/>
      <c r="DS139" s="215"/>
      <c r="DT139" s="215"/>
      <c r="DU139" s="215"/>
      <c r="DV139" s="215"/>
      <c r="DW139" s="215"/>
      <c r="DX139" s="215"/>
      <c r="DY139" s="215"/>
      <c r="DZ139" s="215"/>
      <c r="EA139" s="215"/>
      <c r="EB139" s="215"/>
      <c r="EC139" s="215"/>
      <c r="ED139" s="215"/>
      <c r="EE139" s="215"/>
      <c r="EF139" s="215"/>
      <c r="EG139" s="215"/>
      <c r="EH139" s="215"/>
      <c r="EI139" s="215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</row>
    <row r="140" spans="1:154" ht="18" x14ac:dyDescent="0.2">
      <c r="A140" s="250"/>
      <c r="B140" s="251"/>
      <c r="C140" s="251"/>
      <c r="D140" s="251"/>
      <c r="E140" s="251" t="s">
        <v>33</v>
      </c>
      <c r="F140" s="251"/>
      <c r="G140" s="263" t="s">
        <v>307</v>
      </c>
      <c r="H140" s="302">
        <f>SUM(H141:H146)</f>
        <v>0</v>
      </c>
      <c r="I140" s="302">
        <f>SUM(I141:I146)</f>
        <v>0</v>
      </c>
      <c r="J140" s="306">
        <f t="shared" si="31"/>
        <v>0</v>
      </c>
      <c r="K140" s="303"/>
      <c r="L140" s="302">
        <f>SUM(L141:L146)</f>
        <v>0</v>
      </c>
      <c r="M140" s="284">
        <f>SUM(M141:M146)</f>
        <v>0</v>
      </c>
      <c r="N140" s="302">
        <f>SUM(N141:N146)</f>
        <v>0</v>
      </c>
      <c r="O140" s="304">
        <f>SUM(O141:O146)</f>
        <v>0</v>
      </c>
      <c r="P140" s="304">
        <f t="shared" si="33"/>
        <v>0</v>
      </c>
      <c r="Q140" s="305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15"/>
      <c r="DN140" s="215"/>
      <c r="DO140" s="215"/>
      <c r="DP140" s="215"/>
      <c r="DQ140" s="215"/>
      <c r="DR140" s="215"/>
      <c r="DS140" s="215"/>
      <c r="DT140" s="215"/>
      <c r="DU140" s="215"/>
      <c r="DV140" s="215"/>
      <c r="DW140" s="215"/>
      <c r="DX140" s="215"/>
      <c r="DY140" s="215"/>
      <c r="DZ140" s="215"/>
      <c r="EA140" s="215"/>
      <c r="EB140" s="215"/>
      <c r="EC140" s="215"/>
      <c r="ED140" s="215"/>
      <c r="EE140" s="215"/>
      <c r="EF140" s="215"/>
      <c r="EG140" s="215"/>
      <c r="EH140" s="215"/>
      <c r="EI140" s="215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</row>
    <row r="141" spans="1:154" ht="18" hidden="1" x14ac:dyDescent="0.2">
      <c r="A141" s="262"/>
      <c r="B141" s="261"/>
      <c r="C141" s="261"/>
      <c r="D141" s="261"/>
      <c r="E141" s="261"/>
      <c r="F141" s="261" t="s">
        <v>33</v>
      </c>
      <c r="G141" s="265" t="s">
        <v>305</v>
      </c>
      <c r="H141" s="306"/>
      <c r="I141" s="306"/>
      <c r="J141" s="306">
        <f t="shared" si="31"/>
        <v>0</v>
      </c>
      <c r="K141" s="303"/>
      <c r="L141" s="306"/>
      <c r="M141" s="307"/>
      <c r="N141" s="306"/>
      <c r="O141" s="308">
        <f t="shared" ref="O141:O146" si="34">M141+N141</f>
        <v>0</v>
      </c>
      <c r="P141" s="308">
        <f t="shared" si="33"/>
        <v>0</v>
      </c>
      <c r="Q141" s="305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</row>
    <row r="142" spans="1:154" ht="18" hidden="1" x14ac:dyDescent="0.2">
      <c r="A142" s="262"/>
      <c r="B142" s="261"/>
      <c r="C142" s="261"/>
      <c r="D142" s="261"/>
      <c r="E142" s="261"/>
      <c r="F142" s="261" t="s">
        <v>31</v>
      </c>
      <c r="G142" s="265" t="s">
        <v>306</v>
      </c>
      <c r="H142" s="306"/>
      <c r="I142" s="306"/>
      <c r="J142" s="306">
        <f t="shared" si="31"/>
        <v>0</v>
      </c>
      <c r="K142" s="303"/>
      <c r="L142" s="306"/>
      <c r="M142" s="307"/>
      <c r="N142" s="306"/>
      <c r="O142" s="308">
        <f t="shared" si="34"/>
        <v>0</v>
      </c>
      <c r="P142" s="308">
        <f t="shared" si="33"/>
        <v>0</v>
      </c>
      <c r="Q142" s="305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</row>
    <row r="143" spans="1:154" ht="18" hidden="1" x14ac:dyDescent="0.2">
      <c r="A143" s="262"/>
      <c r="B143" s="261"/>
      <c r="C143" s="261"/>
      <c r="D143" s="261"/>
      <c r="E143" s="261"/>
      <c r="F143" s="261" t="s">
        <v>44</v>
      </c>
      <c r="G143" s="265" t="s">
        <v>308</v>
      </c>
      <c r="H143" s="306"/>
      <c r="I143" s="306"/>
      <c r="J143" s="306">
        <f t="shared" si="31"/>
        <v>0</v>
      </c>
      <c r="K143" s="303"/>
      <c r="L143" s="306"/>
      <c r="M143" s="307"/>
      <c r="N143" s="306"/>
      <c r="O143" s="308">
        <f t="shared" si="34"/>
        <v>0</v>
      </c>
      <c r="P143" s="308">
        <f t="shared" si="33"/>
        <v>0</v>
      </c>
      <c r="Q143" s="305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5"/>
      <c r="ED143" s="215"/>
      <c r="EE143" s="215"/>
      <c r="EF143" s="215"/>
      <c r="EG143" s="215"/>
      <c r="EH143" s="215"/>
      <c r="EI143" s="21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</row>
    <row r="144" spans="1:154" ht="18" hidden="1" x14ac:dyDescent="0.2">
      <c r="A144" s="262"/>
      <c r="B144" s="261"/>
      <c r="C144" s="261"/>
      <c r="D144" s="261"/>
      <c r="E144" s="261"/>
      <c r="F144" s="261" t="s">
        <v>23</v>
      </c>
      <c r="G144" s="265" t="s">
        <v>309</v>
      </c>
      <c r="H144" s="306"/>
      <c r="I144" s="306"/>
      <c r="J144" s="306">
        <f t="shared" si="31"/>
        <v>0</v>
      </c>
      <c r="K144" s="303"/>
      <c r="L144" s="306"/>
      <c r="M144" s="307"/>
      <c r="N144" s="306"/>
      <c r="O144" s="308">
        <f t="shared" si="34"/>
        <v>0</v>
      </c>
      <c r="P144" s="308">
        <f t="shared" si="33"/>
        <v>0</v>
      </c>
      <c r="Q144" s="305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215"/>
      <c r="EB144" s="215"/>
      <c r="EC144" s="215"/>
      <c r="ED144" s="215"/>
      <c r="EE144" s="215"/>
      <c r="EF144" s="215"/>
      <c r="EG144" s="215"/>
      <c r="EH144" s="215"/>
      <c r="EI144" s="21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</row>
    <row r="145" spans="1:154" ht="18" x14ac:dyDescent="0.2">
      <c r="A145" s="262"/>
      <c r="B145" s="261"/>
      <c r="C145" s="261"/>
      <c r="D145" s="261"/>
      <c r="E145" s="261"/>
      <c r="F145" s="261" t="s">
        <v>39</v>
      </c>
      <c r="G145" s="265" t="s">
        <v>310</v>
      </c>
      <c r="H145" s="306"/>
      <c r="I145" s="306"/>
      <c r="J145" s="306">
        <f t="shared" si="31"/>
        <v>0</v>
      </c>
      <c r="K145" s="303"/>
      <c r="L145" s="306"/>
      <c r="M145" s="307"/>
      <c r="N145" s="306"/>
      <c r="O145" s="308">
        <f t="shared" si="34"/>
        <v>0</v>
      </c>
      <c r="P145" s="308">
        <f t="shared" si="33"/>
        <v>0</v>
      </c>
      <c r="Q145" s="305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5"/>
      <c r="DD145" s="215"/>
      <c r="DE145" s="215"/>
      <c r="DF145" s="215"/>
      <c r="DG145" s="215"/>
      <c r="DH145" s="215"/>
      <c r="DI145" s="215"/>
      <c r="DJ145" s="215"/>
      <c r="DK145" s="215"/>
      <c r="DL145" s="215"/>
      <c r="DM145" s="215"/>
      <c r="DN145" s="215"/>
      <c r="DO145" s="215"/>
      <c r="DP145" s="215"/>
      <c r="DQ145" s="215"/>
      <c r="DR145" s="215"/>
      <c r="DS145" s="215"/>
      <c r="DT145" s="215"/>
      <c r="DU145" s="215"/>
      <c r="DV145" s="215"/>
      <c r="DW145" s="215"/>
      <c r="DX145" s="215"/>
      <c r="DY145" s="215"/>
      <c r="DZ145" s="215"/>
      <c r="EA145" s="215"/>
      <c r="EB145" s="215"/>
      <c r="EC145" s="215"/>
      <c r="ED145" s="215"/>
      <c r="EE145" s="215"/>
      <c r="EF145" s="215"/>
      <c r="EG145" s="215"/>
      <c r="EH145" s="215"/>
      <c r="EI145" s="21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</row>
    <row r="146" spans="1:154" ht="18" hidden="1" x14ac:dyDescent="0.2">
      <c r="A146" s="262"/>
      <c r="B146" s="261"/>
      <c r="C146" s="261"/>
      <c r="D146" s="261"/>
      <c r="E146" s="261"/>
      <c r="F146" s="261" t="s">
        <v>91</v>
      </c>
      <c r="G146" s="265" t="s">
        <v>311</v>
      </c>
      <c r="H146" s="306"/>
      <c r="I146" s="306"/>
      <c r="J146" s="306">
        <f t="shared" si="31"/>
        <v>0</v>
      </c>
      <c r="K146" s="303"/>
      <c r="L146" s="306"/>
      <c r="M146" s="307"/>
      <c r="N146" s="306"/>
      <c r="O146" s="308">
        <f t="shared" si="34"/>
        <v>0</v>
      </c>
      <c r="P146" s="308">
        <f t="shared" si="33"/>
        <v>0</v>
      </c>
      <c r="Q146" s="305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5"/>
      <c r="DD146" s="215"/>
      <c r="DE146" s="215"/>
      <c r="DF146" s="215"/>
      <c r="DG146" s="215"/>
      <c r="DH146" s="215"/>
      <c r="DI146" s="215"/>
      <c r="DJ146" s="215"/>
      <c r="DK146" s="215"/>
      <c r="DL146" s="215"/>
      <c r="DM146" s="215"/>
      <c r="DN146" s="215"/>
      <c r="DO146" s="215"/>
      <c r="DP146" s="215"/>
      <c r="DQ146" s="215"/>
      <c r="DR146" s="215"/>
      <c r="DS146" s="215"/>
      <c r="DT146" s="215"/>
      <c r="DU146" s="215"/>
      <c r="DV146" s="215"/>
      <c r="DW146" s="215"/>
      <c r="DX146" s="215"/>
      <c r="DY146" s="215"/>
      <c r="DZ146" s="215"/>
      <c r="EA146" s="215"/>
      <c r="EB146" s="215"/>
      <c r="EC146" s="215"/>
      <c r="ED146" s="215"/>
      <c r="EE146" s="215"/>
      <c r="EF146" s="215"/>
      <c r="EG146" s="215"/>
      <c r="EH146" s="215"/>
      <c r="EI146" s="21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</row>
    <row r="147" spans="1:154" ht="18" hidden="1" x14ac:dyDescent="0.2">
      <c r="A147" s="250"/>
      <c r="B147" s="251"/>
      <c r="C147" s="251"/>
      <c r="D147" s="251"/>
      <c r="E147" s="251" t="s">
        <v>116</v>
      </c>
      <c r="F147" s="251"/>
      <c r="G147" s="301" t="s">
        <v>152</v>
      </c>
      <c r="H147" s="302">
        <f>H148+H149+H150</f>
        <v>0</v>
      </c>
      <c r="I147" s="302">
        <f>I148+I149+I150</f>
        <v>0</v>
      </c>
      <c r="J147" s="306">
        <f t="shared" si="31"/>
        <v>0</v>
      </c>
      <c r="K147" s="303"/>
      <c r="L147" s="302">
        <f>L148+L149+L150</f>
        <v>0</v>
      </c>
      <c r="M147" s="284">
        <f>M148+M149+M150</f>
        <v>0</v>
      </c>
      <c r="N147" s="302">
        <f>N148+N149+N150</f>
        <v>0</v>
      </c>
      <c r="O147" s="304">
        <f>O148+O149+O150</f>
        <v>0</v>
      </c>
      <c r="P147" s="304">
        <f t="shared" si="33"/>
        <v>0</v>
      </c>
      <c r="Q147" s="30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5"/>
      <c r="DD147" s="215"/>
      <c r="DE147" s="215"/>
      <c r="DF147" s="215"/>
      <c r="DG147" s="215"/>
      <c r="DH147" s="215"/>
      <c r="DI147" s="215"/>
      <c r="DJ147" s="215"/>
      <c r="DK147" s="215"/>
      <c r="DL147" s="215"/>
      <c r="DM147" s="215"/>
      <c r="DN147" s="215"/>
      <c r="DO147" s="215"/>
      <c r="DP147" s="215"/>
      <c r="DQ147" s="215"/>
      <c r="DR147" s="215"/>
      <c r="DS147" s="215"/>
      <c r="DT147" s="215"/>
      <c r="DU147" s="215"/>
      <c r="DV147" s="215"/>
      <c r="DW147" s="215"/>
      <c r="DX147" s="215"/>
      <c r="DY147" s="215"/>
      <c r="DZ147" s="215"/>
      <c r="EA147" s="215"/>
      <c r="EB147" s="215"/>
      <c r="EC147" s="215"/>
      <c r="ED147" s="215"/>
      <c r="EE147" s="215"/>
      <c r="EF147" s="215"/>
      <c r="EG147" s="215"/>
      <c r="EH147" s="215"/>
      <c r="EI147" s="21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</row>
    <row r="148" spans="1:154" ht="18" hidden="1" x14ac:dyDescent="0.2">
      <c r="A148" s="262"/>
      <c r="B148" s="261"/>
      <c r="C148" s="261"/>
      <c r="D148" s="261"/>
      <c r="E148" s="261"/>
      <c r="F148" s="261" t="s">
        <v>33</v>
      </c>
      <c r="G148" s="265" t="s">
        <v>312</v>
      </c>
      <c r="H148" s="306"/>
      <c r="I148" s="306"/>
      <c r="J148" s="306">
        <f t="shared" si="31"/>
        <v>0</v>
      </c>
      <c r="K148" s="303"/>
      <c r="L148" s="306"/>
      <c r="M148" s="307"/>
      <c r="N148" s="306"/>
      <c r="O148" s="308">
        <f t="shared" ref="O148:O151" si="35">M148+N148</f>
        <v>0</v>
      </c>
      <c r="P148" s="308">
        <f t="shared" si="33"/>
        <v>0</v>
      </c>
      <c r="Q148" s="305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</row>
    <row r="149" spans="1:154" ht="18" hidden="1" x14ac:dyDescent="0.2">
      <c r="A149" s="262"/>
      <c r="B149" s="261"/>
      <c r="C149" s="261"/>
      <c r="D149" s="261"/>
      <c r="E149" s="261"/>
      <c r="F149" s="261" t="s">
        <v>44</v>
      </c>
      <c r="G149" s="265" t="s">
        <v>313</v>
      </c>
      <c r="H149" s="306"/>
      <c r="I149" s="306"/>
      <c r="J149" s="306">
        <f t="shared" si="31"/>
        <v>0</v>
      </c>
      <c r="K149" s="303"/>
      <c r="L149" s="306"/>
      <c r="M149" s="307"/>
      <c r="N149" s="306"/>
      <c r="O149" s="308">
        <f t="shared" si="35"/>
        <v>0</v>
      </c>
      <c r="P149" s="308">
        <f t="shared" si="33"/>
        <v>0</v>
      </c>
      <c r="Q149" s="305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5"/>
      <c r="DD149" s="215"/>
      <c r="DE149" s="215"/>
      <c r="DF149" s="215"/>
      <c r="DG149" s="215"/>
      <c r="DH149" s="215"/>
      <c r="DI149" s="215"/>
      <c r="DJ149" s="215"/>
      <c r="DK149" s="215"/>
      <c r="DL149" s="215"/>
      <c r="DM149" s="215"/>
      <c r="DN149" s="215"/>
      <c r="DO149" s="215"/>
      <c r="DP149" s="215"/>
      <c r="DQ149" s="215"/>
      <c r="DR149" s="215"/>
      <c r="DS149" s="215"/>
      <c r="DT149" s="215"/>
      <c r="DU149" s="215"/>
      <c r="DV149" s="215"/>
      <c r="DW149" s="215"/>
      <c r="DX149" s="215"/>
      <c r="DY149" s="215"/>
      <c r="DZ149" s="215"/>
      <c r="EA149" s="215"/>
      <c r="EB149" s="215"/>
      <c r="EC149" s="215"/>
      <c r="ED149" s="215"/>
      <c r="EE149" s="215"/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</row>
    <row r="150" spans="1:154" ht="18" hidden="1" x14ac:dyDescent="0.2">
      <c r="A150" s="262"/>
      <c r="B150" s="261"/>
      <c r="C150" s="261"/>
      <c r="D150" s="261"/>
      <c r="E150" s="261"/>
      <c r="F150" s="261" t="s">
        <v>91</v>
      </c>
      <c r="G150" s="265" t="s">
        <v>153</v>
      </c>
      <c r="H150" s="306"/>
      <c r="I150" s="306"/>
      <c r="J150" s="306">
        <f t="shared" si="31"/>
        <v>0</v>
      </c>
      <c r="K150" s="303"/>
      <c r="L150" s="306"/>
      <c r="M150" s="307"/>
      <c r="N150" s="306"/>
      <c r="O150" s="308">
        <f t="shared" si="35"/>
        <v>0</v>
      </c>
      <c r="P150" s="308">
        <f t="shared" si="33"/>
        <v>0</v>
      </c>
      <c r="Q150" s="305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215"/>
      <c r="DT150" s="215"/>
      <c r="DU150" s="215"/>
      <c r="DV150" s="215"/>
      <c r="DW150" s="215"/>
      <c r="DX150" s="215"/>
      <c r="DY150" s="215"/>
      <c r="DZ150" s="215"/>
      <c r="EA150" s="215"/>
      <c r="EB150" s="215"/>
      <c r="EC150" s="215"/>
      <c r="ED150" s="215"/>
      <c r="EE150" s="215"/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</row>
    <row r="151" spans="1:154" ht="18" hidden="1" x14ac:dyDescent="0.2">
      <c r="A151" s="262"/>
      <c r="B151" s="261"/>
      <c r="C151" s="261"/>
      <c r="D151" s="261"/>
      <c r="E151" s="261">
        <v>13</v>
      </c>
      <c r="F151" s="261"/>
      <c r="G151" s="265" t="s">
        <v>314</v>
      </c>
      <c r="H151" s="306"/>
      <c r="I151" s="306"/>
      <c r="J151" s="306">
        <f t="shared" si="31"/>
        <v>0</v>
      </c>
      <c r="K151" s="303"/>
      <c r="L151" s="306"/>
      <c r="M151" s="307"/>
      <c r="N151" s="306"/>
      <c r="O151" s="308">
        <f t="shared" si="35"/>
        <v>0</v>
      </c>
      <c r="P151" s="308">
        <f t="shared" si="33"/>
        <v>0</v>
      </c>
      <c r="Q151" s="305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5"/>
      <c r="DD151" s="215"/>
      <c r="DE151" s="215"/>
      <c r="DF151" s="215"/>
      <c r="DG151" s="215"/>
      <c r="DH151" s="215"/>
      <c r="DI151" s="215"/>
      <c r="DJ151" s="215"/>
      <c r="DK151" s="215"/>
      <c r="DL151" s="215"/>
      <c r="DM151" s="215"/>
      <c r="DN151" s="215"/>
      <c r="DO151" s="215"/>
      <c r="DP151" s="215"/>
      <c r="DQ151" s="215"/>
      <c r="DR151" s="215"/>
      <c r="DS151" s="215"/>
      <c r="DT151" s="215"/>
      <c r="DU151" s="215"/>
      <c r="DV151" s="215"/>
      <c r="DW151" s="215"/>
      <c r="DX151" s="215"/>
      <c r="DY151" s="215"/>
      <c r="DZ151" s="215"/>
      <c r="EA151" s="215"/>
      <c r="EB151" s="215"/>
      <c r="EC151" s="215"/>
      <c r="ED151" s="215"/>
      <c r="EE151" s="215"/>
      <c r="EF151" s="215"/>
      <c r="EG151" s="215"/>
      <c r="EH151" s="215"/>
      <c r="EI151" s="21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</row>
    <row r="152" spans="1:154" ht="18" x14ac:dyDescent="0.2">
      <c r="A152" s="250"/>
      <c r="B152" s="251"/>
      <c r="C152" s="251"/>
      <c r="D152" s="251"/>
      <c r="E152" s="251" t="s">
        <v>91</v>
      </c>
      <c r="F152" s="251"/>
      <c r="G152" s="301" t="s">
        <v>319</v>
      </c>
      <c r="H152" s="302">
        <f>H153+H154+H155+H156</f>
        <v>0</v>
      </c>
      <c r="I152" s="302">
        <f>I153+I154+I155+I156</f>
        <v>0</v>
      </c>
      <c r="J152" s="306">
        <f t="shared" si="31"/>
        <v>0</v>
      </c>
      <c r="K152" s="303"/>
      <c r="L152" s="302">
        <f>L153+L154+L155+L156</f>
        <v>0</v>
      </c>
      <c r="M152" s="284">
        <f>M153+M154+M155+M156</f>
        <v>0</v>
      </c>
      <c r="N152" s="302">
        <f>N153+N154+N155+N156</f>
        <v>0</v>
      </c>
      <c r="O152" s="304">
        <f>O153+O154+O155+O156</f>
        <v>0</v>
      </c>
      <c r="P152" s="304">
        <f t="shared" si="33"/>
        <v>0</v>
      </c>
      <c r="Q152" s="305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215"/>
      <c r="EB152" s="215"/>
      <c r="EC152" s="215"/>
      <c r="ED152" s="215"/>
      <c r="EE152" s="215"/>
      <c r="EF152" s="215"/>
      <c r="EG152" s="215"/>
      <c r="EH152" s="215"/>
      <c r="EI152" s="21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</row>
    <row r="153" spans="1:154" ht="18" hidden="1" x14ac:dyDescent="0.2">
      <c r="A153" s="262"/>
      <c r="B153" s="261"/>
      <c r="C153" s="261"/>
      <c r="D153" s="261"/>
      <c r="E153" s="261"/>
      <c r="F153" s="261" t="s">
        <v>31</v>
      </c>
      <c r="G153" s="265" t="s">
        <v>295</v>
      </c>
      <c r="H153" s="306"/>
      <c r="I153" s="306"/>
      <c r="J153" s="306">
        <f t="shared" si="31"/>
        <v>0</v>
      </c>
      <c r="K153" s="303"/>
      <c r="L153" s="306"/>
      <c r="M153" s="307"/>
      <c r="N153" s="306"/>
      <c r="O153" s="308">
        <f t="shared" ref="O153:O159" si="36">M153+N153</f>
        <v>0</v>
      </c>
      <c r="P153" s="308">
        <f t="shared" si="33"/>
        <v>0</v>
      </c>
      <c r="Q153" s="305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5"/>
      <c r="DD153" s="215"/>
      <c r="DE153" s="215"/>
      <c r="DF153" s="215"/>
      <c r="DG153" s="215"/>
      <c r="DH153" s="215"/>
      <c r="DI153" s="215"/>
      <c r="DJ153" s="215"/>
      <c r="DK153" s="215"/>
      <c r="DL153" s="215"/>
      <c r="DM153" s="215"/>
      <c r="DN153" s="215"/>
      <c r="DO153" s="215"/>
      <c r="DP153" s="215"/>
      <c r="DQ153" s="215"/>
      <c r="DR153" s="215"/>
      <c r="DS153" s="215"/>
      <c r="DT153" s="215"/>
      <c r="DU153" s="215"/>
      <c r="DV153" s="215"/>
      <c r="DW153" s="215"/>
      <c r="DX153" s="215"/>
      <c r="DY153" s="215"/>
      <c r="DZ153" s="215"/>
      <c r="EA153" s="215"/>
      <c r="EB153" s="215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</row>
    <row r="154" spans="1:154" ht="18" hidden="1" x14ac:dyDescent="0.2">
      <c r="A154" s="262"/>
      <c r="B154" s="261"/>
      <c r="C154" s="261"/>
      <c r="D154" s="261"/>
      <c r="E154" s="261"/>
      <c r="F154" s="261" t="s">
        <v>23</v>
      </c>
      <c r="G154" s="265" t="s">
        <v>315</v>
      </c>
      <c r="H154" s="306"/>
      <c r="I154" s="306"/>
      <c r="J154" s="306">
        <f t="shared" si="31"/>
        <v>0</v>
      </c>
      <c r="K154" s="303"/>
      <c r="L154" s="306"/>
      <c r="M154" s="307"/>
      <c r="N154" s="306"/>
      <c r="O154" s="308">
        <f t="shared" si="36"/>
        <v>0</v>
      </c>
      <c r="P154" s="308">
        <f t="shared" si="33"/>
        <v>0</v>
      </c>
      <c r="Q154" s="305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5"/>
      <c r="DD154" s="215"/>
      <c r="DE154" s="215"/>
      <c r="DF154" s="215"/>
      <c r="DG154" s="215"/>
      <c r="DH154" s="215"/>
      <c r="DI154" s="215"/>
      <c r="DJ154" s="215"/>
      <c r="DK154" s="215"/>
      <c r="DL154" s="215"/>
      <c r="DM154" s="215"/>
      <c r="DN154" s="215"/>
      <c r="DO154" s="215"/>
      <c r="DP154" s="215"/>
      <c r="DQ154" s="215"/>
      <c r="DR154" s="215"/>
      <c r="DS154" s="215"/>
      <c r="DT154" s="215"/>
      <c r="DU154" s="215"/>
      <c r="DV154" s="215"/>
      <c r="DW154" s="215"/>
      <c r="DX154" s="215"/>
      <c r="DY154" s="215"/>
      <c r="DZ154" s="215"/>
      <c r="EA154" s="215"/>
      <c r="EB154" s="215"/>
      <c r="EC154" s="215"/>
      <c r="ED154" s="215"/>
      <c r="EE154" s="215"/>
      <c r="EF154" s="215"/>
      <c r="EG154" s="215"/>
      <c r="EH154" s="215"/>
      <c r="EI154" s="21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</row>
    <row r="155" spans="1:154" ht="18" x14ac:dyDescent="0.2">
      <c r="A155" s="262"/>
      <c r="B155" s="261"/>
      <c r="C155" s="261"/>
      <c r="D155" s="261"/>
      <c r="E155" s="261"/>
      <c r="F155" s="261" t="s">
        <v>34</v>
      </c>
      <c r="G155" s="265" t="s">
        <v>294</v>
      </c>
      <c r="H155" s="306"/>
      <c r="I155" s="306"/>
      <c r="J155" s="306">
        <f t="shared" si="31"/>
        <v>0</v>
      </c>
      <c r="K155" s="303"/>
      <c r="L155" s="306"/>
      <c r="M155" s="307"/>
      <c r="N155" s="306"/>
      <c r="O155" s="308">
        <f t="shared" si="36"/>
        <v>0</v>
      </c>
      <c r="P155" s="308">
        <f t="shared" si="33"/>
        <v>0</v>
      </c>
      <c r="Q155" s="305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5"/>
      <c r="DD155" s="215"/>
      <c r="DE155" s="215"/>
      <c r="DF155" s="215"/>
      <c r="DG155" s="215"/>
      <c r="DH155" s="215"/>
      <c r="DI155" s="215"/>
      <c r="DJ155" s="215"/>
      <c r="DK155" s="215"/>
      <c r="DL155" s="215"/>
      <c r="DM155" s="215"/>
      <c r="DN155" s="215"/>
      <c r="DO155" s="215"/>
      <c r="DP155" s="215"/>
      <c r="DQ155" s="215"/>
      <c r="DR155" s="215"/>
      <c r="DS155" s="215"/>
      <c r="DT155" s="215"/>
      <c r="DU155" s="215"/>
      <c r="DV155" s="215"/>
      <c r="DW155" s="215"/>
      <c r="DX155" s="215"/>
      <c r="DY155" s="215"/>
      <c r="DZ155" s="215"/>
      <c r="EA155" s="215"/>
      <c r="EB155" s="215"/>
      <c r="EC155" s="215"/>
      <c r="ED155" s="215"/>
      <c r="EE155" s="215"/>
      <c r="EF155" s="215"/>
      <c r="EG155" s="215"/>
      <c r="EH155" s="215"/>
      <c r="EI155" s="21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</row>
    <row r="156" spans="1:154" ht="18" hidden="1" x14ac:dyDescent="0.2">
      <c r="A156" s="262"/>
      <c r="B156" s="261"/>
      <c r="C156" s="261"/>
      <c r="D156" s="261"/>
      <c r="E156" s="261"/>
      <c r="F156" s="261" t="s">
        <v>91</v>
      </c>
      <c r="G156" s="265" t="s">
        <v>316</v>
      </c>
      <c r="H156" s="306"/>
      <c r="I156" s="306"/>
      <c r="J156" s="306">
        <f t="shared" si="31"/>
        <v>0</v>
      </c>
      <c r="K156" s="303"/>
      <c r="L156" s="306"/>
      <c r="M156" s="307"/>
      <c r="N156" s="306"/>
      <c r="O156" s="308">
        <f t="shared" si="36"/>
        <v>0</v>
      </c>
      <c r="P156" s="308">
        <f t="shared" si="33"/>
        <v>0</v>
      </c>
      <c r="Q156" s="305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5"/>
      <c r="DD156" s="215"/>
      <c r="DE156" s="215"/>
      <c r="DF156" s="215"/>
      <c r="DG156" s="215"/>
      <c r="DH156" s="215"/>
      <c r="DI156" s="215"/>
      <c r="DJ156" s="215"/>
      <c r="DK156" s="215"/>
      <c r="DL156" s="215"/>
      <c r="DM156" s="215"/>
      <c r="DN156" s="215"/>
      <c r="DO156" s="215"/>
      <c r="DP156" s="215"/>
      <c r="DQ156" s="215"/>
      <c r="DR156" s="215"/>
      <c r="DS156" s="215"/>
      <c r="DT156" s="215"/>
      <c r="DU156" s="215"/>
      <c r="DV156" s="215"/>
      <c r="DW156" s="215"/>
      <c r="DX156" s="215"/>
      <c r="DY156" s="215"/>
      <c r="DZ156" s="215"/>
      <c r="EA156" s="215"/>
      <c r="EB156" s="215"/>
      <c r="EC156" s="215"/>
      <c r="ED156" s="215"/>
      <c r="EE156" s="215"/>
      <c r="EF156" s="215"/>
      <c r="EG156" s="215"/>
      <c r="EH156" s="215"/>
      <c r="EI156" s="21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</row>
    <row r="157" spans="1:154" ht="18" x14ac:dyDescent="0.2">
      <c r="A157" s="250"/>
      <c r="B157" s="251"/>
      <c r="C157" s="251"/>
      <c r="D157" s="251">
        <v>59</v>
      </c>
      <c r="E157" s="251"/>
      <c r="F157" s="251"/>
      <c r="G157" s="301" t="s">
        <v>318</v>
      </c>
      <c r="H157" s="302">
        <f>+H158</f>
        <v>198000</v>
      </c>
      <c r="I157" s="302">
        <f>+I158</f>
        <v>195508</v>
      </c>
      <c r="J157" s="302">
        <f t="shared" ref="J157" si="37">+J158</f>
        <v>2492</v>
      </c>
      <c r="K157" s="303">
        <f>ROUND(I157/H157*100,2)</f>
        <v>98.74</v>
      </c>
      <c r="L157" s="302">
        <f>+L158</f>
        <v>198000</v>
      </c>
      <c r="M157" s="302">
        <f>+M158</f>
        <v>86733</v>
      </c>
      <c r="N157" s="302">
        <f>+N158</f>
        <v>108775</v>
      </c>
      <c r="O157" s="327">
        <f t="shared" ref="O157" si="38">+O158</f>
        <v>195508</v>
      </c>
      <c r="P157" s="304">
        <f t="shared" si="33"/>
        <v>2492</v>
      </c>
      <c r="Q157" s="305">
        <f t="shared" ref="Q157:Q178" si="39">ROUND(O157/L157*100,2)</f>
        <v>98.74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5"/>
      <c r="DD157" s="215"/>
      <c r="DE157" s="215"/>
      <c r="DF157" s="215"/>
      <c r="DG157" s="215"/>
      <c r="DH157" s="215"/>
      <c r="DI157" s="215"/>
      <c r="DJ157" s="215"/>
      <c r="DK157" s="215"/>
      <c r="DL157" s="215"/>
      <c r="DM157" s="215"/>
      <c r="DN157" s="215"/>
      <c r="DO157" s="215"/>
      <c r="DP157" s="215"/>
      <c r="DQ157" s="215"/>
      <c r="DR157" s="215"/>
      <c r="DS157" s="215"/>
      <c r="DT157" s="215"/>
      <c r="DU157" s="215"/>
      <c r="DV157" s="215"/>
      <c r="DW157" s="215"/>
      <c r="DX157" s="215"/>
      <c r="DY157" s="215"/>
      <c r="DZ157" s="215"/>
      <c r="EA157" s="215"/>
      <c r="EB157" s="215"/>
      <c r="EC157" s="215"/>
      <c r="ED157" s="215"/>
      <c r="EE157" s="215"/>
      <c r="EF157" s="215"/>
      <c r="EG157" s="215"/>
      <c r="EH157" s="215"/>
      <c r="EI157" s="215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</row>
    <row r="158" spans="1:154" ht="18" x14ac:dyDescent="0.2">
      <c r="A158" s="262"/>
      <c r="B158" s="261"/>
      <c r="C158" s="261"/>
      <c r="D158" s="261"/>
      <c r="E158" s="261">
        <v>25</v>
      </c>
      <c r="F158" s="261"/>
      <c r="G158" s="265" t="s">
        <v>317</v>
      </c>
      <c r="H158" s="306">
        <v>198000</v>
      </c>
      <c r="I158" s="306">
        <v>195508</v>
      </c>
      <c r="J158" s="306">
        <f t="shared" ref="J158:J176" si="40">H158-I158</f>
        <v>2492</v>
      </c>
      <c r="K158" s="303">
        <f>ROUND(I158/H158*100,2)</f>
        <v>98.74</v>
      </c>
      <c r="L158" s="306">
        <v>198000</v>
      </c>
      <c r="M158" s="307">
        <v>86733</v>
      </c>
      <c r="N158" s="306">
        <v>108775</v>
      </c>
      <c r="O158" s="308">
        <f t="shared" si="36"/>
        <v>195508</v>
      </c>
      <c r="P158" s="308">
        <f t="shared" si="33"/>
        <v>2492</v>
      </c>
      <c r="Q158" s="305">
        <f t="shared" si="39"/>
        <v>98.74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215"/>
      <c r="DT158" s="215"/>
      <c r="DU158" s="215"/>
      <c r="DV158" s="215"/>
      <c r="DW158" s="215"/>
      <c r="DX158" s="215"/>
      <c r="DY158" s="215"/>
      <c r="DZ158" s="215"/>
      <c r="EA158" s="215"/>
      <c r="EB158" s="215"/>
      <c r="EC158" s="215"/>
      <c r="ED158" s="215"/>
      <c r="EE158" s="215"/>
      <c r="EF158" s="215"/>
      <c r="EG158" s="215"/>
      <c r="EH158" s="215"/>
      <c r="EI158" s="215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</row>
    <row r="159" spans="1:154" ht="36" x14ac:dyDescent="0.2">
      <c r="A159" s="311" t="s">
        <v>128</v>
      </c>
      <c r="B159" s="312"/>
      <c r="C159" s="312"/>
      <c r="D159" s="313">
        <v>85</v>
      </c>
      <c r="E159" s="312"/>
      <c r="F159" s="312"/>
      <c r="G159" s="314" t="s">
        <v>129</v>
      </c>
      <c r="H159" s="315"/>
      <c r="I159" s="315"/>
      <c r="J159" s="315">
        <f t="shared" si="40"/>
        <v>0</v>
      </c>
      <c r="K159" s="316"/>
      <c r="L159" s="315"/>
      <c r="M159" s="317"/>
      <c r="N159" s="315"/>
      <c r="O159" s="318">
        <f t="shared" si="36"/>
        <v>0</v>
      </c>
      <c r="P159" s="318">
        <f t="shared" si="33"/>
        <v>0</v>
      </c>
      <c r="Q159" s="319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5"/>
      <c r="DD159" s="215"/>
      <c r="DE159" s="215"/>
      <c r="DF159" s="215"/>
      <c r="DG159" s="215"/>
      <c r="DH159" s="215"/>
      <c r="DI159" s="215"/>
      <c r="DJ159" s="215"/>
      <c r="DK159" s="215"/>
      <c r="DL159" s="215"/>
      <c r="DM159" s="215"/>
      <c r="DN159" s="215"/>
      <c r="DO159" s="215"/>
      <c r="DP159" s="215"/>
      <c r="DQ159" s="215"/>
      <c r="DR159" s="215"/>
      <c r="DS159" s="215"/>
      <c r="DT159" s="215"/>
      <c r="DU159" s="215"/>
      <c r="DV159" s="215"/>
      <c r="DW159" s="215"/>
      <c r="DX159" s="215"/>
      <c r="DY159" s="215"/>
      <c r="DZ159" s="215"/>
      <c r="EA159" s="215"/>
      <c r="EB159" s="215"/>
      <c r="EC159" s="215"/>
      <c r="ED159" s="215"/>
      <c r="EE159" s="215"/>
      <c r="EF159" s="215"/>
      <c r="EG159" s="215"/>
      <c r="EH159" s="215"/>
      <c r="EI159" s="215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</row>
    <row r="160" spans="1:154" ht="18" x14ac:dyDescent="0.2">
      <c r="A160" s="250" t="s">
        <v>111</v>
      </c>
      <c r="B160" s="251" t="s">
        <v>33</v>
      </c>
      <c r="C160" s="251"/>
      <c r="D160" s="251"/>
      <c r="E160" s="251"/>
      <c r="F160" s="251"/>
      <c r="G160" s="263" t="s">
        <v>130</v>
      </c>
      <c r="H160" s="302">
        <f>H157</f>
        <v>198000</v>
      </c>
      <c r="I160" s="302">
        <f>I157</f>
        <v>195508</v>
      </c>
      <c r="J160" s="306">
        <f t="shared" si="40"/>
        <v>2492</v>
      </c>
      <c r="K160" s="303">
        <f t="shared" ref="K160:K175" si="41">ROUND(I160/H160*100,2)</f>
        <v>98.74</v>
      </c>
      <c r="L160" s="302">
        <f>L157</f>
        <v>198000</v>
      </c>
      <c r="M160" s="302">
        <f>M157</f>
        <v>86733</v>
      </c>
      <c r="N160" s="302">
        <f>N157</f>
        <v>108775</v>
      </c>
      <c r="O160" s="302">
        <f>O157</f>
        <v>195508</v>
      </c>
      <c r="P160" s="304">
        <f t="shared" si="33"/>
        <v>2492</v>
      </c>
      <c r="Q160" s="305">
        <f t="shared" si="39"/>
        <v>98.74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215"/>
      <c r="ED160" s="215"/>
      <c r="EE160" s="215"/>
      <c r="EF160" s="215"/>
      <c r="EG160" s="215"/>
      <c r="EH160" s="215"/>
      <c r="EI160" s="215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</row>
    <row r="161" spans="1:154" ht="36" x14ac:dyDescent="0.2">
      <c r="A161" s="250"/>
      <c r="B161" s="251" t="s">
        <v>31</v>
      </c>
      <c r="C161" s="251"/>
      <c r="D161" s="251"/>
      <c r="E161" s="251"/>
      <c r="F161" s="251"/>
      <c r="G161" s="263" t="s">
        <v>131</v>
      </c>
      <c r="H161" s="302">
        <f>H162+H163</f>
        <v>0</v>
      </c>
      <c r="I161" s="302">
        <f>I162+I163</f>
        <v>0</v>
      </c>
      <c r="J161" s="306">
        <f t="shared" si="40"/>
        <v>0</v>
      </c>
      <c r="K161" s="303" t="e">
        <f t="shared" si="41"/>
        <v>#DIV/0!</v>
      </c>
      <c r="L161" s="302">
        <f>L162+L163</f>
        <v>0</v>
      </c>
      <c r="M161" s="302">
        <f>M162+M163</f>
        <v>0</v>
      </c>
      <c r="N161" s="302">
        <f>N162+N163</f>
        <v>0</v>
      </c>
      <c r="O161" s="302">
        <f>O162+O163</f>
        <v>0</v>
      </c>
      <c r="P161" s="304">
        <f t="shared" si="33"/>
        <v>0</v>
      </c>
      <c r="Q161" s="305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5"/>
      <c r="DD161" s="215"/>
      <c r="DE161" s="215"/>
      <c r="DF161" s="215"/>
      <c r="DG161" s="215"/>
      <c r="DH161" s="215"/>
      <c r="DI161" s="215"/>
      <c r="DJ161" s="215"/>
      <c r="DK161" s="215"/>
      <c r="DL161" s="215"/>
      <c r="DM161" s="215"/>
      <c r="DN161" s="215"/>
      <c r="DO161" s="215"/>
      <c r="DP161" s="215"/>
      <c r="DQ161" s="215"/>
      <c r="DR161" s="215"/>
      <c r="DS161" s="215"/>
      <c r="DT161" s="215"/>
      <c r="DU161" s="215"/>
      <c r="DV161" s="215"/>
      <c r="DW161" s="215"/>
      <c r="DX161" s="215"/>
      <c r="DY161" s="215"/>
      <c r="DZ161" s="215"/>
      <c r="EA161" s="215"/>
      <c r="EB161" s="215"/>
      <c r="EC161" s="215"/>
      <c r="ED161" s="215"/>
      <c r="EE161" s="215"/>
      <c r="EF161" s="215"/>
      <c r="EG161" s="215"/>
      <c r="EH161" s="215"/>
      <c r="EI161" s="215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</row>
    <row r="162" spans="1:154" ht="18" x14ac:dyDescent="0.2">
      <c r="A162" s="250"/>
      <c r="B162" s="251"/>
      <c r="C162" s="251" t="s">
        <v>33</v>
      </c>
      <c r="D162" s="251"/>
      <c r="E162" s="251"/>
      <c r="F162" s="251"/>
      <c r="G162" s="263" t="s">
        <v>132</v>
      </c>
      <c r="H162" s="302">
        <f>H155</f>
        <v>0</v>
      </c>
      <c r="I162" s="302">
        <f>I155</f>
        <v>0</v>
      </c>
      <c r="J162" s="306">
        <f t="shared" si="40"/>
        <v>0</v>
      </c>
      <c r="K162" s="303" t="e">
        <f t="shared" si="41"/>
        <v>#DIV/0!</v>
      </c>
      <c r="L162" s="302">
        <f>L155</f>
        <v>0</v>
      </c>
      <c r="M162" s="302">
        <f>M155</f>
        <v>0</v>
      </c>
      <c r="N162" s="302">
        <f>N155</f>
        <v>0</v>
      </c>
      <c r="O162" s="302">
        <f>O155</f>
        <v>0</v>
      </c>
      <c r="P162" s="304">
        <f t="shared" si="33"/>
        <v>0</v>
      </c>
      <c r="Q162" s="305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5"/>
      <c r="DD162" s="215"/>
      <c r="DE162" s="215"/>
      <c r="DF162" s="215"/>
      <c r="DG162" s="215"/>
      <c r="DH162" s="215"/>
      <c r="DI162" s="215"/>
      <c r="DJ162" s="215"/>
      <c r="DK162" s="215"/>
      <c r="DL162" s="215"/>
      <c r="DM162" s="215"/>
      <c r="DN162" s="215"/>
      <c r="DO162" s="215"/>
      <c r="DP162" s="215"/>
      <c r="DQ162" s="215"/>
      <c r="DR162" s="215"/>
      <c r="DS162" s="215"/>
      <c r="DT162" s="215"/>
      <c r="DU162" s="215"/>
      <c r="DV162" s="215"/>
      <c r="DW162" s="215"/>
      <c r="DX162" s="215"/>
      <c r="DY162" s="215"/>
      <c r="DZ162" s="215"/>
      <c r="EA162" s="215"/>
      <c r="EB162" s="215"/>
      <c r="EC162" s="215"/>
      <c r="ED162" s="215"/>
      <c r="EE162" s="215"/>
      <c r="EF162" s="215"/>
      <c r="EG162" s="215"/>
      <c r="EH162" s="215"/>
      <c r="EI162" s="215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</row>
    <row r="163" spans="1:154" ht="18" x14ac:dyDescent="0.2">
      <c r="A163" s="250"/>
      <c r="B163" s="251"/>
      <c r="C163" s="251" t="s">
        <v>31</v>
      </c>
      <c r="D163" s="251"/>
      <c r="E163" s="251"/>
      <c r="F163" s="251"/>
      <c r="G163" s="263" t="s">
        <v>133</v>
      </c>
      <c r="H163" s="302">
        <f>H110-H155-H157</f>
        <v>0</v>
      </c>
      <c r="I163" s="302">
        <f>I110-I155-I157</f>
        <v>0</v>
      </c>
      <c r="J163" s="306">
        <f t="shared" si="40"/>
        <v>0</v>
      </c>
      <c r="K163" s="303" t="e">
        <f t="shared" si="41"/>
        <v>#DIV/0!</v>
      </c>
      <c r="L163" s="302">
        <f>L110-L155-L157</f>
        <v>0</v>
      </c>
      <c r="M163" s="302">
        <f>M110-M155-M157</f>
        <v>0</v>
      </c>
      <c r="N163" s="302">
        <f>N110-N155-N157</f>
        <v>0</v>
      </c>
      <c r="O163" s="302">
        <f>O110-O155-O157</f>
        <v>0</v>
      </c>
      <c r="P163" s="304">
        <f t="shared" si="33"/>
        <v>0</v>
      </c>
      <c r="Q163" s="305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5"/>
      <c r="DD163" s="215"/>
      <c r="DE163" s="215"/>
      <c r="DF163" s="215"/>
      <c r="DG163" s="215"/>
      <c r="DH163" s="215"/>
      <c r="DI163" s="215"/>
      <c r="DJ163" s="215"/>
      <c r="DK163" s="215"/>
      <c r="DL163" s="215"/>
      <c r="DM163" s="215"/>
      <c r="DN163" s="215"/>
      <c r="DO163" s="215"/>
      <c r="DP163" s="215"/>
      <c r="DQ163" s="215"/>
      <c r="DR163" s="215"/>
      <c r="DS163" s="215"/>
      <c r="DT163" s="215"/>
      <c r="DU163" s="215"/>
      <c r="DV163" s="215"/>
      <c r="DW163" s="215"/>
      <c r="DX163" s="215"/>
      <c r="DY163" s="215"/>
      <c r="DZ163" s="215"/>
      <c r="EA163" s="215"/>
      <c r="EB163" s="215"/>
      <c r="EC163" s="215"/>
      <c r="ED163" s="215"/>
      <c r="EE163" s="215"/>
      <c r="EF163" s="215"/>
      <c r="EG163" s="215"/>
      <c r="EH163" s="215"/>
      <c r="EI163" s="215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</row>
    <row r="164" spans="1:154" ht="18" x14ac:dyDescent="0.2">
      <c r="A164" s="250" t="s">
        <v>134</v>
      </c>
      <c r="B164" s="251" t="s">
        <v>23</v>
      </c>
      <c r="C164" s="251"/>
      <c r="D164" s="251"/>
      <c r="E164" s="251"/>
      <c r="F164" s="251"/>
      <c r="G164" s="263" t="s">
        <v>135</v>
      </c>
      <c r="H164" s="302">
        <f>+H165+H174</f>
        <v>30234400</v>
      </c>
      <c r="I164" s="302">
        <f>+I165+I174</f>
        <v>20779906.960000001</v>
      </c>
      <c r="J164" s="306">
        <f t="shared" si="40"/>
        <v>9454493.0399999991</v>
      </c>
      <c r="K164" s="303">
        <f t="shared" si="41"/>
        <v>68.73</v>
      </c>
      <c r="L164" s="302">
        <f>+L165+L174</f>
        <v>23627500</v>
      </c>
      <c r="M164" s="302">
        <f>+M165+M174</f>
        <v>17902458.02</v>
      </c>
      <c r="N164" s="302">
        <f>+N165+N174</f>
        <v>2877448.94</v>
      </c>
      <c r="O164" s="302">
        <f>+O165+O174</f>
        <v>20779906.960000001</v>
      </c>
      <c r="P164" s="304">
        <f t="shared" si="33"/>
        <v>2847593.0399999991</v>
      </c>
      <c r="Q164" s="305">
        <f t="shared" si="39"/>
        <v>87.95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5"/>
      <c r="EB164" s="215"/>
      <c r="EC164" s="215"/>
      <c r="ED164" s="215"/>
      <c r="EE164" s="215"/>
      <c r="EF164" s="215"/>
      <c r="EG164" s="215"/>
      <c r="EH164" s="215"/>
      <c r="EI164" s="215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</row>
    <row r="165" spans="1:154" ht="18" x14ac:dyDescent="0.2">
      <c r="A165" s="250"/>
      <c r="B165" s="251"/>
      <c r="C165" s="251"/>
      <c r="D165" s="251" t="s">
        <v>33</v>
      </c>
      <c r="E165" s="251"/>
      <c r="F165" s="251"/>
      <c r="G165" s="263" t="s">
        <v>63</v>
      </c>
      <c r="H165" s="302">
        <f>+H166+H167+H168+H169+H170+H171+H172+H173</f>
        <v>30234400</v>
      </c>
      <c r="I165" s="302">
        <f>+I166+I167+I168+I169+I170+I171+I172+I173</f>
        <v>20779906.960000001</v>
      </c>
      <c r="J165" s="302">
        <f>+J166+J167+J168+J169+J170+J171+J172+J173</f>
        <v>9454493.0399999991</v>
      </c>
      <c r="K165" s="303">
        <f t="shared" si="41"/>
        <v>68.73</v>
      </c>
      <c r="L165" s="302">
        <f>+L166+L167+L168+L169+L170+L171+L172+L173</f>
        <v>23627500</v>
      </c>
      <c r="M165" s="302">
        <f>+M166+M167+M168+M169+M170+M171+M172+M173</f>
        <v>17902458.02</v>
      </c>
      <c r="N165" s="302">
        <f>+N166+N167+N168+N169+N170+N171+N172+N173</f>
        <v>2877448.94</v>
      </c>
      <c r="O165" s="302">
        <f>+O166+O167+O168+O169+O170+O171+O172+O173</f>
        <v>20779906.960000001</v>
      </c>
      <c r="P165" s="304">
        <f t="shared" si="33"/>
        <v>2847593.0399999991</v>
      </c>
      <c r="Q165" s="305">
        <f t="shared" si="39"/>
        <v>87.95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215"/>
      <c r="ED165" s="215"/>
      <c r="EE165" s="215"/>
      <c r="EF165" s="215"/>
      <c r="EG165" s="215"/>
      <c r="EH165" s="215"/>
      <c r="EI165" s="215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</row>
    <row r="166" spans="1:154" ht="18" x14ac:dyDescent="0.2">
      <c r="A166" s="250"/>
      <c r="B166" s="251"/>
      <c r="C166" s="251"/>
      <c r="D166" s="251" t="s">
        <v>89</v>
      </c>
      <c r="E166" s="251"/>
      <c r="F166" s="251"/>
      <c r="G166" s="263" t="s">
        <v>136</v>
      </c>
      <c r="H166" s="302">
        <f>+H179+H264+H112</f>
        <v>4535300</v>
      </c>
      <c r="I166" s="302">
        <f>+I179+I264+I112</f>
        <v>3701498</v>
      </c>
      <c r="J166" s="306">
        <f t="shared" si="40"/>
        <v>833802</v>
      </c>
      <c r="K166" s="303">
        <f t="shared" si="41"/>
        <v>81.62</v>
      </c>
      <c r="L166" s="302">
        <f>+L179+L264+L112</f>
        <v>3821000</v>
      </c>
      <c r="M166" s="302">
        <f>+M179+M264+M112</f>
        <v>3310428</v>
      </c>
      <c r="N166" s="302">
        <f>+N179+N264+N112</f>
        <v>391070</v>
      </c>
      <c r="O166" s="302">
        <f>+O179+O264+O112</f>
        <v>3701498</v>
      </c>
      <c r="P166" s="304">
        <f t="shared" si="33"/>
        <v>119502</v>
      </c>
      <c r="Q166" s="305">
        <f t="shared" si="39"/>
        <v>96.87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5"/>
      <c r="DD166" s="215"/>
      <c r="DE166" s="215"/>
      <c r="DF166" s="215"/>
      <c r="DG166" s="215"/>
      <c r="DH166" s="215"/>
      <c r="DI166" s="215"/>
      <c r="DJ166" s="215"/>
      <c r="DK166" s="215"/>
      <c r="DL166" s="215"/>
      <c r="DM166" s="215"/>
      <c r="DN166" s="215"/>
      <c r="DO166" s="215"/>
      <c r="DP166" s="215"/>
      <c r="DQ166" s="215"/>
      <c r="DR166" s="215"/>
      <c r="DS166" s="215"/>
      <c r="DT166" s="215"/>
      <c r="DU166" s="215"/>
      <c r="DV166" s="215"/>
      <c r="DW166" s="215"/>
      <c r="DX166" s="215"/>
      <c r="DY166" s="215"/>
      <c r="DZ166" s="215"/>
      <c r="EA166" s="215"/>
      <c r="EB166" s="215"/>
      <c r="EC166" s="215"/>
      <c r="ED166" s="215"/>
      <c r="EE166" s="215"/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</row>
    <row r="167" spans="1:154" ht="18" x14ac:dyDescent="0.2">
      <c r="A167" s="250"/>
      <c r="B167" s="251"/>
      <c r="C167" s="251"/>
      <c r="D167" s="251" t="s">
        <v>90</v>
      </c>
      <c r="E167" s="251"/>
      <c r="F167" s="251"/>
      <c r="G167" s="263" t="s">
        <v>137</v>
      </c>
      <c r="H167" s="302">
        <f>+H206+H296+H139</f>
        <v>451100</v>
      </c>
      <c r="I167" s="302">
        <f>+I206+I296+I139</f>
        <v>335222.27999999997</v>
      </c>
      <c r="J167" s="306">
        <f t="shared" si="40"/>
        <v>115877.72000000003</v>
      </c>
      <c r="K167" s="303">
        <f t="shared" si="41"/>
        <v>74.31</v>
      </c>
      <c r="L167" s="302">
        <f>+L206+L296+L139</f>
        <v>397500</v>
      </c>
      <c r="M167" s="302">
        <f>+M206+M296+M139</f>
        <v>321697.98</v>
      </c>
      <c r="N167" s="302">
        <f>+N206+N296+N139</f>
        <v>13524.300000000001</v>
      </c>
      <c r="O167" s="302">
        <f>+O206+O296+O139</f>
        <v>335222.27999999997</v>
      </c>
      <c r="P167" s="304">
        <f t="shared" si="33"/>
        <v>62277.72000000003</v>
      </c>
      <c r="Q167" s="305">
        <f t="shared" si="39"/>
        <v>84.33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5"/>
      <c r="DD167" s="215"/>
      <c r="DE167" s="215"/>
      <c r="DF167" s="215"/>
      <c r="DG167" s="215"/>
      <c r="DH167" s="215"/>
      <c r="DI167" s="215"/>
      <c r="DJ167" s="215"/>
      <c r="DK167" s="215"/>
      <c r="DL167" s="215"/>
      <c r="DM167" s="215"/>
      <c r="DN167" s="215"/>
      <c r="DO167" s="215"/>
      <c r="DP167" s="215"/>
      <c r="DQ167" s="215"/>
      <c r="DR167" s="215"/>
      <c r="DS167" s="215"/>
      <c r="DT167" s="215"/>
      <c r="DU167" s="215"/>
      <c r="DV167" s="215"/>
      <c r="DW167" s="215"/>
      <c r="DX167" s="215"/>
      <c r="DY167" s="215"/>
      <c r="DZ167" s="215"/>
      <c r="EA167" s="215"/>
      <c r="EB167" s="215"/>
      <c r="EC167" s="215"/>
      <c r="ED167" s="215"/>
      <c r="EE167" s="215"/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</row>
    <row r="168" spans="1:154" ht="18" x14ac:dyDescent="0.2">
      <c r="A168" s="250"/>
      <c r="B168" s="251"/>
      <c r="C168" s="251"/>
      <c r="D168" s="251" t="s">
        <v>91</v>
      </c>
      <c r="E168" s="251"/>
      <c r="F168" s="251"/>
      <c r="G168" s="263" t="s">
        <v>138</v>
      </c>
      <c r="H168" s="302">
        <f>+H329</f>
        <v>0</v>
      </c>
      <c r="I168" s="302">
        <f>+I329</f>
        <v>0</v>
      </c>
      <c r="J168" s="306">
        <f t="shared" si="40"/>
        <v>0</v>
      </c>
      <c r="K168" s="303" t="e">
        <f t="shared" si="41"/>
        <v>#DIV/0!</v>
      </c>
      <c r="L168" s="302">
        <f>+L329</f>
        <v>0</v>
      </c>
      <c r="M168" s="302">
        <f>+M329</f>
        <v>0</v>
      </c>
      <c r="N168" s="302">
        <f>+N329</f>
        <v>0</v>
      </c>
      <c r="O168" s="302">
        <f>+O329</f>
        <v>0</v>
      </c>
      <c r="P168" s="304">
        <f t="shared" si="33"/>
        <v>0</v>
      </c>
      <c r="Q168" s="305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5"/>
      <c r="DD168" s="215"/>
      <c r="DE168" s="215"/>
      <c r="DF168" s="215"/>
      <c r="DG168" s="215"/>
      <c r="DH168" s="215"/>
      <c r="DI168" s="215"/>
      <c r="DJ168" s="215"/>
      <c r="DK168" s="215"/>
      <c r="DL168" s="215"/>
      <c r="DM168" s="215"/>
      <c r="DN168" s="215"/>
      <c r="DO168" s="215"/>
      <c r="DP168" s="215"/>
      <c r="DQ168" s="215"/>
      <c r="DR168" s="215"/>
      <c r="DS168" s="215"/>
      <c r="DT168" s="215"/>
      <c r="DU168" s="215"/>
      <c r="DV168" s="215"/>
      <c r="DW168" s="215"/>
      <c r="DX168" s="215"/>
      <c r="DY168" s="215"/>
      <c r="DZ168" s="215"/>
      <c r="EA168" s="215"/>
      <c r="EB168" s="215"/>
      <c r="EC168" s="215"/>
      <c r="ED168" s="215"/>
      <c r="EE168" s="215"/>
      <c r="EF168" s="215"/>
      <c r="EG168" s="215"/>
      <c r="EH168" s="215"/>
      <c r="EI168" s="215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</row>
    <row r="169" spans="1:154" ht="18" x14ac:dyDescent="0.2">
      <c r="A169" s="250"/>
      <c r="B169" s="251"/>
      <c r="C169" s="251"/>
      <c r="D169" s="251" t="s">
        <v>92</v>
      </c>
      <c r="E169" s="251"/>
      <c r="F169" s="251"/>
      <c r="G169" s="263" t="s">
        <v>139</v>
      </c>
      <c r="H169" s="302">
        <f>+H235</f>
        <v>0</v>
      </c>
      <c r="I169" s="302">
        <f>+I235</f>
        <v>0</v>
      </c>
      <c r="J169" s="306">
        <f t="shared" si="40"/>
        <v>0</v>
      </c>
      <c r="K169" s="303" t="e">
        <f t="shared" si="41"/>
        <v>#DIV/0!</v>
      </c>
      <c r="L169" s="302">
        <f>+L235</f>
        <v>0</v>
      </c>
      <c r="M169" s="302">
        <f>+M235</f>
        <v>0</v>
      </c>
      <c r="N169" s="302">
        <f>+N235</f>
        <v>0</v>
      </c>
      <c r="O169" s="302">
        <f>+O235</f>
        <v>0</v>
      </c>
      <c r="P169" s="304">
        <f t="shared" si="33"/>
        <v>0</v>
      </c>
      <c r="Q169" s="305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5"/>
      <c r="DD169" s="215"/>
      <c r="DE169" s="215"/>
      <c r="DF169" s="215"/>
      <c r="DG169" s="215"/>
      <c r="DH169" s="215"/>
      <c r="DI169" s="215"/>
      <c r="DJ169" s="215"/>
      <c r="DK169" s="215"/>
      <c r="DL169" s="215"/>
      <c r="DM169" s="215"/>
      <c r="DN169" s="215"/>
      <c r="DO169" s="215"/>
      <c r="DP169" s="215"/>
      <c r="DQ169" s="215"/>
      <c r="DR169" s="215"/>
      <c r="DS169" s="215"/>
      <c r="DT169" s="215"/>
      <c r="DU169" s="215"/>
      <c r="DV169" s="215"/>
      <c r="DW169" s="215"/>
      <c r="DX169" s="215"/>
      <c r="DY169" s="215"/>
      <c r="DZ169" s="215"/>
      <c r="EA169" s="215"/>
      <c r="EB169" s="215"/>
      <c r="EC169" s="215"/>
      <c r="ED169" s="215"/>
      <c r="EE169" s="215"/>
      <c r="EF169" s="215"/>
      <c r="EG169" s="215"/>
      <c r="EH169" s="215"/>
      <c r="EI169" s="215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</row>
    <row r="170" spans="1:154" ht="36" x14ac:dyDescent="0.2">
      <c r="A170" s="250"/>
      <c r="B170" s="251"/>
      <c r="C170" s="251"/>
      <c r="D170" s="251">
        <v>51</v>
      </c>
      <c r="E170" s="251"/>
      <c r="F170" s="251"/>
      <c r="G170" s="263" t="s">
        <v>140</v>
      </c>
      <c r="H170" s="302">
        <f>+H237+H332</f>
        <v>2980000</v>
      </c>
      <c r="I170" s="302">
        <f>+I237+I332</f>
        <v>2569787</v>
      </c>
      <c r="J170" s="306">
        <f t="shared" si="40"/>
        <v>410213</v>
      </c>
      <c r="K170" s="303">
        <f t="shared" si="41"/>
        <v>86.23</v>
      </c>
      <c r="L170" s="302">
        <f>+L237+L332</f>
        <v>2668000</v>
      </c>
      <c r="M170" s="302">
        <f>+M237+M332</f>
        <v>2247603</v>
      </c>
      <c r="N170" s="302">
        <f>+N237+N332</f>
        <v>322184</v>
      </c>
      <c r="O170" s="302">
        <f>+O237+O332</f>
        <v>2569787</v>
      </c>
      <c r="P170" s="304">
        <f t="shared" si="33"/>
        <v>98213</v>
      </c>
      <c r="Q170" s="305">
        <f t="shared" si="39"/>
        <v>96.32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5"/>
      <c r="DD170" s="215"/>
      <c r="DE170" s="215"/>
      <c r="DF170" s="215"/>
      <c r="DG170" s="215"/>
      <c r="DH170" s="215"/>
      <c r="DI170" s="215"/>
      <c r="DJ170" s="215"/>
      <c r="DK170" s="215"/>
      <c r="DL170" s="215"/>
      <c r="DM170" s="215"/>
      <c r="DN170" s="215"/>
      <c r="DO170" s="215"/>
      <c r="DP170" s="215"/>
      <c r="DQ170" s="215"/>
      <c r="DR170" s="215"/>
      <c r="DS170" s="215"/>
      <c r="DT170" s="215"/>
      <c r="DU170" s="215"/>
      <c r="DV170" s="215"/>
      <c r="DW170" s="215"/>
      <c r="DX170" s="215"/>
      <c r="DY170" s="215"/>
      <c r="DZ170" s="215"/>
      <c r="EA170" s="215"/>
      <c r="EB170" s="215"/>
      <c r="EC170" s="215"/>
      <c r="ED170" s="215"/>
      <c r="EE170" s="215"/>
      <c r="EF170" s="215"/>
      <c r="EG170" s="215"/>
      <c r="EH170" s="215"/>
      <c r="EI170" s="215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</row>
    <row r="171" spans="1:154" ht="36" x14ac:dyDescent="0.2">
      <c r="A171" s="250"/>
      <c r="B171" s="251"/>
      <c r="C171" s="251"/>
      <c r="D171" s="251">
        <v>56</v>
      </c>
      <c r="E171" s="251"/>
      <c r="F171" s="251"/>
      <c r="G171" s="263" t="s">
        <v>141</v>
      </c>
      <c r="H171" s="302">
        <f>H240+H400</f>
        <v>8265000</v>
      </c>
      <c r="I171" s="302">
        <f>I240+I400</f>
        <v>3587400.26</v>
      </c>
      <c r="J171" s="306">
        <f t="shared" si="40"/>
        <v>4677599.74</v>
      </c>
      <c r="K171" s="303">
        <f t="shared" si="41"/>
        <v>43.4</v>
      </c>
      <c r="L171" s="302">
        <f>L240+L400</f>
        <v>5252000</v>
      </c>
      <c r="M171" s="302">
        <f>M240+M400</f>
        <v>2849044.04</v>
      </c>
      <c r="N171" s="302">
        <f>N240+N400</f>
        <v>738356.22</v>
      </c>
      <c r="O171" s="302">
        <f>O240+O400</f>
        <v>3587400.26</v>
      </c>
      <c r="P171" s="304">
        <f t="shared" si="33"/>
        <v>1664599.7400000002</v>
      </c>
      <c r="Q171" s="305">
        <f t="shared" si="39"/>
        <v>68.31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5"/>
      <c r="DD171" s="215"/>
      <c r="DE171" s="215"/>
      <c r="DF171" s="215"/>
      <c r="DG171" s="215"/>
      <c r="DH171" s="215"/>
      <c r="DI171" s="215"/>
      <c r="DJ171" s="215"/>
      <c r="DK171" s="215"/>
      <c r="DL171" s="215"/>
      <c r="DM171" s="215"/>
      <c r="DN171" s="215"/>
      <c r="DO171" s="215"/>
      <c r="DP171" s="215"/>
      <c r="DQ171" s="215"/>
      <c r="DR171" s="215"/>
      <c r="DS171" s="215"/>
      <c r="DT171" s="215"/>
      <c r="DU171" s="215"/>
      <c r="DV171" s="215"/>
      <c r="DW171" s="215"/>
      <c r="DX171" s="215"/>
      <c r="DY171" s="215"/>
      <c r="DZ171" s="215"/>
      <c r="EA171" s="215"/>
      <c r="EB171" s="215"/>
      <c r="EC171" s="215"/>
      <c r="ED171" s="215"/>
      <c r="EE171" s="215"/>
      <c r="EF171" s="215"/>
      <c r="EG171" s="215"/>
      <c r="EH171" s="215"/>
      <c r="EI171" s="215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</row>
    <row r="172" spans="1:154" ht="18" x14ac:dyDescent="0.2">
      <c r="A172" s="250"/>
      <c r="B172" s="251"/>
      <c r="C172" s="251"/>
      <c r="D172" s="251">
        <v>57</v>
      </c>
      <c r="E172" s="251"/>
      <c r="F172" s="251"/>
      <c r="G172" s="263" t="s">
        <v>142</v>
      </c>
      <c r="H172" s="302">
        <f>+H244+H337</f>
        <v>13805000</v>
      </c>
      <c r="I172" s="302">
        <f>+I244+I337</f>
        <v>10390491.42</v>
      </c>
      <c r="J172" s="306">
        <f t="shared" si="40"/>
        <v>3414508.58</v>
      </c>
      <c r="K172" s="303">
        <f t="shared" si="41"/>
        <v>75.27</v>
      </c>
      <c r="L172" s="302">
        <f>+L244+L337</f>
        <v>11291000</v>
      </c>
      <c r="M172" s="302">
        <f>+M244+M337</f>
        <v>9086952</v>
      </c>
      <c r="N172" s="302">
        <f>+N244+N337</f>
        <v>1303539.42</v>
      </c>
      <c r="O172" s="302">
        <f>+O244+O337</f>
        <v>10390491.42</v>
      </c>
      <c r="P172" s="304">
        <f t="shared" si="33"/>
        <v>900508.58000000007</v>
      </c>
      <c r="Q172" s="305">
        <f t="shared" si="39"/>
        <v>92.02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5"/>
      <c r="EB172" s="215"/>
      <c r="EC172" s="215"/>
      <c r="ED172" s="215"/>
      <c r="EE172" s="215"/>
      <c r="EF172" s="215"/>
      <c r="EG172" s="215"/>
      <c r="EH172" s="215"/>
      <c r="EI172" s="215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</row>
    <row r="173" spans="1:154" ht="18" x14ac:dyDescent="0.2">
      <c r="A173" s="250"/>
      <c r="B173" s="251"/>
      <c r="C173" s="251"/>
      <c r="D173" s="251">
        <v>59</v>
      </c>
      <c r="E173" s="251"/>
      <c r="F173" s="251"/>
      <c r="G173" s="263" t="s">
        <v>81</v>
      </c>
      <c r="H173" s="302">
        <f>+H358+H157</f>
        <v>198000</v>
      </c>
      <c r="I173" s="302">
        <f>+I358+I157</f>
        <v>195508</v>
      </c>
      <c r="J173" s="306">
        <f t="shared" si="40"/>
        <v>2492</v>
      </c>
      <c r="K173" s="303">
        <f t="shared" si="41"/>
        <v>98.74</v>
      </c>
      <c r="L173" s="302">
        <f>+L358+L157</f>
        <v>198000</v>
      </c>
      <c r="M173" s="302">
        <f>+M358+M157</f>
        <v>86733</v>
      </c>
      <c r="N173" s="302">
        <f>+N358+N157</f>
        <v>108775</v>
      </c>
      <c r="O173" s="302">
        <f>+O358+O157</f>
        <v>195508</v>
      </c>
      <c r="P173" s="304">
        <f t="shared" si="33"/>
        <v>2492</v>
      </c>
      <c r="Q173" s="305">
        <f t="shared" si="39"/>
        <v>98.74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5"/>
      <c r="DD173" s="215"/>
      <c r="DE173" s="215"/>
      <c r="DF173" s="215"/>
      <c r="DG173" s="215"/>
      <c r="DH173" s="215"/>
      <c r="DI173" s="215"/>
      <c r="DJ173" s="215"/>
      <c r="DK173" s="215"/>
      <c r="DL173" s="215"/>
      <c r="DM173" s="215"/>
      <c r="DN173" s="215"/>
      <c r="DO173" s="215"/>
      <c r="DP173" s="215"/>
      <c r="DQ173" s="215"/>
      <c r="DR173" s="215"/>
      <c r="DS173" s="215"/>
      <c r="DT173" s="215"/>
      <c r="DU173" s="215"/>
      <c r="DV173" s="215"/>
      <c r="DW173" s="215"/>
      <c r="DX173" s="215"/>
      <c r="DY173" s="215"/>
      <c r="DZ173" s="215"/>
      <c r="EA173" s="215"/>
      <c r="EB173" s="215"/>
      <c r="EC173" s="215"/>
      <c r="ED173" s="215"/>
      <c r="EE173" s="215"/>
      <c r="EF173" s="215"/>
      <c r="EG173" s="215"/>
      <c r="EH173" s="215"/>
      <c r="EI173" s="215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</row>
    <row r="174" spans="1:154" ht="18" x14ac:dyDescent="0.2">
      <c r="A174" s="250"/>
      <c r="B174" s="251"/>
      <c r="C174" s="251"/>
      <c r="D174" s="251" t="s">
        <v>106</v>
      </c>
      <c r="E174" s="251"/>
      <c r="F174" s="251"/>
      <c r="G174" s="263" t="s">
        <v>84</v>
      </c>
      <c r="H174" s="302">
        <f>+H175</f>
        <v>0</v>
      </c>
      <c r="I174" s="302">
        <f>+I175</f>
        <v>0</v>
      </c>
      <c r="J174" s="306">
        <f t="shared" si="40"/>
        <v>0</v>
      </c>
      <c r="K174" s="303" t="e">
        <f t="shared" si="41"/>
        <v>#DIV/0!</v>
      </c>
      <c r="L174" s="302">
        <f>+L175</f>
        <v>0</v>
      </c>
      <c r="M174" s="302">
        <f>+M175</f>
        <v>0</v>
      </c>
      <c r="N174" s="302">
        <f>+N175</f>
        <v>0</v>
      </c>
      <c r="O174" s="302">
        <f>+O175</f>
        <v>0</v>
      </c>
      <c r="P174" s="304">
        <f t="shared" si="33"/>
        <v>0</v>
      </c>
      <c r="Q174" s="305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215"/>
      <c r="EB174" s="215"/>
      <c r="EC174" s="215"/>
      <c r="ED174" s="215"/>
      <c r="EE174" s="215"/>
      <c r="EF174" s="215"/>
      <c r="EG174" s="215"/>
      <c r="EH174" s="215"/>
      <c r="EI174" s="215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</row>
    <row r="175" spans="1:154" ht="18" x14ac:dyDescent="0.2">
      <c r="A175" s="250"/>
      <c r="B175" s="251"/>
      <c r="C175" s="251"/>
      <c r="D175" s="251">
        <v>71</v>
      </c>
      <c r="E175" s="251"/>
      <c r="F175" s="251"/>
      <c r="G175" s="263" t="s">
        <v>143</v>
      </c>
      <c r="H175" s="302">
        <f>+H249+H362</f>
        <v>0</v>
      </c>
      <c r="I175" s="302">
        <f>+I249+I362</f>
        <v>0</v>
      </c>
      <c r="J175" s="306">
        <f t="shared" si="40"/>
        <v>0</v>
      </c>
      <c r="K175" s="303" t="e">
        <f t="shared" si="41"/>
        <v>#DIV/0!</v>
      </c>
      <c r="L175" s="302">
        <f>+L249+L362</f>
        <v>0</v>
      </c>
      <c r="M175" s="302">
        <f>+M249+M362</f>
        <v>0</v>
      </c>
      <c r="N175" s="302">
        <f>+N249+N362</f>
        <v>0</v>
      </c>
      <c r="O175" s="302">
        <f>+O249+O362</f>
        <v>0</v>
      </c>
      <c r="P175" s="304">
        <f t="shared" si="33"/>
        <v>0</v>
      </c>
      <c r="Q175" s="305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215"/>
      <c r="DT175" s="215"/>
      <c r="DU175" s="215"/>
      <c r="DV175" s="215"/>
      <c r="DW175" s="215"/>
      <c r="DX175" s="215"/>
      <c r="DY175" s="215"/>
      <c r="DZ175" s="215"/>
      <c r="EA175" s="215"/>
      <c r="EB175" s="215"/>
      <c r="EC175" s="215"/>
      <c r="ED175" s="215"/>
      <c r="EE175" s="215"/>
      <c r="EF175" s="215"/>
      <c r="EG175" s="215"/>
      <c r="EH175" s="215"/>
      <c r="EI175" s="215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</row>
    <row r="176" spans="1:154" ht="18" hidden="1" x14ac:dyDescent="0.2">
      <c r="A176" s="250"/>
      <c r="B176" s="251"/>
      <c r="C176" s="251"/>
      <c r="D176" s="251">
        <v>79</v>
      </c>
      <c r="E176" s="251"/>
      <c r="F176" s="251"/>
      <c r="G176" s="263" t="s">
        <v>107</v>
      </c>
      <c r="H176" s="302"/>
      <c r="I176" s="302"/>
      <c r="J176" s="306">
        <f t="shared" si="40"/>
        <v>0</v>
      </c>
      <c r="K176" s="303"/>
      <c r="L176" s="302"/>
      <c r="M176" s="302"/>
      <c r="N176" s="302"/>
      <c r="O176" s="302"/>
      <c r="P176" s="304">
        <f t="shared" si="33"/>
        <v>0</v>
      </c>
      <c r="Q176" s="305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5"/>
      <c r="DD176" s="215"/>
      <c r="DE176" s="215"/>
      <c r="DF176" s="215"/>
      <c r="DG176" s="215"/>
      <c r="DH176" s="215"/>
      <c r="DI176" s="215"/>
      <c r="DJ176" s="215"/>
      <c r="DK176" s="215"/>
      <c r="DL176" s="215"/>
      <c r="DM176" s="215"/>
      <c r="DN176" s="215"/>
      <c r="DO176" s="215"/>
      <c r="DP176" s="215"/>
      <c r="DQ176" s="215"/>
      <c r="DR176" s="215"/>
      <c r="DS176" s="215"/>
      <c r="DT176" s="215"/>
      <c r="DU176" s="215"/>
      <c r="DV176" s="215"/>
      <c r="DW176" s="215"/>
      <c r="DX176" s="215"/>
      <c r="DY176" s="215"/>
      <c r="DZ176" s="215"/>
      <c r="EA176" s="215"/>
      <c r="EB176" s="215"/>
      <c r="EC176" s="215"/>
      <c r="ED176" s="215"/>
      <c r="EE176" s="215"/>
      <c r="EF176" s="215"/>
      <c r="EG176" s="215"/>
      <c r="EH176" s="215"/>
      <c r="EI176" s="215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</row>
    <row r="177" spans="1:154" s="45" customFormat="1" ht="18" x14ac:dyDescent="0.25">
      <c r="A177" s="570" t="s">
        <v>144</v>
      </c>
      <c r="B177" s="571"/>
      <c r="C177" s="571"/>
      <c r="D177" s="571"/>
      <c r="E177" s="571"/>
      <c r="F177" s="571"/>
      <c r="G177" s="320" t="s">
        <v>145</v>
      </c>
      <c r="H177" s="321">
        <f>H178+H249+H257</f>
        <v>54100</v>
      </c>
      <c r="I177" s="321">
        <f>I178+I249+I257</f>
        <v>40353.1</v>
      </c>
      <c r="J177" s="321">
        <f>J178+J249+J257</f>
        <v>13746.9</v>
      </c>
      <c r="K177" s="322">
        <f>ROUND(I177/H177*100,2)</f>
        <v>74.59</v>
      </c>
      <c r="L177" s="321">
        <f>L178+L249+L257</f>
        <v>47100</v>
      </c>
      <c r="M177" s="323">
        <f>M178+M249+M257</f>
        <v>40341</v>
      </c>
      <c r="N177" s="321">
        <f>N178+N249+N257</f>
        <v>12.1</v>
      </c>
      <c r="O177" s="324">
        <f>O178+O249+O257</f>
        <v>40353.1</v>
      </c>
      <c r="P177" s="324">
        <f t="shared" si="33"/>
        <v>6746.9000000000015</v>
      </c>
      <c r="Q177" s="325">
        <f t="shared" si="39"/>
        <v>85.68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0"/>
      <c r="B178" s="251"/>
      <c r="C178" s="251"/>
      <c r="D178" s="251" t="s">
        <v>33</v>
      </c>
      <c r="E178" s="251"/>
      <c r="F178" s="251"/>
      <c r="G178" s="301" t="s">
        <v>63</v>
      </c>
      <c r="H178" s="302">
        <f>H179+H206+H235+H237+H244+H240</f>
        <v>54100</v>
      </c>
      <c r="I178" s="302">
        <f>I179+I206+I235+I237+I244+I240</f>
        <v>40353.1</v>
      </c>
      <c r="J178" s="302">
        <f>J179+J206+J235+J237+J244+J240</f>
        <v>13746.9</v>
      </c>
      <c r="K178" s="303">
        <f>ROUND(I178/H178*100,2)</f>
        <v>74.59</v>
      </c>
      <c r="L178" s="302">
        <f t="shared" ref="L178:O178" si="42">L179+L206+L235+L237+L244+L240</f>
        <v>47100</v>
      </c>
      <c r="M178" s="302">
        <f t="shared" si="42"/>
        <v>40341</v>
      </c>
      <c r="N178" s="302">
        <f t="shared" si="42"/>
        <v>12.1</v>
      </c>
      <c r="O178" s="302">
        <f t="shared" si="42"/>
        <v>40353.1</v>
      </c>
      <c r="P178" s="304">
        <f t="shared" si="33"/>
        <v>6746.9000000000015</v>
      </c>
      <c r="Q178" s="305">
        <f t="shared" si="39"/>
        <v>85.68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5"/>
      <c r="DD178" s="215"/>
      <c r="DE178" s="215"/>
      <c r="DF178" s="215"/>
      <c r="DG178" s="215"/>
      <c r="DH178" s="215"/>
      <c r="DI178" s="215"/>
      <c r="DJ178" s="215"/>
      <c r="DK178" s="215"/>
      <c r="DL178" s="215"/>
      <c r="DM178" s="215"/>
      <c r="DN178" s="215"/>
      <c r="DO178" s="215"/>
      <c r="DP178" s="215"/>
      <c r="DQ178" s="215"/>
      <c r="DR178" s="215"/>
      <c r="DS178" s="215"/>
      <c r="DT178" s="215"/>
      <c r="DU178" s="215"/>
      <c r="DV178" s="215"/>
      <c r="DW178" s="215"/>
      <c r="DX178" s="215"/>
      <c r="DY178" s="215"/>
      <c r="DZ178" s="215"/>
      <c r="EA178" s="215"/>
      <c r="EB178" s="215"/>
      <c r="EC178" s="215"/>
      <c r="ED178" s="215"/>
      <c r="EE178" s="215"/>
      <c r="EF178" s="215"/>
      <c r="EG178" s="215"/>
      <c r="EH178" s="215"/>
      <c r="EI178" s="215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</row>
    <row r="179" spans="1:154" ht="18" x14ac:dyDescent="0.2">
      <c r="A179" s="250"/>
      <c r="B179" s="251"/>
      <c r="C179" s="251"/>
      <c r="D179" s="251" t="s">
        <v>89</v>
      </c>
      <c r="E179" s="251"/>
      <c r="F179" s="251"/>
      <c r="G179" s="301" t="s">
        <v>373</v>
      </c>
      <c r="H179" s="302">
        <f>H180+H199+H197</f>
        <v>0</v>
      </c>
      <c r="I179" s="302">
        <f>I180+I199+I197</f>
        <v>0</v>
      </c>
      <c r="J179" s="302">
        <f>J180+J199+J197</f>
        <v>0</v>
      </c>
      <c r="K179" s="303"/>
      <c r="L179" s="302">
        <f>L180+L199+L197</f>
        <v>0</v>
      </c>
      <c r="M179" s="326">
        <f>M180+M199+M197</f>
        <v>0</v>
      </c>
      <c r="N179" s="302">
        <f>N180+N199+N197</f>
        <v>0</v>
      </c>
      <c r="O179" s="326">
        <f>O180+O199+O197</f>
        <v>0</v>
      </c>
      <c r="P179" s="326">
        <f t="shared" si="33"/>
        <v>0</v>
      </c>
      <c r="Q179" s="305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5"/>
      <c r="DD179" s="215"/>
      <c r="DE179" s="215"/>
      <c r="DF179" s="215"/>
      <c r="DG179" s="215"/>
      <c r="DH179" s="215"/>
      <c r="DI179" s="215"/>
      <c r="DJ179" s="215"/>
      <c r="DK179" s="215"/>
      <c r="DL179" s="215"/>
      <c r="DM179" s="215"/>
      <c r="DN179" s="215"/>
      <c r="DO179" s="215"/>
      <c r="DP179" s="215"/>
      <c r="DQ179" s="215"/>
      <c r="DR179" s="215"/>
      <c r="DS179" s="215"/>
      <c r="DT179" s="215"/>
      <c r="DU179" s="215"/>
      <c r="DV179" s="215"/>
      <c r="DW179" s="215"/>
      <c r="DX179" s="215"/>
      <c r="DY179" s="215"/>
      <c r="DZ179" s="215"/>
      <c r="EA179" s="215"/>
      <c r="EB179" s="215"/>
      <c r="EC179" s="215"/>
      <c r="ED179" s="215"/>
      <c r="EE179" s="215"/>
      <c r="EF179" s="215"/>
      <c r="EG179" s="215"/>
      <c r="EH179" s="215"/>
      <c r="EI179" s="215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</row>
    <row r="180" spans="1:154" ht="18" x14ac:dyDescent="0.2">
      <c r="A180" s="250"/>
      <c r="B180" s="251"/>
      <c r="C180" s="251"/>
      <c r="D180" s="251"/>
      <c r="E180" s="251" t="s">
        <v>33</v>
      </c>
      <c r="F180" s="251"/>
      <c r="G180" s="263" t="s">
        <v>113</v>
      </c>
      <c r="H180" s="302">
        <f>SUM(H181:H196)</f>
        <v>0</v>
      </c>
      <c r="I180" s="302">
        <f>SUM(I181:I196)</f>
        <v>0</v>
      </c>
      <c r="J180" s="302">
        <f>SUM(J181:J196)</f>
        <v>0</v>
      </c>
      <c r="K180" s="303"/>
      <c r="L180" s="302">
        <f>SUM(L181:L196)</f>
        <v>0</v>
      </c>
      <c r="M180" s="284">
        <f>SUM(M181:M196)</f>
        <v>0</v>
      </c>
      <c r="N180" s="302">
        <f>SUM(N181:N196)</f>
        <v>0</v>
      </c>
      <c r="O180" s="304">
        <f>SUM(O181:O196)</f>
        <v>0</v>
      </c>
      <c r="P180" s="304">
        <f t="shared" si="33"/>
        <v>0</v>
      </c>
      <c r="Q180" s="305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5"/>
      <c r="DD180" s="215"/>
      <c r="DE180" s="215"/>
      <c r="DF180" s="215"/>
      <c r="DG180" s="215"/>
      <c r="DH180" s="215"/>
      <c r="DI180" s="215"/>
      <c r="DJ180" s="215"/>
      <c r="DK180" s="215"/>
      <c r="DL180" s="215"/>
      <c r="DM180" s="215"/>
      <c r="DN180" s="215"/>
      <c r="DO180" s="215"/>
      <c r="DP180" s="215"/>
      <c r="DQ180" s="215"/>
      <c r="DR180" s="215"/>
      <c r="DS180" s="215"/>
      <c r="DT180" s="215"/>
      <c r="DU180" s="215"/>
      <c r="DV180" s="215"/>
      <c r="DW180" s="215"/>
      <c r="DX180" s="215"/>
      <c r="DY180" s="215"/>
      <c r="DZ180" s="215"/>
      <c r="EA180" s="215"/>
      <c r="EB180" s="215"/>
      <c r="EC180" s="215"/>
      <c r="ED180" s="215"/>
      <c r="EE180" s="215"/>
      <c r="EF180" s="215"/>
      <c r="EG180" s="215"/>
      <c r="EH180" s="215"/>
      <c r="EI180" s="215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</row>
    <row r="181" spans="1:154" ht="18" x14ac:dyDescent="0.2">
      <c r="A181" s="262"/>
      <c r="B181" s="261"/>
      <c r="C181" s="261"/>
      <c r="D181" s="261"/>
      <c r="E181" s="261"/>
      <c r="F181" s="261" t="s">
        <v>33</v>
      </c>
      <c r="G181" s="265" t="s">
        <v>352</v>
      </c>
      <c r="H181" s="306"/>
      <c r="I181" s="306"/>
      <c r="J181" s="306">
        <f t="shared" ref="J181:J205" si="43">H181-I181</f>
        <v>0</v>
      </c>
      <c r="K181" s="303"/>
      <c r="L181" s="306"/>
      <c r="M181" s="307"/>
      <c r="N181" s="306"/>
      <c r="O181" s="308">
        <f t="shared" ref="O181:O205" si="44">M181+N181</f>
        <v>0</v>
      </c>
      <c r="P181" s="308">
        <f t="shared" si="33"/>
        <v>0</v>
      </c>
      <c r="Q181" s="305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5"/>
      <c r="DD181" s="215"/>
      <c r="DE181" s="215"/>
      <c r="DF181" s="215"/>
      <c r="DG181" s="215"/>
      <c r="DH181" s="215"/>
      <c r="DI181" s="215"/>
      <c r="DJ181" s="215"/>
      <c r="DK181" s="215"/>
      <c r="DL181" s="215"/>
      <c r="DM181" s="215"/>
      <c r="DN181" s="215"/>
      <c r="DO181" s="215"/>
      <c r="DP181" s="215"/>
      <c r="DQ181" s="215"/>
      <c r="DR181" s="215"/>
      <c r="DS181" s="215"/>
      <c r="DT181" s="215"/>
      <c r="DU181" s="215"/>
      <c r="DV181" s="215"/>
      <c r="DW181" s="215"/>
      <c r="DX181" s="215"/>
      <c r="DY181" s="215"/>
      <c r="DZ181" s="215"/>
      <c r="EA181" s="215"/>
      <c r="EB181" s="215"/>
      <c r="EC181" s="215"/>
      <c r="ED181" s="215"/>
      <c r="EE181" s="215"/>
      <c r="EF181" s="215"/>
      <c r="EG181" s="215"/>
      <c r="EH181" s="215"/>
      <c r="EI181" s="215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</row>
    <row r="182" spans="1:154" ht="18" x14ac:dyDescent="0.2">
      <c r="A182" s="262"/>
      <c r="B182" s="261"/>
      <c r="C182" s="261"/>
      <c r="D182" s="261"/>
      <c r="E182" s="261"/>
      <c r="F182" s="261" t="s">
        <v>116</v>
      </c>
      <c r="G182" s="265" t="s">
        <v>353</v>
      </c>
      <c r="H182" s="306"/>
      <c r="I182" s="306"/>
      <c r="J182" s="306">
        <f t="shared" si="43"/>
        <v>0</v>
      </c>
      <c r="K182" s="303"/>
      <c r="L182" s="306"/>
      <c r="M182" s="307"/>
      <c r="N182" s="306"/>
      <c r="O182" s="308">
        <f t="shared" si="44"/>
        <v>0</v>
      </c>
      <c r="P182" s="308">
        <f t="shared" si="33"/>
        <v>0</v>
      </c>
      <c r="Q182" s="305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  <c r="DM182" s="215"/>
      <c r="DN182" s="215"/>
      <c r="DO182" s="215"/>
      <c r="DP182" s="215"/>
      <c r="DQ182" s="215"/>
      <c r="DR182" s="215"/>
      <c r="DS182" s="215"/>
      <c r="DT182" s="215"/>
      <c r="DU182" s="215"/>
      <c r="DV182" s="215"/>
      <c r="DW182" s="215"/>
      <c r="DX182" s="215"/>
      <c r="DY182" s="215"/>
      <c r="DZ182" s="215"/>
      <c r="EA182" s="215"/>
      <c r="EB182" s="215"/>
      <c r="EC182" s="215"/>
      <c r="ED182" s="215"/>
      <c r="EE182" s="215"/>
      <c r="EF182" s="215"/>
      <c r="EG182" s="215"/>
      <c r="EH182" s="215"/>
      <c r="EI182" s="215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</row>
    <row r="183" spans="1:154" ht="18" hidden="1" x14ac:dyDescent="0.2">
      <c r="A183" s="262"/>
      <c r="B183" s="261"/>
      <c r="C183" s="261"/>
      <c r="D183" s="261"/>
      <c r="E183" s="261"/>
      <c r="F183" s="261" t="s">
        <v>44</v>
      </c>
      <c r="G183" s="265" t="s">
        <v>284</v>
      </c>
      <c r="H183" s="306"/>
      <c r="I183" s="306"/>
      <c r="J183" s="306">
        <f t="shared" si="43"/>
        <v>0</v>
      </c>
      <c r="K183" s="303"/>
      <c r="L183" s="306"/>
      <c r="M183" s="307"/>
      <c r="N183" s="306"/>
      <c r="O183" s="308">
        <f t="shared" si="44"/>
        <v>0</v>
      </c>
      <c r="P183" s="308">
        <f t="shared" si="33"/>
        <v>0</v>
      </c>
      <c r="Q183" s="305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5"/>
      <c r="DD183" s="215"/>
      <c r="DE183" s="215"/>
      <c r="DF183" s="215"/>
      <c r="DG183" s="215"/>
      <c r="DH183" s="215"/>
      <c r="DI183" s="215"/>
      <c r="DJ183" s="215"/>
      <c r="DK183" s="215"/>
      <c r="DL183" s="215"/>
      <c r="DM183" s="215"/>
      <c r="DN183" s="215"/>
      <c r="DO183" s="215"/>
      <c r="DP183" s="215"/>
      <c r="DQ183" s="215"/>
      <c r="DR183" s="215"/>
      <c r="DS183" s="215"/>
      <c r="DT183" s="215"/>
      <c r="DU183" s="215"/>
      <c r="DV183" s="215"/>
      <c r="DW183" s="215"/>
      <c r="DX183" s="215"/>
      <c r="DY183" s="215"/>
      <c r="DZ183" s="215"/>
      <c r="EA183" s="215"/>
      <c r="EB183" s="215"/>
      <c r="EC183" s="215"/>
      <c r="ED183" s="215"/>
      <c r="EE183" s="215"/>
      <c r="EF183" s="215"/>
      <c r="EG183" s="215"/>
      <c r="EH183" s="215"/>
      <c r="EI183" s="215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</row>
    <row r="184" spans="1:154" ht="18" hidden="1" x14ac:dyDescent="0.2">
      <c r="A184" s="262"/>
      <c r="B184" s="261"/>
      <c r="C184" s="261"/>
      <c r="D184" s="261"/>
      <c r="E184" s="261"/>
      <c r="F184" s="261" t="s">
        <v>23</v>
      </c>
      <c r="G184" s="265" t="s">
        <v>285</v>
      </c>
      <c r="H184" s="306"/>
      <c r="I184" s="306"/>
      <c r="J184" s="306">
        <f t="shared" si="43"/>
        <v>0</v>
      </c>
      <c r="K184" s="303"/>
      <c r="L184" s="306"/>
      <c r="M184" s="307"/>
      <c r="N184" s="306"/>
      <c r="O184" s="308">
        <f t="shared" si="44"/>
        <v>0</v>
      </c>
      <c r="P184" s="308">
        <f t="shared" si="33"/>
        <v>0</v>
      </c>
      <c r="Q184" s="305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5"/>
      <c r="DD184" s="215"/>
      <c r="DE184" s="215"/>
      <c r="DF184" s="215"/>
      <c r="DG184" s="215"/>
      <c r="DH184" s="215"/>
      <c r="DI184" s="215"/>
      <c r="DJ184" s="215"/>
      <c r="DK184" s="215"/>
      <c r="DL184" s="215"/>
      <c r="DM184" s="215"/>
      <c r="DN184" s="215"/>
      <c r="DO184" s="215"/>
      <c r="DP184" s="215"/>
      <c r="DQ184" s="215"/>
      <c r="DR184" s="215"/>
      <c r="DS184" s="215"/>
      <c r="DT184" s="215"/>
      <c r="DU184" s="215"/>
      <c r="DV184" s="215"/>
      <c r="DW184" s="215"/>
      <c r="DX184" s="215"/>
      <c r="DY184" s="215"/>
      <c r="DZ184" s="215"/>
      <c r="EA184" s="215"/>
      <c r="EB184" s="215"/>
      <c r="EC184" s="215"/>
      <c r="ED184" s="215"/>
      <c r="EE184" s="215"/>
      <c r="EF184" s="215"/>
      <c r="EG184" s="215"/>
      <c r="EH184" s="215"/>
      <c r="EI184" s="215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</row>
    <row r="185" spans="1:154" ht="18" x14ac:dyDescent="0.2">
      <c r="A185" s="262"/>
      <c r="B185" s="261"/>
      <c r="C185" s="261"/>
      <c r="D185" s="261"/>
      <c r="E185" s="261"/>
      <c r="F185" s="261" t="s">
        <v>34</v>
      </c>
      <c r="G185" s="265" t="s">
        <v>286</v>
      </c>
      <c r="H185" s="306"/>
      <c r="I185" s="306"/>
      <c r="J185" s="306">
        <f t="shared" si="43"/>
        <v>0</v>
      </c>
      <c r="K185" s="303"/>
      <c r="L185" s="306"/>
      <c r="M185" s="307"/>
      <c r="N185" s="306"/>
      <c r="O185" s="308">
        <f t="shared" si="44"/>
        <v>0</v>
      </c>
      <c r="P185" s="308">
        <f t="shared" si="33"/>
        <v>0</v>
      </c>
      <c r="Q185" s="305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5"/>
      <c r="DD185" s="215"/>
      <c r="DE185" s="215"/>
      <c r="DF185" s="215"/>
      <c r="DG185" s="215"/>
      <c r="DH185" s="215"/>
      <c r="DI185" s="215"/>
      <c r="DJ185" s="215"/>
      <c r="DK185" s="215"/>
      <c r="DL185" s="215"/>
      <c r="DM185" s="215"/>
      <c r="DN185" s="215"/>
      <c r="DO185" s="215"/>
      <c r="DP185" s="215"/>
      <c r="DQ185" s="215"/>
      <c r="DR185" s="215"/>
      <c r="DS185" s="215"/>
      <c r="DT185" s="215"/>
      <c r="DU185" s="215"/>
      <c r="DV185" s="215"/>
      <c r="DW185" s="215"/>
      <c r="DX185" s="215"/>
      <c r="DY185" s="215"/>
      <c r="DZ185" s="215"/>
      <c r="EA185" s="215"/>
      <c r="EB185" s="215"/>
      <c r="EC185" s="215"/>
      <c r="ED185" s="215"/>
      <c r="EE185" s="215"/>
      <c r="EF185" s="215"/>
      <c r="EG185" s="215"/>
      <c r="EH185" s="215"/>
      <c r="EI185" s="215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</row>
    <row r="186" spans="1:154" ht="18" hidden="1" x14ac:dyDescent="0.2">
      <c r="A186" s="262"/>
      <c r="B186" s="261"/>
      <c r="C186" s="261"/>
      <c r="D186" s="261"/>
      <c r="E186" s="261"/>
      <c r="F186" s="261" t="s">
        <v>126</v>
      </c>
      <c r="G186" s="265" t="s">
        <v>287</v>
      </c>
      <c r="H186" s="306"/>
      <c r="I186" s="306"/>
      <c r="J186" s="306">
        <f t="shared" si="43"/>
        <v>0</v>
      </c>
      <c r="K186" s="303"/>
      <c r="L186" s="306"/>
      <c r="M186" s="307"/>
      <c r="N186" s="306"/>
      <c r="O186" s="308">
        <f t="shared" si="44"/>
        <v>0</v>
      </c>
      <c r="P186" s="308">
        <f t="shared" si="33"/>
        <v>0</v>
      </c>
      <c r="Q186" s="305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5"/>
      <c r="DD186" s="215"/>
      <c r="DE186" s="215"/>
      <c r="DF186" s="215"/>
      <c r="DG186" s="215"/>
      <c r="DH186" s="215"/>
      <c r="DI186" s="215"/>
      <c r="DJ186" s="215"/>
      <c r="DK186" s="215"/>
      <c r="DL186" s="215"/>
      <c r="DM186" s="215"/>
      <c r="DN186" s="215"/>
      <c r="DO186" s="215"/>
      <c r="DP186" s="215"/>
      <c r="DQ186" s="215"/>
      <c r="DR186" s="215"/>
      <c r="DS186" s="215"/>
      <c r="DT186" s="215"/>
      <c r="DU186" s="215"/>
      <c r="DV186" s="215"/>
      <c r="DW186" s="215"/>
      <c r="DX186" s="215"/>
      <c r="DY186" s="215"/>
      <c r="DZ186" s="215"/>
      <c r="EA186" s="215"/>
      <c r="EB186" s="215"/>
      <c r="EC186" s="215"/>
      <c r="ED186" s="215"/>
      <c r="EE186" s="215"/>
      <c r="EF186" s="215"/>
      <c r="EG186" s="215"/>
      <c r="EH186" s="215"/>
      <c r="EI186" s="215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</row>
    <row r="187" spans="1:154" ht="18" hidden="1" x14ac:dyDescent="0.2">
      <c r="A187" s="262"/>
      <c r="B187" s="261"/>
      <c r="C187" s="261"/>
      <c r="D187" s="261"/>
      <c r="E187" s="261"/>
      <c r="F187" s="261" t="s">
        <v>117</v>
      </c>
      <c r="G187" s="265" t="s">
        <v>288</v>
      </c>
      <c r="H187" s="306"/>
      <c r="I187" s="306"/>
      <c r="J187" s="306">
        <f t="shared" si="43"/>
        <v>0</v>
      </c>
      <c r="K187" s="303"/>
      <c r="L187" s="306"/>
      <c r="M187" s="307"/>
      <c r="N187" s="306"/>
      <c r="O187" s="308">
        <f t="shared" si="44"/>
        <v>0</v>
      </c>
      <c r="P187" s="308">
        <f t="shared" si="33"/>
        <v>0</v>
      </c>
      <c r="Q187" s="305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215"/>
      <c r="EB187" s="215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</row>
    <row r="188" spans="1:154" ht="18" hidden="1" x14ac:dyDescent="0.2">
      <c r="A188" s="262"/>
      <c r="B188" s="261"/>
      <c r="C188" s="261"/>
      <c r="D188" s="261"/>
      <c r="E188" s="261"/>
      <c r="F188" s="261" t="s">
        <v>39</v>
      </c>
      <c r="G188" s="265" t="s">
        <v>301</v>
      </c>
      <c r="H188" s="306"/>
      <c r="I188" s="306"/>
      <c r="J188" s="306">
        <f t="shared" si="43"/>
        <v>0</v>
      </c>
      <c r="K188" s="303"/>
      <c r="L188" s="306"/>
      <c r="M188" s="307"/>
      <c r="N188" s="306"/>
      <c r="O188" s="308">
        <f t="shared" si="44"/>
        <v>0</v>
      </c>
      <c r="P188" s="308">
        <f t="shared" si="33"/>
        <v>0</v>
      </c>
      <c r="Q188" s="305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5"/>
      <c r="DD188" s="215"/>
      <c r="DE188" s="215"/>
      <c r="DF188" s="215"/>
      <c r="DG188" s="215"/>
      <c r="DH188" s="215"/>
      <c r="DI188" s="215"/>
      <c r="DJ188" s="215"/>
      <c r="DK188" s="215"/>
      <c r="DL188" s="215"/>
      <c r="DM188" s="215"/>
      <c r="DN188" s="215"/>
      <c r="DO188" s="215"/>
      <c r="DP188" s="215"/>
      <c r="DQ188" s="215"/>
      <c r="DR188" s="215"/>
      <c r="DS188" s="215"/>
      <c r="DT188" s="215"/>
      <c r="DU188" s="215"/>
      <c r="DV188" s="215"/>
      <c r="DW188" s="215"/>
      <c r="DX188" s="215"/>
      <c r="DY188" s="215"/>
      <c r="DZ188" s="215"/>
      <c r="EA188" s="215"/>
      <c r="EB188" s="215"/>
      <c r="EC188" s="215"/>
      <c r="ED188" s="215"/>
      <c r="EE188" s="215"/>
      <c r="EF188" s="215"/>
      <c r="EG188" s="215"/>
      <c r="EH188" s="215"/>
      <c r="EI188" s="215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</row>
    <row r="189" spans="1:154" ht="18" hidden="1" x14ac:dyDescent="0.2">
      <c r="A189" s="262"/>
      <c r="B189" s="261"/>
      <c r="C189" s="261"/>
      <c r="D189" s="261"/>
      <c r="E189" s="261"/>
      <c r="F189" s="261">
        <v>10</v>
      </c>
      <c r="G189" s="265" t="s">
        <v>354</v>
      </c>
      <c r="H189" s="306"/>
      <c r="I189" s="306"/>
      <c r="J189" s="306">
        <f t="shared" si="43"/>
        <v>0</v>
      </c>
      <c r="K189" s="303"/>
      <c r="L189" s="306"/>
      <c r="M189" s="307"/>
      <c r="N189" s="306"/>
      <c r="O189" s="308">
        <f t="shared" si="44"/>
        <v>0</v>
      </c>
      <c r="P189" s="308">
        <f t="shared" si="33"/>
        <v>0</v>
      </c>
      <c r="Q189" s="305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5"/>
      <c r="DD189" s="215"/>
      <c r="DE189" s="215"/>
      <c r="DF189" s="215"/>
      <c r="DG189" s="215"/>
      <c r="DH189" s="215"/>
      <c r="DI189" s="215"/>
      <c r="DJ189" s="215"/>
      <c r="DK189" s="215"/>
      <c r="DL189" s="215"/>
      <c r="DM189" s="215"/>
      <c r="DN189" s="215"/>
      <c r="DO189" s="215"/>
      <c r="DP189" s="215"/>
      <c r="DQ189" s="215"/>
      <c r="DR189" s="215"/>
      <c r="DS189" s="215"/>
      <c r="DT189" s="215"/>
      <c r="DU189" s="215"/>
      <c r="DV189" s="215"/>
      <c r="DW189" s="215"/>
      <c r="DX189" s="215"/>
      <c r="DY189" s="215"/>
      <c r="DZ189" s="215"/>
      <c r="EA189" s="215"/>
      <c r="EB189" s="215"/>
      <c r="EC189" s="215"/>
      <c r="ED189" s="215"/>
      <c r="EE189" s="215"/>
      <c r="EF189" s="215"/>
      <c r="EG189" s="215"/>
      <c r="EH189" s="215"/>
      <c r="EI189" s="215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</row>
    <row r="190" spans="1:154" ht="18" hidden="1" x14ac:dyDescent="0.2">
      <c r="A190" s="262"/>
      <c r="B190" s="261"/>
      <c r="C190" s="261"/>
      <c r="D190" s="261"/>
      <c r="E190" s="261"/>
      <c r="F190" s="261">
        <v>11</v>
      </c>
      <c r="G190" s="265" t="s">
        <v>291</v>
      </c>
      <c r="H190" s="306"/>
      <c r="I190" s="306"/>
      <c r="J190" s="306">
        <f t="shared" si="43"/>
        <v>0</v>
      </c>
      <c r="K190" s="303"/>
      <c r="L190" s="306"/>
      <c r="M190" s="307"/>
      <c r="N190" s="306"/>
      <c r="O190" s="308">
        <f t="shared" si="44"/>
        <v>0</v>
      </c>
      <c r="P190" s="308">
        <f t="shared" si="33"/>
        <v>0</v>
      </c>
      <c r="Q190" s="305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5"/>
      <c r="DD190" s="215"/>
      <c r="DE190" s="215"/>
      <c r="DF190" s="215"/>
      <c r="DG190" s="215"/>
      <c r="DH190" s="215"/>
      <c r="DI190" s="215"/>
      <c r="DJ190" s="215"/>
      <c r="DK190" s="215"/>
      <c r="DL190" s="215"/>
      <c r="DM190" s="215"/>
      <c r="DN190" s="215"/>
      <c r="DO190" s="215"/>
      <c r="DP190" s="215"/>
      <c r="DQ190" s="215"/>
      <c r="DR190" s="215"/>
      <c r="DS190" s="215"/>
      <c r="DT190" s="215"/>
      <c r="DU190" s="215"/>
      <c r="DV190" s="215"/>
      <c r="DW190" s="215"/>
      <c r="DX190" s="215"/>
      <c r="DY190" s="215"/>
      <c r="DZ190" s="215"/>
      <c r="EA190" s="215"/>
      <c r="EB190" s="215"/>
      <c r="EC190" s="215"/>
      <c r="ED190" s="215"/>
      <c r="EE190" s="215"/>
      <c r="EF190" s="215"/>
      <c r="EG190" s="215"/>
      <c r="EH190" s="215"/>
      <c r="EI190" s="215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</row>
    <row r="191" spans="1:154" ht="18" hidden="1" x14ac:dyDescent="0.2">
      <c r="A191" s="262"/>
      <c r="B191" s="261"/>
      <c r="C191" s="261"/>
      <c r="D191" s="261"/>
      <c r="E191" s="261"/>
      <c r="F191" s="261">
        <v>12</v>
      </c>
      <c r="G191" s="265" t="s">
        <v>302</v>
      </c>
      <c r="H191" s="306"/>
      <c r="I191" s="306"/>
      <c r="J191" s="306">
        <f t="shared" si="43"/>
        <v>0</v>
      </c>
      <c r="K191" s="303"/>
      <c r="L191" s="306"/>
      <c r="M191" s="307"/>
      <c r="N191" s="306"/>
      <c r="O191" s="308">
        <f t="shared" si="44"/>
        <v>0</v>
      </c>
      <c r="P191" s="308">
        <f t="shared" si="33"/>
        <v>0</v>
      </c>
      <c r="Q191" s="305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</row>
    <row r="192" spans="1:154" ht="18" x14ac:dyDescent="0.2">
      <c r="A192" s="262"/>
      <c r="B192" s="261"/>
      <c r="C192" s="261"/>
      <c r="D192" s="261"/>
      <c r="E192" s="261"/>
      <c r="F192" s="261">
        <v>13</v>
      </c>
      <c r="G192" s="265" t="s">
        <v>303</v>
      </c>
      <c r="H192" s="306"/>
      <c r="I192" s="306"/>
      <c r="J192" s="306">
        <f t="shared" si="43"/>
        <v>0</v>
      </c>
      <c r="K192" s="303"/>
      <c r="L192" s="306"/>
      <c r="M192" s="307"/>
      <c r="N192" s="306"/>
      <c r="O192" s="308">
        <f t="shared" si="44"/>
        <v>0</v>
      </c>
      <c r="P192" s="308">
        <f t="shared" si="33"/>
        <v>0</v>
      </c>
      <c r="Q192" s="305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5"/>
      <c r="DD192" s="215"/>
      <c r="DE192" s="215"/>
      <c r="DF192" s="215"/>
      <c r="DG192" s="215"/>
      <c r="DH192" s="215"/>
      <c r="DI192" s="215"/>
      <c r="DJ192" s="215"/>
      <c r="DK192" s="215"/>
      <c r="DL192" s="215"/>
      <c r="DM192" s="215"/>
      <c r="DN192" s="215"/>
      <c r="DO192" s="215"/>
      <c r="DP192" s="215"/>
      <c r="DQ192" s="215"/>
      <c r="DR192" s="215"/>
      <c r="DS192" s="215"/>
      <c r="DT192" s="215"/>
      <c r="DU192" s="215"/>
      <c r="DV192" s="215"/>
      <c r="DW192" s="215"/>
      <c r="DX192" s="215"/>
      <c r="DY192" s="215"/>
      <c r="DZ192" s="215"/>
      <c r="EA192" s="215"/>
      <c r="EB192" s="215"/>
      <c r="EC192" s="215"/>
      <c r="ED192" s="215"/>
      <c r="EE192" s="215"/>
      <c r="EF192" s="215"/>
      <c r="EG192" s="215"/>
      <c r="EH192" s="215"/>
      <c r="EI192" s="215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</row>
    <row r="193" spans="1:154" ht="18" hidden="1" x14ac:dyDescent="0.2">
      <c r="A193" s="262"/>
      <c r="B193" s="261"/>
      <c r="C193" s="261"/>
      <c r="D193" s="261"/>
      <c r="E193" s="261"/>
      <c r="F193" s="261">
        <v>14</v>
      </c>
      <c r="G193" s="265" t="s">
        <v>277</v>
      </c>
      <c r="H193" s="306"/>
      <c r="I193" s="306"/>
      <c r="J193" s="306">
        <f t="shared" si="43"/>
        <v>0</v>
      </c>
      <c r="K193" s="303"/>
      <c r="L193" s="306"/>
      <c r="M193" s="307"/>
      <c r="N193" s="306"/>
      <c r="O193" s="308">
        <f t="shared" si="44"/>
        <v>0</v>
      </c>
      <c r="P193" s="308">
        <f t="shared" si="33"/>
        <v>0</v>
      </c>
      <c r="Q193" s="305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5"/>
      <c r="DD193" s="215"/>
      <c r="DE193" s="215"/>
      <c r="DF193" s="215"/>
      <c r="DG193" s="215"/>
      <c r="DH193" s="215"/>
      <c r="DI193" s="215"/>
      <c r="DJ193" s="215"/>
      <c r="DK193" s="215"/>
      <c r="DL193" s="215"/>
      <c r="DM193" s="215"/>
      <c r="DN193" s="215"/>
      <c r="DO193" s="215"/>
      <c r="DP193" s="215"/>
      <c r="DQ193" s="215"/>
      <c r="DR193" s="215"/>
      <c r="DS193" s="215"/>
      <c r="DT193" s="215"/>
      <c r="DU193" s="215"/>
      <c r="DV193" s="215"/>
      <c r="DW193" s="215"/>
      <c r="DX193" s="215"/>
      <c r="DY193" s="215"/>
      <c r="DZ193" s="215"/>
      <c r="EA193" s="215"/>
      <c r="EB193" s="215"/>
      <c r="EC193" s="215"/>
      <c r="ED193" s="215"/>
      <c r="EE193" s="215"/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</row>
    <row r="194" spans="1:154" ht="18" hidden="1" x14ac:dyDescent="0.2">
      <c r="A194" s="262"/>
      <c r="B194" s="261"/>
      <c r="C194" s="261"/>
      <c r="D194" s="261"/>
      <c r="E194" s="261"/>
      <c r="F194" s="261">
        <v>15</v>
      </c>
      <c r="G194" s="265" t="s">
        <v>304</v>
      </c>
      <c r="H194" s="306"/>
      <c r="I194" s="306"/>
      <c r="J194" s="306">
        <f t="shared" si="43"/>
        <v>0</v>
      </c>
      <c r="K194" s="303"/>
      <c r="L194" s="306"/>
      <c r="M194" s="307"/>
      <c r="N194" s="306"/>
      <c r="O194" s="308">
        <f t="shared" si="44"/>
        <v>0</v>
      </c>
      <c r="P194" s="308">
        <f t="shared" si="33"/>
        <v>0</v>
      </c>
      <c r="Q194" s="305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5"/>
      <c r="DD194" s="215"/>
      <c r="DE194" s="215"/>
      <c r="DF194" s="215"/>
      <c r="DG194" s="215"/>
      <c r="DH194" s="215"/>
      <c r="DI194" s="215"/>
      <c r="DJ194" s="215"/>
      <c r="DK194" s="215"/>
      <c r="DL194" s="215"/>
      <c r="DM194" s="215"/>
      <c r="DN194" s="215"/>
      <c r="DO194" s="215"/>
      <c r="DP194" s="215"/>
      <c r="DQ194" s="215"/>
      <c r="DR194" s="215"/>
      <c r="DS194" s="215"/>
      <c r="DT194" s="215"/>
      <c r="DU194" s="215"/>
      <c r="DV194" s="215"/>
      <c r="DW194" s="215"/>
      <c r="DX194" s="215"/>
      <c r="DY194" s="215"/>
      <c r="DZ194" s="215"/>
      <c r="EA194" s="215"/>
      <c r="EB194" s="215"/>
      <c r="EC194" s="215"/>
      <c r="ED194" s="215"/>
      <c r="EE194" s="215"/>
      <c r="EF194" s="215"/>
      <c r="EG194" s="215"/>
      <c r="EH194" s="215"/>
      <c r="EI194" s="215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</row>
    <row r="195" spans="1:154" ht="18" x14ac:dyDescent="0.2">
      <c r="A195" s="262"/>
      <c r="B195" s="261"/>
      <c r="C195" s="261"/>
      <c r="D195" s="261"/>
      <c r="E195" s="261"/>
      <c r="F195" s="261">
        <v>17</v>
      </c>
      <c r="G195" s="265" t="s">
        <v>279</v>
      </c>
      <c r="H195" s="306"/>
      <c r="I195" s="306"/>
      <c r="J195" s="306">
        <f t="shared" si="43"/>
        <v>0</v>
      </c>
      <c r="K195" s="303"/>
      <c r="L195" s="306"/>
      <c r="M195" s="307"/>
      <c r="N195" s="306"/>
      <c r="O195" s="308">
        <f t="shared" si="44"/>
        <v>0</v>
      </c>
      <c r="P195" s="308">
        <f t="shared" si="33"/>
        <v>0</v>
      </c>
      <c r="Q195" s="305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5"/>
      <c r="DD195" s="215"/>
      <c r="DE195" s="215"/>
      <c r="DF195" s="215"/>
      <c r="DG195" s="215"/>
      <c r="DH195" s="215"/>
      <c r="DI195" s="215"/>
      <c r="DJ195" s="215"/>
      <c r="DK195" s="215"/>
      <c r="DL195" s="215"/>
      <c r="DM195" s="215"/>
      <c r="DN195" s="215"/>
      <c r="DO195" s="215"/>
      <c r="DP195" s="215"/>
      <c r="DQ195" s="215"/>
      <c r="DR195" s="215"/>
      <c r="DS195" s="215"/>
      <c r="DT195" s="215"/>
      <c r="DU195" s="215"/>
      <c r="DV195" s="215"/>
      <c r="DW195" s="215"/>
      <c r="DX195" s="215"/>
      <c r="DY195" s="215"/>
      <c r="DZ195" s="215"/>
      <c r="EA195" s="215"/>
      <c r="EB195" s="215"/>
      <c r="EC195" s="215"/>
      <c r="ED195" s="215"/>
      <c r="EE195" s="215"/>
      <c r="EF195" s="215"/>
      <c r="EG195" s="215"/>
      <c r="EH195" s="215"/>
      <c r="EI195" s="215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</row>
    <row r="196" spans="1:154" ht="18" x14ac:dyDescent="0.2">
      <c r="A196" s="262"/>
      <c r="B196" s="261"/>
      <c r="C196" s="261"/>
      <c r="D196" s="261"/>
      <c r="E196" s="261"/>
      <c r="F196" s="261" t="s">
        <v>91</v>
      </c>
      <c r="G196" s="265" t="s">
        <v>278</v>
      </c>
      <c r="H196" s="306"/>
      <c r="I196" s="306"/>
      <c r="J196" s="306">
        <f t="shared" si="43"/>
        <v>0</v>
      </c>
      <c r="K196" s="303"/>
      <c r="L196" s="306"/>
      <c r="M196" s="307"/>
      <c r="N196" s="306"/>
      <c r="O196" s="308">
        <f t="shared" si="44"/>
        <v>0</v>
      </c>
      <c r="P196" s="308">
        <f t="shared" ref="P196:P259" si="45">L196-O196</f>
        <v>0</v>
      </c>
      <c r="Q196" s="305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5"/>
      <c r="DD196" s="215"/>
      <c r="DE196" s="215"/>
      <c r="DF196" s="215"/>
      <c r="DG196" s="215"/>
      <c r="DH196" s="215"/>
      <c r="DI196" s="215"/>
      <c r="DJ196" s="215"/>
      <c r="DK196" s="215"/>
      <c r="DL196" s="215"/>
      <c r="DM196" s="215"/>
      <c r="DN196" s="215"/>
      <c r="DO196" s="215"/>
      <c r="DP196" s="215"/>
      <c r="DQ196" s="215"/>
      <c r="DR196" s="215"/>
      <c r="DS196" s="215"/>
      <c r="DT196" s="215"/>
      <c r="DU196" s="215"/>
      <c r="DV196" s="215"/>
      <c r="DW196" s="215"/>
      <c r="DX196" s="215"/>
      <c r="DY196" s="215"/>
      <c r="DZ196" s="215"/>
      <c r="EA196" s="215"/>
      <c r="EB196" s="215"/>
      <c r="EC196" s="215"/>
      <c r="ED196" s="215"/>
      <c r="EE196" s="215"/>
      <c r="EF196" s="215"/>
      <c r="EG196" s="215"/>
      <c r="EH196" s="215"/>
      <c r="EI196" s="215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</row>
    <row r="197" spans="1:154" ht="18" x14ac:dyDescent="0.2">
      <c r="A197" s="262"/>
      <c r="B197" s="261"/>
      <c r="C197" s="261"/>
      <c r="D197" s="261"/>
      <c r="E197" s="261" t="s">
        <v>31</v>
      </c>
      <c r="F197" s="261"/>
      <c r="G197" s="263" t="s">
        <v>118</v>
      </c>
      <c r="H197" s="306">
        <f>H198</f>
        <v>0</v>
      </c>
      <c r="I197" s="306">
        <f>I198</f>
        <v>0</v>
      </c>
      <c r="J197" s="306">
        <f t="shared" si="43"/>
        <v>0</v>
      </c>
      <c r="K197" s="303"/>
      <c r="L197" s="306">
        <f>L198</f>
        <v>0</v>
      </c>
      <c r="M197" s="307">
        <f>M198</f>
        <v>0</v>
      </c>
      <c r="N197" s="306">
        <f>N198</f>
        <v>0</v>
      </c>
      <c r="O197" s="308">
        <f>O198</f>
        <v>0</v>
      </c>
      <c r="P197" s="308">
        <f t="shared" si="45"/>
        <v>0</v>
      </c>
      <c r="Q197" s="305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5"/>
      <c r="DD197" s="215"/>
      <c r="DE197" s="215"/>
      <c r="DF197" s="215"/>
      <c r="DG197" s="215"/>
      <c r="DH197" s="215"/>
      <c r="DI197" s="215"/>
      <c r="DJ197" s="215"/>
      <c r="DK197" s="215"/>
      <c r="DL197" s="215"/>
      <c r="DM197" s="215"/>
      <c r="DN197" s="215"/>
      <c r="DO197" s="215"/>
      <c r="DP197" s="215"/>
      <c r="DQ197" s="215"/>
      <c r="DR197" s="215"/>
      <c r="DS197" s="215"/>
      <c r="DT197" s="215"/>
      <c r="DU197" s="215"/>
      <c r="DV197" s="215"/>
      <c r="DW197" s="215"/>
      <c r="DX197" s="215"/>
      <c r="DY197" s="215"/>
      <c r="DZ197" s="215"/>
      <c r="EA197" s="215"/>
      <c r="EB197" s="215"/>
      <c r="EC197" s="215"/>
      <c r="ED197" s="215"/>
      <c r="EE197" s="215"/>
      <c r="EF197" s="215"/>
      <c r="EG197" s="215"/>
      <c r="EH197" s="215"/>
      <c r="EI197" s="215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</row>
    <row r="198" spans="1:154" ht="18" x14ac:dyDescent="0.2">
      <c r="A198" s="262"/>
      <c r="B198" s="261"/>
      <c r="C198" s="261"/>
      <c r="D198" s="261"/>
      <c r="E198" s="261"/>
      <c r="F198" s="261" t="s">
        <v>34</v>
      </c>
      <c r="G198" s="265" t="s">
        <v>119</v>
      </c>
      <c r="H198" s="306"/>
      <c r="I198" s="306"/>
      <c r="J198" s="306">
        <f t="shared" si="43"/>
        <v>0</v>
      </c>
      <c r="K198" s="303"/>
      <c r="L198" s="306"/>
      <c r="M198" s="307"/>
      <c r="N198" s="306"/>
      <c r="O198" s="308">
        <f t="shared" si="44"/>
        <v>0</v>
      </c>
      <c r="P198" s="308">
        <f t="shared" si="45"/>
        <v>0</v>
      </c>
      <c r="Q198" s="305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5"/>
      <c r="DD198" s="215"/>
      <c r="DE198" s="215"/>
      <c r="DF198" s="215"/>
      <c r="DG198" s="215"/>
      <c r="DH198" s="215"/>
      <c r="DI198" s="215"/>
      <c r="DJ198" s="215"/>
      <c r="DK198" s="215"/>
      <c r="DL198" s="215"/>
      <c r="DM198" s="215"/>
      <c r="DN198" s="215"/>
      <c r="DO198" s="215"/>
      <c r="DP198" s="215"/>
      <c r="DQ198" s="215"/>
      <c r="DR198" s="215"/>
      <c r="DS198" s="215"/>
      <c r="DT198" s="215"/>
      <c r="DU198" s="215"/>
      <c r="DV198" s="215"/>
      <c r="DW198" s="215"/>
      <c r="DX198" s="215"/>
      <c r="DY198" s="215"/>
      <c r="DZ198" s="215"/>
      <c r="EA198" s="215"/>
      <c r="EB198" s="215"/>
      <c r="EC198" s="215"/>
      <c r="ED198" s="215"/>
      <c r="EE198" s="215"/>
      <c r="EF198" s="215"/>
      <c r="EG198" s="215"/>
      <c r="EH198" s="215"/>
      <c r="EI198" s="215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</row>
    <row r="199" spans="1:154" ht="18" x14ac:dyDescent="0.2">
      <c r="A199" s="250"/>
      <c r="B199" s="251"/>
      <c r="C199" s="251"/>
      <c r="D199" s="251"/>
      <c r="E199" s="251" t="s">
        <v>44</v>
      </c>
      <c r="F199" s="251"/>
      <c r="G199" s="263" t="s">
        <v>355</v>
      </c>
      <c r="H199" s="302">
        <f>H200+H201+H202+H203+H204+H205</f>
        <v>0</v>
      </c>
      <c r="I199" s="302">
        <f>I200+I201+I202+I203+I204+I205</f>
        <v>0</v>
      </c>
      <c r="J199" s="306">
        <f t="shared" si="43"/>
        <v>0</v>
      </c>
      <c r="K199" s="303"/>
      <c r="L199" s="302">
        <f>L200+L201+L202+L203+L204+L205</f>
        <v>0</v>
      </c>
      <c r="M199" s="284">
        <f>M200+M201+M202+M203+M204+M205</f>
        <v>0</v>
      </c>
      <c r="N199" s="302">
        <f>N200+N201+N202+N203+N204+N205</f>
        <v>0</v>
      </c>
      <c r="O199" s="304">
        <f>O200+O201+O202+O203+O204+O205</f>
        <v>0</v>
      </c>
      <c r="P199" s="304">
        <f t="shared" si="45"/>
        <v>0</v>
      </c>
      <c r="Q199" s="305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5"/>
      <c r="DD199" s="215"/>
      <c r="DE199" s="215"/>
      <c r="DF199" s="215"/>
      <c r="DG199" s="215"/>
      <c r="DH199" s="215"/>
      <c r="DI199" s="215"/>
      <c r="DJ199" s="215"/>
      <c r="DK199" s="215"/>
      <c r="DL199" s="215"/>
      <c r="DM199" s="215"/>
      <c r="DN199" s="215"/>
      <c r="DO199" s="215"/>
      <c r="DP199" s="215"/>
      <c r="DQ199" s="215"/>
      <c r="DR199" s="215"/>
      <c r="DS199" s="215"/>
      <c r="DT199" s="215"/>
      <c r="DU199" s="215"/>
      <c r="DV199" s="215"/>
      <c r="DW199" s="215"/>
      <c r="DX199" s="215"/>
      <c r="DY199" s="215"/>
      <c r="DZ199" s="215"/>
      <c r="EA199" s="215"/>
      <c r="EB199" s="215"/>
      <c r="EC199" s="215"/>
      <c r="ED199" s="215"/>
      <c r="EE199" s="215"/>
      <c r="EF199" s="215"/>
      <c r="EG199" s="215"/>
      <c r="EH199" s="215"/>
      <c r="EI199" s="215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</row>
    <row r="200" spans="1:154" ht="18" hidden="1" x14ac:dyDescent="0.2">
      <c r="A200" s="262"/>
      <c r="B200" s="261"/>
      <c r="C200" s="261"/>
      <c r="D200" s="261"/>
      <c r="E200" s="261"/>
      <c r="F200" s="261" t="s">
        <v>33</v>
      </c>
      <c r="G200" s="265" t="s">
        <v>121</v>
      </c>
      <c r="H200" s="306"/>
      <c r="I200" s="306"/>
      <c r="J200" s="306">
        <f t="shared" si="43"/>
        <v>0</v>
      </c>
      <c r="K200" s="303"/>
      <c r="L200" s="306"/>
      <c r="M200" s="307"/>
      <c r="N200" s="306"/>
      <c r="O200" s="308">
        <f t="shared" si="44"/>
        <v>0</v>
      </c>
      <c r="P200" s="308">
        <f t="shared" si="45"/>
        <v>0</v>
      </c>
      <c r="Q200" s="305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  <c r="DZ200" s="215"/>
      <c r="EA200" s="215"/>
      <c r="EB200" s="215"/>
      <c r="EC200" s="215"/>
      <c r="ED200" s="215"/>
      <c r="EE200" s="215"/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</row>
    <row r="201" spans="1:154" ht="18" hidden="1" x14ac:dyDescent="0.2">
      <c r="A201" s="262"/>
      <c r="B201" s="261"/>
      <c r="C201" s="261"/>
      <c r="D201" s="261"/>
      <c r="E201" s="261"/>
      <c r="F201" s="261" t="s">
        <v>31</v>
      </c>
      <c r="G201" s="265" t="s">
        <v>356</v>
      </c>
      <c r="H201" s="306"/>
      <c r="I201" s="306"/>
      <c r="J201" s="306">
        <f t="shared" si="43"/>
        <v>0</v>
      </c>
      <c r="K201" s="303"/>
      <c r="L201" s="306"/>
      <c r="M201" s="307"/>
      <c r="N201" s="306"/>
      <c r="O201" s="308">
        <f t="shared" si="44"/>
        <v>0</v>
      </c>
      <c r="P201" s="308">
        <f t="shared" si="45"/>
        <v>0</v>
      </c>
      <c r="Q201" s="305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215"/>
      <c r="EB201" s="215"/>
      <c r="EC201" s="215"/>
      <c r="ED201" s="215"/>
      <c r="EE201" s="215"/>
      <c r="EF201" s="215"/>
      <c r="EG201" s="215"/>
      <c r="EH201" s="215"/>
      <c r="EI201" s="215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</row>
    <row r="202" spans="1:154" ht="18" hidden="1" x14ac:dyDescent="0.2">
      <c r="A202" s="262"/>
      <c r="B202" s="261"/>
      <c r="C202" s="261"/>
      <c r="D202" s="261"/>
      <c r="E202" s="261"/>
      <c r="F202" s="261" t="s">
        <v>44</v>
      </c>
      <c r="G202" s="265" t="s">
        <v>357</v>
      </c>
      <c r="H202" s="306"/>
      <c r="I202" s="306"/>
      <c r="J202" s="306">
        <f t="shared" si="43"/>
        <v>0</v>
      </c>
      <c r="K202" s="303"/>
      <c r="L202" s="306"/>
      <c r="M202" s="307"/>
      <c r="N202" s="306"/>
      <c r="O202" s="308">
        <f t="shared" si="44"/>
        <v>0</v>
      </c>
      <c r="P202" s="308">
        <f t="shared" si="45"/>
        <v>0</v>
      </c>
      <c r="Q202" s="305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  <c r="DZ202" s="215"/>
      <c r="EA202" s="215"/>
      <c r="EB202" s="215"/>
      <c r="EC202" s="215"/>
      <c r="ED202" s="215"/>
      <c r="EE202" s="215"/>
      <c r="EF202" s="215"/>
      <c r="EG202" s="215"/>
      <c r="EH202" s="215"/>
      <c r="EI202" s="215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</row>
    <row r="203" spans="1:154" ht="36" hidden="1" x14ac:dyDescent="0.2">
      <c r="A203" s="262"/>
      <c r="B203" s="261"/>
      <c r="C203" s="261"/>
      <c r="D203" s="261"/>
      <c r="E203" s="261"/>
      <c r="F203" s="261" t="s">
        <v>23</v>
      </c>
      <c r="G203" s="265" t="s">
        <v>124</v>
      </c>
      <c r="H203" s="306"/>
      <c r="I203" s="306"/>
      <c r="J203" s="306">
        <f t="shared" si="43"/>
        <v>0</v>
      </c>
      <c r="K203" s="303"/>
      <c r="L203" s="306"/>
      <c r="M203" s="307"/>
      <c r="N203" s="306"/>
      <c r="O203" s="308">
        <f t="shared" si="44"/>
        <v>0</v>
      </c>
      <c r="P203" s="308">
        <f t="shared" si="45"/>
        <v>0</v>
      </c>
      <c r="Q203" s="305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5"/>
      <c r="DD203" s="215"/>
      <c r="DE203" s="215"/>
      <c r="DF203" s="215"/>
      <c r="DG203" s="215"/>
      <c r="DH203" s="215"/>
      <c r="DI203" s="215"/>
      <c r="DJ203" s="215"/>
      <c r="DK203" s="215"/>
      <c r="DL203" s="215"/>
      <c r="DM203" s="215"/>
      <c r="DN203" s="215"/>
      <c r="DO203" s="215"/>
      <c r="DP203" s="215"/>
      <c r="DQ203" s="215"/>
      <c r="DR203" s="215"/>
      <c r="DS203" s="215"/>
      <c r="DT203" s="215"/>
      <c r="DU203" s="215"/>
      <c r="DV203" s="215"/>
      <c r="DW203" s="215"/>
      <c r="DX203" s="215"/>
      <c r="DY203" s="215"/>
      <c r="DZ203" s="215"/>
      <c r="EA203" s="215"/>
      <c r="EB203" s="215"/>
      <c r="EC203" s="215"/>
      <c r="ED203" s="215"/>
      <c r="EE203" s="215"/>
      <c r="EF203" s="215"/>
      <c r="EG203" s="215"/>
      <c r="EH203" s="215"/>
      <c r="EI203" s="215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</row>
    <row r="204" spans="1:154" ht="18" hidden="1" x14ac:dyDescent="0.2">
      <c r="A204" s="262"/>
      <c r="B204" s="261"/>
      <c r="C204" s="261"/>
      <c r="D204" s="261"/>
      <c r="E204" s="261"/>
      <c r="F204" s="261" t="s">
        <v>34</v>
      </c>
      <c r="G204" s="265" t="s">
        <v>125</v>
      </c>
      <c r="H204" s="306"/>
      <c r="I204" s="306"/>
      <c r="J204" s="306">
        <f t="shared" si="43"/>
        <v>0</v>
      </c>
      <c r="K204" s="303"/>
      <c r="L204" s="306"/>
      <c r="M204" s="307"/>
      <c r="N204" s="306"/>
      <c r="O204" s="308">
        <f t="shared" si="44"/>
        <v>0</v>
      </c>
      <c r="P204" s="308">
        <f t="shared" si="45"/>
        <v>0</v>
      </c>
      <c r="Q204" s="305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5"/>
      <c r="DD204" s="215"/>
      <c r="DE204" s="215"/>
      <c r="DF204" s="215"/>
      <c r="DG204" s="215"/>
      <c r="DH204" s="215"/>
      <c r="DI204" s="215"/>
      <c r="DJ204" s="215"/>
      <c r="DK204" s="215"/>
      <c r="DL204" s="215"/>
      <c r="DM204" s="215"/>
      <c r="DN204" s="215"/>
      <c r="DO204" s="215"/>
      <c r="DP204" s="215"/>
      <c r="DQ204" s="215"/>
      <c r="DR204" s="215"/>
      <c r="DS204" s="215"/>
      <c r="DT204" s="215"/>
      <c r="DU204" s="215"/>
      <c r="DV204" s="215"/>
      <c r="DW204" s="215"/>
      <c r="DX204" s="215"/>
      <c r="DY204" s="215"/>
      <c r="DZ204" s="215"/>
      <c r="EA204" s="215"/>
      <c r="EB204" s="215"/>
      <c r="EC204" s="215"/>
      <c r="ED204" s="215"/>
      <c r="EE204" s="215"/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</row>
    <row r="205" spans="1:154" ht="18" x14ac:dyDescent="0.2">
      <c r="A205" s="262"/>
      <c r="B205" s="261"/>
      <c r="C205" s="261"/>
      <c r="D205" s="261"/>
      <c r="E205" s="261"/>
      <c r="F205" s="261" t="s">
        <v>126</v>
      </c>
      <c r="G205" s="265" t="s">
        <v>127</v>
      </c>
      <c r="H205" s="306"/>
      <c r="I205" s="306"/>
      <c r="J205" s="306">
        <f t="shared" si="43"/>
        <v>0</v>
      </c>
      <c r="K205" s="303"/>
      <c r="L205" s="306"/>
      <c r="M205" s="307"/>
      <c r="N205" s="306"/>
      <c r="O205" s="308">
        <f t="shared" si="44"/>
        <v>0</v>
      </c>
      <c r="P205" s="308">
        <f t="shared" si="45"/>
        <v>0</v>
      </c>
      <c r="Q205" s="305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5"/>
      <c r="DD205" s="215"/>
      <c r="DE205" s="215"/>
      <c r="DF205" s="215"/>
      <c r="DG205" s="215"/>
      <c r="DH205" s="215"/>
      <c r="DI205" s="215"/>
      <c r="DJ205" s="215"/>
      <c r="DK205" s="215"/>
      <c r="DL205" s="215"/>
      <c r="DM205" s="215"/>
      <c r="DN205" s="215"/>
      <c r="DO205" s="215"/>
      <c r="DP205" s="215"/>
      <c r="DQ205" s="215"/>
      <c r="DR205" s="215"/>
      <c r="DS205" s="215"/>
      <c r="DT205" s="215"/>
      <c r="DU205" s="215"/>
      <c r="DV205" s="215"/>
      <c r="DW205" s="215"/>
      <c r="DX205" s="215"/>
      <c r="DY205" s="215"/>
      <c r="DZ205" s="215"/>
      <c r="EA205" s="215"/>
      <c r="EB205" s="215"/>
      <c r="EC205" s="215"/>
      <c r="ED205" s="215"/>
      <c r="EE205" s="215"/>
      <c r="EF205" s="215"/>
      <c r="EG205" s="215"/>
      <c r="EH205" s="215"/>
      <c r="EI205" s="215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</row>
    <row r="206" spans="1:154" ht="18" x14ac:dyDescent="0.2">
      <c r="A206" s="250"/>
      <c r="B206" s="251"/>
      <c r="C206" s="251"/>
      <c r="D206" s="251" t="s">
        <v>90</v>
      </c>
      <c r="E206" s="251"/>
      <c r="F206" s="251"/>
      <c r="G206" s="301" t="s">
        <v>67</v>
      </c>
      <c r="H206" s="302">
        <f>H207+H218+H219+H223+H226+H227+H228+H229</f>
        <v>49100</v>
      </c>
      <c r="I206" s="302">
        <f>I207+I218+I219+I223+I226+I227+I228+I229</f>
        <v>40353.1</v>
      </c>
      <c r="J206" s="302">
        <f>J207+J218+J219+J223+J226+J227+J228+J229</f>
        <v>8746.9</v>
      </c>
      <c r="K206" s="303">
        <f>ROUND(I206/H206*100,2)</f>
        <v>82.19</v>
      </c>
      <c r="L206" s="302">
        <f>L207+L218+L219+L223+L226+L227+L228+L229</f>
        <v>46100</v>
      </c>
      <c r="M206" s="302">
        <f>M207+M218+M219+M223+M226+M227+M228+M229</f>
        <v>40341</v>
      </c>
      <c r="N206" s="302">
        <f>N207+N218+N219+N223+N226+N227+N228+N229</f>
        <v>12.1</v>
      </c>
      <c r="O206" s="327">
        <f t="shared" ref="O206" si="46">O207+O218+O219+O223+O226+O227+O228+O229</f>
        <v>40353.1</v>
      </c>
      <c r="P206" s="304">
        <f t="shared" si="45"/>
        <v>5746.9000000000015</v>
      </c>
      <c r="Q206" s="305">
        <f t="shared" ref="Q206:Q246" si="47">ROUND(O206/L206*100,2)</f>
        <v>87.53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15"/>
      <c r="EH206" s="215"/>
      <c r="EI206" s="215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</row>
    <row r="207" spans="1:154" ht="18" x14ac:dyDescent="0.2">
      <c r="A207" s="250"/>
      <c r="B207" s="251"/>
      <c r="C207" s="251"/>
      <c r="D207" s="251"/>
      <c r="E207" s="251" t="s">
        <v>33</v>
      </c>
      <c r="F207" s="251"/>
      <c r="G207" s="263" t="s">
        <v>146</v>
      </c>
      <c r="H207" s="302">
        <f>SUM(H208:H217)</f>
        <v>49100</v>
      </c>
      <c r="I207" s="302">
        <f>SUM(I208:I217)</f>
        <v>40353.1</v>
      </c>
      <c r="J207" s="302">
        <f>SUM(J208:J217)</f>
        <v>8746.9</v>
      </c>
      <c r="K207" s="303">
        <f>ROUND(I207/H207*100,2)</f>
        <v>82.19</v>
      </c>
      <c r="L207" s="302">
        <f>SUM(L208:L217)</f>
        <v>46100</v>
      </c>
      <c r="M207" s="284">
        <f>SUM(M208:M217)</f>
        <v>40341</v>
      </c>
      <c r="N207" s="302">
        <f>SUM(N208:N217)</f>
        <v>12.1</v>
      </c>
      <c r="O207" s="304">
        <f>SUM(O208:O217)</f>
        <v>40353.1</v>
      </c>
      <c r="P207" s="304">
        <f t="shared" si="45"/>
        <v>5746.9000000000015</v>
      </c>
      <c r="Q207" s="305">
        <f t="shared" si="47"/>
        <v>87.53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5"/>
      <c r="DD207" s="215"/>
      <c r="DE207" s="215"/>
      <c r="DF207" s="215"/>
      <c r="DG207" s="215"/>
      <c r="DH207" s="215"/>
      <c r="DI207" s="215"/>
      <c r="DJ207" s="215"/>
      <c r="DK207" s="215"/>
      <c r="DL207" s="215"/>
      <c r="DM207" s="215"/>
      <c r="DN207" s="215"/>
      <c r="DO207" s="215"/>
      <c r="DP207" s="215"/>
      <c r="DQ207" s="215"/>
      <c r="DR207" s="215"/>
      <c r="DS207" s="215"/>
      <c r="DT207" s="215"/>
      <c r="DU207" s="215"/>
      <c r="DV207" s="215"/>
      <c r="DW207" s="215"/>
      <c r="DX207" s="215"/>
      <c r="DY207" s="215"/>
      <c r="DZ207" s="215"/>
      <c r="EA207" s="215"/>
      <c r="EB207" s="215"/>
      <c r="EC207" s="215"/>
      <c r="ED207" s="215"/>
      <c r="EE207" s="215"/>
      <c r="EF207" s="215"/>
      <c r="EG207" s="215"/>
      <c r="EH207" s="215"/>
      <c r="EI207" s="215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</row>
    <row r="208" spans="1:154" ht="18" x14ac:dyDescent="0.2">
      <c r="A208" s="262"/>
      <c r="B208" s="261"/>
      <c r="C208" s="261"/>
      <c r="D208" s="261"/>
      <c r="E208" s="261"/>
      <c r="F208" s="261" t="s">
        <v>33</v>
      </c>
      <c r="G208" s="265" t="s">
        <v>171</v>
      </c>
      <c r="H208" s="306"/>
      <c r="I208" s="306"/>
      <c r="J208" s="306">
        <f t="shared" ref="J208:J260" si="48">H208-I208</f>
        <v>0</v>
      </c>
      <c r="K208" s="303"/>
      <c r="L208" s="306"/>
      <c r="M208" s="307"/>
      <c r="N208" s="306"/>
      <c r="O208" s="308">
        <f t="shared" ref="O208:O218" si="49">M208+N208</f>
        <v>0</v>
      </c>
      <c r="P208" s="308">
        <f t="shared" si="45"/>
        <v>0</v>
      </c>
      <c r="Q208" s="305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5"/>
      <c r="DD208" s="215"/>
      <c r="DE208" s="215"/>
      <c r="DF208" s="215"/>
      <c r="DG208" s="215"/>
      <c r="DH208" s="215"/>
      <c r="DI208" s="215"/>
      <c r="DJ208" s="215"/>
      <c r="DK208" s="215"/>
      <c r="DL208" s="215"/>
      <c r="DM208" s="215"/>
      <c r="DN208" s="215"/>
      <c r="DO208" s="215"/>
      <c r="DP208" s="215"/>
      <c r="DQ208" s="215"/>
      <c r="DR208" s="215"/>
      <c r="DS208" s="215"/>
      <c r="DT208" s="215"/>
      <c r="DU208" s="215"/>
      <c r="DV208" s="215"/>
      <c r="DW208" s="215"/>
      <c r="DX208" s="215"/>
      <c r="DY208" s="215"/>
      <c r="DZ208" s="215"/>
      <c r="EA208" s="215"/>
      <c r="EB208" s="215"/>
      <c r="EC208" s="215"/>
      <c r="ED208" s="215"/>
      <c r="EE208" s="215"/>
      <c r="EF208" s="215"/>
      <c r="EG208" s="215"/>
      <c r="EH208" s="215"/>
      <c r="EI208" s="215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</row>
    <row r="209" spans="1:154" ht="18" x14ac:dyDescent="0.2">
      <c r="A209" s="262"/>
      <c r="B209" s="261"/>
      <c r="C209" s="261"/>
      <c r="D209" s="261"/>
      <c r="E209" s="261"/>
      <c r="F209" s="261" t="s">
        <v>31</v>
      </c>
      <c r="G209" s="265" t="s">
        <v>306</v>
      </c>
      <c r="H209" s="306"/>
      <c r="I209" s="306"/>
      <c r="J209" s="306">
        <f t="shared" si="48"/>
        <v>0</v>
      </c>
      <c r="K209" s="303"/>
      <c r="L209" s="306"/>
      <c r="M209" s="307"/>
      <c r="N209" s="306"/>
      <c r="O209" s="308">
        <f t="shared" si="49"/>
        <v>0</v>
      </c>
      <c r="P209" s="308">
        <f t="shared" si="45"/>
        <v>0</v>
      </c>
      <c r="Q209" s="305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5"/>
      <c r="DD209" s="215"/>
      <c r="DE209" s="215"/>
      <c r="DF209" s="215"/>
      <c r="DG209" s="215"/>
      <c r="DH209" s="215"/>
      <c r="DI209" s="215"/>
      <c r="DJ209" s="215"/>
      <c r="DK209" s="215"/>
      <c r="DL209" s="215"/>
      <c r="DM209" s="215"/>
      <c r="DN209" s="215"/>
      <c r="DO209" s="215"/>
      <c r="DP209" s="215"/>
      <c r="DQ209" s="215"/>
      <c r="DR209" s="215"/>
      <c r="DS209" s="215"/>
      <c r="DT209" s="215"/>
      <c r="DU209" s="215"/>
      <c r="DV209" s="215"/>
      <c r="DW209" s="215"/>
      <c r="DX209" s="215"/>
      <c r="DY209" s="215"/>
      <c r="DZ209" s="215"/>
      <c r="EA209" s="215"/>
      <c r="EB209" s="215"/>
      <c r="EC209" s="215"/>
      <c r="ED209" s="215"/>
      <c r="EE209" s="215"/>
      <c r="EF209" s="215"/>
      <c r="EG209" s="215"/>
      <c r="EH209" s="215"/>
      <c r="EI209" s="215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</row>
    <row r="210" spans="1:154" ht="18" x14ac:dyDescent="0.2">
      <c r="A210" s="262"/>
      <c r="B210" s="261"/>
      <c r="C210" s="261"/>
      <c r="D210" s="261"/>
      <c r="E210" s="261"/>
      <c r="F210" s="261" t="s">
        <v>44</v>
      </c>
      <c r="G210" s="265" t="s">
        <v>147</v>
      </c>
      <c r="H210" s="306">
        <v>4000</v>
      </c>
      <c r="I210" s="306">
        <f>O210</f>
        <v>3177.06</v>
      </c>
      <c r="J210" s="306">
        <f t="shared" si="48"/>
        <v>822.94</v>
      </c>
      <c r="K210" s="303">
        <f t="shared" ref="K210:K217" si="50">ROUND(I210/H210*100,2)</f>
        <v>79.430000000000007</v>
      </c>
      <c r="L210" s="306">
        <v>4000</v>
      </c>
      <c r="M210" s="307">
        <v>3164.96</v>
      </c>
      <c r="N210" s="306">
        <v>12.1</v>
      </c>
      <c r="O210" s="308">
        <f t="shared" si="49"/>
        <v>3177.06</v>
      </c>
      <c r="P210" s="308">
        <f t="shared" si="45"/>
        <v>822.94</v>
      </c>
      <c r="Q210" s="305">
        <f t="shared" si="47"/>
        <v>79.430000000000007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5"/>
      <c r="DD210" s="215"/>
      <c r="DE210" s="215"/>
      <c r="DF210" s="215"/>
      <c r="DG210" s="215"/>
      <c r="DH210" s="215"/>
      <c r="DI210" s="215"/>
      <c r="DJ210" s="215"/>
      <c r="DK210" s="215"/>
      <c r="DL210" s="215"/>
      <c r="DM210" s="215"/>
      <c r="DN210" s="215"/>
      <c r="DO210" s="215"/>
      <c r="DP210" s="215"/>
      <c r="DQ210" s="215"/>
      <c r="DR210" s="215"/>
      <c r="DS210" s="215"/>
      <c r="DT210" s="215"/>
      <c r="DU210" s="215"/>
      <c r="DV210" s="215"/>
      <c r="DW210" s="215"/>
      <c r="DX210" s="215"/>
      <c r="DY210" s="215"/>
      <c r="DZ210" s="215"/>
      <c r="EA210" s="215"/>
      <c r="EB210" s="215"/>
      <c r="EC210" s="215"/>
      <c r="ED210" s="215"/>
      <c r="EE210" s="215"/>
      <c r="EF210" s="215"/>
      <c r="EG210" s="215"/>
      <c r="EH210" s="215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</row>
    <row r="211" spans="1:154" ht="18" x14ac:dyDescent="0.2">
      <c r="A211" s="262"/>
      <c r="B211" s="261"/>
      <c r="C211" s="261"/>
      <c r="D211" s="261"/>
      <c r="E211" s="261"/>
      <c r="F211" s="261" t="s">
        <v>23</v>
      </c>
      <c r="G211" s="265" t="s">
        <v>148</v>
      </c>
      <c r="H211" s="306">
        <v>1000</v>
      </c>
      <c r="I211" s="306">
        <f>O211</f>
        <v>76.040000000000006</v>
      </c>
      <c r="J211" s="306">
        <f t="shared" si="48"/>
        <v>923.96</v>
      </c>
      <c r="K211" s="303"/>
      <c r="L211" s="306">
        <v>1000</v>
      </c>
      <c r="M211" s="307">
        <v>76.040000000000006</v>
      </c>
      <c r="N211" s="306">
        <v>0</v>
      </c>
      <c r="O211" s="308">
        <f t="shared" si="49"/>
        <v>76.040000000000006</v>
      </c>
      <c r="P211" s="308">
        <f t="shared" si="45"/>
        <v>923.96</v>
      </c>
      <c r="Q211" s="305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5"/>
      <c r="DD211" s="215"/>
      <c r="DE211" s="215"/>
      <c r="DF211" s="215"/>
      <c r="DG211" s="215"/>
      <c r="DH211" s="215"/>
      <c r="DI211" s="215"/>
      <c r="DJ211" s="215"/>
      <c r="DK211" s="215"/>
      <c r="DL211" s="215"/>
      <c r="DM211" s="215"/>
      <c r="DN211" s="215"/>
      <c r="DO211" s="215"/>
      <c r="DP211" s="215"/>
      <c r="DQ211" s="215"/>
      <c r="DR211" s="215"/>
      <c r="DS211" s="215"/>
      <c r="DT211" s="215"/>
      <c r="DU211" s="215"/>
      <c r="DV211" s="215"/>
      <c r="DW211" s="215"/>
      <c r="DX211" s="215"/>
      <c r="DY211" s="215"/>
      <c r="DZ211" s="215"/>
      <c r="EA211" s="215"/>
      <c r="EB211" s="215"/>
      <c r="EC211" s="215"/>
      <c r="ED211" s="215"/>
      <c r="EE211" s="215"/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</row>
    <row r="212" spans="1:154" ht="18" x14ac:dyDescent="0.2">
      <c r="A212" s="262"/>
      <c r="B212" s="261"/>
      <c r="C212" s="261"/>
      <c r="D212" s="261"/>
      <c r="E212" s="261"/>
      <c r="F212" s="261" t="s">
        <v>116</v>
      </c>
      <c r="G212" s="265" t="s">
        <v>358</v>
      </c>
      <c r="H212" s="306"/>
      <c r="I212" s="306"/>
      <c r="J212" s="306">
        <f t="shared" si="48"/>
        <v>0</v>
      </c>
      <c r="K212" s="303"/>
      <c r="L212" s="306"/>
      <c r="M212" s="307"/>
      <c r="N212" s="306"/>
      <c r="O212" s="308">
        <f t="shared" si="49"/>
        <v>0</v>
      </c>
      <c r="P212" s="308">
        <f t="shared" si="45"/>
        <v>0</v>
      </c>
      <c r="Q212" s="305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</row>
    <row r="213" spans="1:154" ht="18" x14ac:dyDescent="0.2">
      <c r="A213" s="262"/>
      <c r="B213" s="261"/>
      <c r="C213" s="261"/>
      <c r="D213" s="261"/>
      <c r="E213" s="261"/>
      <c r="F213" s="261" t="s">
        <v>34</v>
      </c>
      <c r="G213" s="265" t="s">
        <v>359</v>
      </c>
      <c r="H213" s="306"/>
      <c r="I213" s="306"/>
      <c r="J213" s="306">
        <f t="shared" si="48"/>
        <v>0</v>
      </c>
      <c r="K213" s="303"/>
      <c r="L213" s="306"/>
      <c r="M213" s="307"/>
      <c r="N213" s="306"/>
      <c r="O213" s="308">
        <f t="shared" si="49"/>
        <v>0</v>
      </c>
      <c r="P213" s="308">
        <f t="shared" si="45"/>
        <v>0</v>
      </c>
      <c r="Q213" s="305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5"/>
      <c r="DD213" s="215"/>
      <c r="DE213" s="215"/>
      <c r="DF213" s="215"/>
      <c r="DG213" s="215"/>
      <c r="DH213" s="215"/>
      <c r="DI213" s="215"/>
      <c r="DJ213" s="215"/>
      <c r="DK213" s="215"/>
      <c r="DL213" s="215"/>
      <c r="DM213" s="215"/>
      <c r="DN213" s="215"/>
      <c r="DO213" s="215"/>
      <c r="DP213" s="215"/>
      <c r="DQ213" s="215"/>
      <c r="DR213" s="215"/>
      <c r="DS213" s="215"/>
      <c r="DT213" s="215"/>
      <c r="DU213" s="215"/>
      <c r="DV213" s="215"/>
      <c r="DW213" s="215"/>
      <c r="DX213" s="215"/>
      <c r="DY213" s="215"/>
      <c r="DZ213" s="215"/>
      <c r="EA213" s="215"/>
      <c r="EB213" s="215"/>
      <c r="EC213" s="215"/>
      <c r="ED213" s="215"/>
      <c r="EE213" s="215"/>
      <c r="EF213" s="215"/>
      <c r="EG213" s="215"/>
      <c r="EH213" s="215"/>
      <c r="EI213" s="215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</row>
    <row r="214" spans="1:154" ht="18" hidden="1" x14ac:dyDescent="0.2">
      <c r="A214" s="262"/>
      <c r="B214" s="261"/>
      <c r="C214" s="261"/>
      <c r="D214" s="261"/>
      <c r="E214" s="261"/>
      <c r="F214" s="261" t="s">
        <v>126</v>
      </c>
      <c r="G214" s="265" t="s">
        <v>360</v>
      </c>
      <c r="H214" s="306"/>
      <c r="I214" s="306"/>
      <c r="J214" s="306">
        <f t="shared" si="48"/>
        <v>0</v>
      </c>
      <c r="K214" s="303"/>
      <c r="L214" s="306"/>
      <c r="M214" s="307"/>
      <c r="N214" s="306"/>
      <c r="O214" s="308">
        <f t="shared" si="49"/>
        <v>0</v>
      </c>
      <c r="P214" s="308">
        <f t="shared" si="45"/>
        <v>0</v>
      </c>
      <c r="Q214" s="305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215"/>
      <c r="DT214" s="215"/>
      <c r="DU214" s="215"/>
      <c r="DV214" s="215"/>
      <c r="DW214" s="215"/>
      <c r="DX214" s="215"/>
      <c r="DY214" s="215"/>
      <c r="DZ214" s="215"/>
      <c r="EA214" s="215"/>
      <c r="EB214" s="215"/>
      <c r="EC214" s="215"/>
      <c r="ED214" s="215"/>
      <c r="EE214" s="215"/>
      <c r="EF214" s="215"/>
      <c r="EG214" s="215"/>
      <c r="EH214" s="215"/>
      <c r="EI214" s="215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</row>
    <row r="215" spans="1:154" ht="18" x14ac:dyDescent="0.2">
      <c r="A215" s="262"/>
      <c r="B215" s="261"/>
      <c r="C215" s="261"/>
      <c r="D215" s="261"/>
      <c r="E215" s="261"/>
      <c r="F215" s="261" t="s">
        <v>117</v>
      </c>
      <c r="G215" s="265" t="s">
        <v>361</v>
      </c>
      <c r="H215" s="306">
        <v>100</v>
      </c>
      <c r="I215" s="306">
        <f>O215</f>
        <v>100</v>
      </c>
      <c r="J215" s="306">
        <f t="shared" si="48"/>
        <v>0</v>
      </c>
      <c r="K215" s="303">
        <f t="shared" si="50"/>
        <v>100</v>
      </c>
      <c r="L215" s="306">
        <v>100</v>
      </c>
      <c r="M215" s="307">
        <v>100</v>
      </c>
      <c r="N215" s="306">
        <v>0</v>
      </c>
      <c r="O215" s="308">
        <f t="shared" si="49"/>
        <v>100</v>
      </c>
      <c r="P215" s="308">
        <f t="shared" si="45"/>
        <v>0</v>
      </c>
      <c r="Q215" s="305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5"/>
      <c r="DD215" s="215"/>
      <c r="DE215" s="215"/>
      <c r="DF215" s="215"/>
      <c r="DG215" s="215"/>
      <c r="DH215" s="215"/>
      <c r="DI215" s="215"/>
      <c r="DJ215" s="215"/>
      <c r="DK215" s="215"/>
      <c r="DL215" s="215"/>
      <c r="DM215" s="215"/>
      <c r="DN215" s="215"/>
      <c r="DO215" s="215"/>
      <c r="DP215" s="215"/>
      <c r="DQ215" s="215"/>
      <c r="DR215" s="215"/>
      <c r="DS215" s="215"/>
      <c r="DT215" s="215"/>
      <c r="DU215" s="215"/>
      <c r="DV215" s="215"/>
      <c r="DW215" s="215"/>
      <c r="DX215" s="215"/>
      <c r="DY215" s="215"/>
      <c r="DZ215" s="215"/>
      <c r="EA215" s="215"/>
      <c r="EB215" s="215"/>
      <c r="EC215" s="215"/>
      <c r="ED215" s="215"/>
      <c r="EE215" s="215"/>
      <c r="EF215" s="215"/>
      <c r="EG215" s="215"/>
      <c r="EH215" s="215"/>
      <c r="EI215" s="215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</row>
    <row r="216" spans="1:154" ht="18" x14ac:dyDescent="0.2">
      <c r="A216" s="262"/>
      <c r="B216" s="261"/>
      <c r="C216" s="261"/>
      <c r="D216" s="261"/>
      <c r="E216" s="261"/>
      <c r="F216" s="261" t="s">
        <v>39</v>
      </c>
      <c r="G216" s="265" t="s">
        <v>149</v>
      </c>
      <c r="H216" s="306">
        <v>4000</v>
      </c>
      <c r="I216" s="306">
        <f>O216</f>
        <v>0</v>
      </c>
      <c r="J216" s="306">
        <f t="shared" si="48"/>
        <v>4000</v>
      </c>
      <c r="K216" s="303">
        <f t="shared" si="50"/>
        <v>0</v>
      </c>
      <c r="L216" s="306">
        <v>3000</v>
      </c>
      <c r="M216" s="307"/>
      <c r="N216" s="306"/>
      <c r="O216" s="308">
        <f t="shared" si="49"/>
        <v>0</v>
      </c>
      <c r="P216" s="308">
        <f t="shared" si="45"/>
        <v>3000</v>
      </c>
      <c r="Q216" s="305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5"/>
      <c r="EB216" s="215"/>
      <c r="EC216" s="215"/>
      <c r="ED216" s="215"/>
      <c r="EE216" s="215"/>
      <c r="EF216" s="215"/>
      <c r="EG216" s="215"/>
      <c r="EH216" s="215"/>
      <c r="EI216" s="215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</row>
    <row r="217" spans="1:154" ht="18" x14ac:dyDescent="0.2">
      <c r="A217" s="262"/>
      <c r="B217" s="261"/>
      <c r="C217" s="261"/>
      <c r="D217" s="261"/>
      <c r="E217" s="261"/>
      <c r="F217" s="261" t="s">
        <v>91</v>
      </c>
      <c r="G217" s="265" t="s">
        <v>150</v>
      </c>
      <c r="H217" s="306">
        <v>40000</v>
      </c>
      <c r="I217" s="306">
        <f>O217</f>
        <v>37000</v>
      </c>
      <c r="J217" s="306">
        <f t="shared" si="48"/>
        <v>3000</v>
      </c>
      <c r="K217" s="303">
        <f t="shared" si="50"/>
        <v>92.5</v>
      </c>
      <c r="L217" s="306">
        <v>38000</v>
      </c>
      <c r="M217" s="307">
        <v>37000</v>
      </c>
      <c r="N217" s="306">
        <v>0</v>
      </c>
      <c r="O217" s="308">
        <f t="shared" si="49"/>
        <v>37000</v>
      </c>
      <c r="P217" s="308">
        <f t="shared" si="45"/>
        <v>1000</v>
      </c>
      <c r="Q217" s="305">
        <f t="shared" si="47"/>
        <v>97.37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5"/>
      <c r="DD217" s="215"/>
      <c r="DE217" s="215"/>
      <c r="DF217" s="215"/>
      <c r="DG217" s="215"/>
      <c r="DH217" s="215"/>
      <c r="DI217" s="215"/>
      <c r="DJ217" s="215"/>
      <c r="DK217" s="215"/>
      <c r="DL217" s="215"/>
      <c r="DM217" s="215"/>
      <c r="DN217" s="215"/>
      <c r="DO217" s="215"/>
      <c r="DP217" s="215"/>
      <c r="DQ217" s="215"/>
      <c r="DR217" s="215"/>
      <c r="DS217" s="215"/>
      <c r="DT217" s="215"/>
      <c r="DU217" s="215"/>
      <c r="DV217" s="215"/>
      <c r="DW217" s="215"/>
      <c r="DX217" s="215"/>
      <c r="DY217" s="215"/>
      <c r="DZ217" s="215"/>
      <c r="EA217" s="215"/>
      <c r="EB217" s="215"/>
      <c r="EC217" s="215"/>
      <c r="ED217" s="215"/>
      <c r="EE217" s="215"/>
      <c r="EF217" s="215"/>
      <c r="EG217" s="215"/>
      <c r="EH217" s="215"/>
      <c r="EI217" s="215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</row>
    <row r="218" spans="1:154" ht="18" x14ac:dyDescent="0.2">
      <c r="A218" s="262"/>
      <c r="B218" s="261"/>
      <c r="C218" s="261"/>
      <c r="D218" s="261"/>
      <c r="E218" s="261" t="s">
        <v>31</v>
      </c>
      <c r="F218" s="261"/>
      <c r="G218" s="265" t="s">
        <v>151</v>
      </c>
      <c r="H218" s="306"/>
      <c r="I218" s="306"/>
      <c r="J218" s="306">
        <f t="shared" si="48"/>
        <v>0</v>
      </c>
      <c r="K218" s="303"/>
      <c r="L218" s="306"/>
      <c r="M218" s="307"/>
      <c r="N218" s="306"/>
      <c r="O218" s="308">
        <f t="shared" si="49"/>
        <v>0</v>
      </c>
      <c r="P218" s="308">
        <f t="shared" si="45"/>
        <v>0</v>
      </c>
      <c r="Q218" s="305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5"/>
      <c r="DD218" s="215"/>
      <c r="DE218" s="215"/>
      <c r="DF218" s="215"/>
      <c r="DG218" s="215"/>
      <c r="DH218" s="215"/>
      <c r="DI218" s="215"/>
      <c r="DJ218" s="215"/>
      <c r="DK218" s="215"/>
      <c r="DL218" s="215"/>
      <c r="DM218" s="215"/>
      <c r="DN218" s="215"/>
      <c r="DO218" s="215"/>
      <c r="DP218" s="215"/>
      <c r="DQ218" s="215"/>
      <c r="DR218" s="215"/>
      <c r="DS218" s="215"/>
      <c r="DT218" s="215"/>
      <c r="DU218" s="215"/>
      <c r="DV218" s="215"/>
      <c r="DW218" s="215"/>
      <c r="DX218" s="215"/>
      <c r="DY218" s="215"/>
      <c r="DZ218" s="215"/>
      <c r="EA218" s="215"/>
      <c r="EB218" s="215"/>
      <c r="EC218" s="215"/>
      <c r="ED218" s="215"/>
      <c r="EE218" s="215"/>
      <c r="EF218" s="215"/>
      <c r="EG218" s="215"/>
      <c r="EH218" s="215"/>
      <c r="EI218" s="215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</row>
    <row r="219" spans="1:154" ht="18" hidden="1" x14ac:dyDescent="0.2">
      <c r="A219" s="250"/>
      <c r="B219" s="251"/>
      <c r="C219" s="251"/>
      <c r="D219" s="251"/>
      <c r="E219" s="251" t="s">
        <v>116</v>
      </c>
      <c r="F219" s="251"/>
      <c r="G219" s="301" t="s">
        <v>152</v>
      </c>
      <c r="H219" s="302">
        <f>SUM(H220:H222)</f>
        <v>0</v>
      </c>
      <c r="I219" s="302">
        <f>SUM(I220:I222)</f>
        <v>0</v>
      </c>
      <c r="J219" s="306">
        <f t="shared" si="48"/>
        <v>0</v>
      </c>
      <c r="K219" s="303"/>
      <c r="L219" s="302">
        <f>SUM(L220:L222)</f>
        <v>0</v>
      </c>
      <c r="M219" s="284">
        <f>SUM(M220:M222)</f>
        <v>0</v>
      </c>
      <c r="N219" s="302">
        <f>SUM(N220:N222)</f>
        <v>0</v>
      </c>
      <c r="O219" s="304">
        <f>SUM(O220:O222)</f>
        <v>0</v>
      </c>
      <c r="P219" s="304">
        <f t="shared" si="45"/>
        <v>0</v>
      </c>
      <c r="Q219" s="305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5"/>
      <c r="DD219" s="215"/>
      <c r="DE219" s="215"/>
      <c r="DF219" s="215"/>
      <c r="DG219" s="215"/>
      <c r="DH219" s="215"/>
      <c r="DI219" s="215"/>
      <c r="DJ219" s="215"/>
      <c r="DK219" s="215"/>
      <c r="DL219" s="215"/>
      <c r="DM219" s="215"/>
      <c r="DN219" s="215"/>
      <c r="DO219" s="215"/>
      <c r="DP219" s="215"/>
      <c r="DQ219" s="215"/>
      <c r="DR219" s="215"/>
      <c r="DS219" s="215"/>
      <c r="DT219" s="215"/>
      <c r="DU219" s="215"/>
      <c r="DV219" s="215"/>
      <c r="DW219" s="215"/>
      <c r="DX219" s="215"/>
      <c r="DY219" s="215"/>
      <c r="DZ219" s="215"/>
      <c r="EA219" s="215"/>
      <c r="EB219" s="215"/>
      <c r="EC219" s="215"/>
      <c r="ED219" s="215"/>
      <c r="EE219" s="215"/>
      <c r="EF219" s="215"/>
      <c r="EG219" s="215"/>
      <c r="EH219" s="215"/>
      <c r="EI219" s="215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</row>
    <row r="220" spans="1:154" ht="18" hidden="1" x14ac:dyDescent="0.2">
      <c r="A220" s="262"/>
      <c r="B220" s="261"/>
      <c r="C220" s="261"/>
      <c r="D220" s="261"/>
      <c r="E220" s="261"/>
      <c r="F220" s="261" t="s">
        <v>33</v>
      </c>
      <c r="G220" s="265" t="s">
        <v>312</v>
      </c>
      <c r="H220" s="306"/>
      <c r="I220" s="306"/>
      <c r="J220" s="306">
        <f t="shared" si="48"/>
        <v>0</v>
      </c>
      <c r="K220" s="303"/>
      <c r="L220" s="306"/>
      <c r="M220" s="307"/>
      <c r="N220" s="306"/>
      <c r="O220" s="308">
        <f t="shared" ref="O220:O222" si="51">M220+N220</f>
        <v>0</v>
      </c>
      <c r="P220" s="308">
        <f t="shared" si="45"/>
        <v>0</v>
      </c>
      <c r="Q220" s="305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5"/>
      <c r="DD220" s="215"/>
      <c r="DE220" s="215"/>
      <c r="DF220" s="215"/>
      <c r="DG220" s="215"/>
      <c r="DH220" s="215"/>
      <c r="DI220" s="215"/>
      <c r="DJ220" s="215"/>
      <c r="DK220" s="215"/>
      <c r="DL220" s="215"/>
      <c r="DM220" s="215"/>
      <c r="DN220" s="215"/>
      <c r="DO220" s="215"/>
      <c r="DP220" s="215"/>
      <c r="DQ220" s="215"/>
      <c r="DR220" s="215"/>
      <c r="DS220" s="215"/>
      <c r="DT220" s="215"/>
      <c r="DU220" s="215"/>
      <c r="DV220" s="215"/>
      <c r="DW220" s="215"/>
      <c r="DX220" s="215"/>
      <c r="DY220" s="215"/>
      <c r="DZ220" s="215"/>
      <c r="EA220" s="215"/>
      <c r="EB220" s="215"/>
      <c r="EC220" s="215"/>
      <c r="ED220" s="215"/>
      <c r="EE220" s="215"/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</row>
    <row r="221" spans="1:154" ht="18" hidden="1" x14ac:dyDescent="0.2">
      <c r="A221" s="262"/>
      <c r="B221" s="261"/>
      <c r="C221" s="261"/>
      <c r="D221" s="261"/>
      <c r="E221" s="261"/>
      <c r="F221" s="261" t="s">
        <v>44</v>
      </c>
      <c r="G221" s="265" t="s">
        <v>362</v>
      </c>
      <c r="H221" s="306"/>
      <c r="I221" s="306"/>
      <c r="J221" s="306">
        <f t="shared" si="48"/>
        <v>0</v>
      </c>
      <c r="K221" s="303"/>
      <c r="L221" s="306"/>
      <c r="M221" s="307"/>
      <c r="N221" s="306"/>
      <c r="O221" s="308">
        <f t="shared" si="51"/>
        <v>0</v>
      </c>
      <c r="P221" s="308">
        <f t="shared" si="45"/>
        <v>0</v>
      </c>
      <c r="Q221" s="305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5"/>
      <c r="DD221" s="215"/>
      <c r="DE221" s="215"/>
      <c r="DF221" s="215"/>
      <c r="DG221" s="215"/>
      <c r="DH221" s="215"/>
      <c r="DI221" s="215"/>
      <c r="DJ221" s="215"/>
      <c r="DK221" s="215"/>
      <c r="DL221" s="215"/>
      <c r="DM221" s="215"/>
      <c r="DN221" s="215"/>
      <c r="DO221" s="215"/>
      <c r="DP221" s="215"/>
      <c r="DQ221" s="215"/>
      <c r="DR221" s="215"/>
      <c r="DS221" s="215"/>
      <c r="DT221" s="215"/>
      <c r="DU221" s="215"/>
      <c r="DV221" s="215"/>
      <c r="DW221" s="215"/>
      <c r="DX221" s="215"/>
      <c r="DY221" s="215"/>
      <c r="DZ221" s="215"/>
      <c r="EA221" s="215"/>
      <c r="EB221" s="215"/>
      <c r="EC221" s="215"/>
      <c r="ED221" s="215"/>
      <c r="EE221" s="215"/>
      <c r="EF221" s="215"/>
      <c r="EG221" s="215"/>
      <c r="EH221" s="215"/>
      <c r="EI221" s="215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</row>
    <row r="222" spans="1:154" ht="18" hidden="1" x14ac:dyDescent="0.2">
      <c r="A222" s="262"/>
      <c r="B222" s="261"/>
      <c r="C222" s="261"/>
      <c r="D222" s="261"/>
      <c r="E222" s="261"/>
      <c r="F222" s="261" t="s">
        <v>91</v>
      </c>
      <c r="G222" s="265" t="s">
        <v>153</v>
      </c>
      <c r="H222" s="306"/>
      <c r="I222" s="306"/>
      <c r="J222" s="306">
        <f t="shared" si="48"/>
        <v>0</v>
      </c>
      <c r="K222" s="303"/>
      <c r="L222" s="306"/>
      <c r="M222" s="307"/>
      <c r="N222" s="306"/>
      <c r="O222" s="308">
        <f t="shared" si="51"/>
        <v>0</v>
      </c>
      <c r="P222" s="308">
        <f t="shared" si="45"/>
        <v>0</v>
      </c>
      <c r="Q222" s="305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215"/>
      <c r="EH222" s="215"/>
      <c r="EI222" s="215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</row>
    <row r="223" spans="1:154" ht="18" x14ac:dyDescent="0.2">
      <c r="A223" s="250"/>
      <c r="B223" s="251"/>
      <c r="C223" s="251"/>
      <c r="D223" s="251"/>
      <c r="E223" s="251" t="s">
        <v>34</v>
      </c>
      <c r="F223" s="251"/>
      <c r="G223" s="301" t="s">
        <v>363</v>
      </c>
      <c r="H223" s="302">
        <f>H224+H225</f>
        <v>0</v>
      </c>
      <c r="I223" s="302">
        <f>I224+I225</f>
        <v>0</v>
      </c>
      <c r="J223" s="306">
        <f t="shared" si="48"/>
        <v>0</v>
      </c>
      <c r="K223" s="303"/>
      <c r="L223" s="302">
        <f>L224+L225</f>
        <v>0</v>
      </c>
      <c r="M223" s="284">
        <f>M224+M225</f>
        <v>0</v>
      </c>
      <c r="N223" s="302">
        <f>N224+N225</f>
        <v>0</v>
      </c>
      <c r="O223" s="304">
        <f>O224+O225</f>
        <v>0</v>
      </c>
      <c r="P223" s="304">
        <f t="shared" si="45"/>
        <v>0</v>
      </c>
      <c r="Q223" s="305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</row>
    <row r="224" spans="1:154" ht="18" x14ac:dyDescent="0.2">
      <c r="A224" s="262"/>
      <c r="B224" s="261"/>
      <c r="C224" s="261"/>
      <c r="D224" s="261"/>
      <c r="E224" s="261"/>
      <c r="F224" s="261" t="s">
        <v>33</v>
      </c>
      <c r="G224" s="265" t="s">
        <v>179</v>
      </c>
      <c r="H224" s="306"/>
      <c r="I224" s="306"/>
      <c r="J224" s="306">
        <f t="shared" si="48"/>
        <v>0</v>
      </c>
      <c r="K224" s="303"/>
      <c r="L224" s="306"/>
      <c r="M224" s="307"/>
      <c r="N224" s="306"/>
      <c r="O224" s="308">
        <f t="shared" ref="O224:O228" si="52">M224+N224</f>
        <v>0</v>
      </c>
      <c r="P224" s="308">
        <f t="shared" si="45"/>
        <v>0</v>
      </c>
      <c r="Q224" s="305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5"/>
      <c r="EF224" s="215"/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5"/>
      <c r="ES224" s="215"/>
      <c r="ET224" s="215"/>
      <c r="EU224" s="215"/>
      <c r="EV224" s="215"/>
      <c r="EW224" s="215"/>
      <c r="EX224" s="215"/>
    </row>
    <row r="225" spans="1:154" ht="18" x14ac:dyDescent="0.2">
      <c r="A225" s="262"/>
      <c r="B225" s="261"/>
      <c r="C225" s="261"/>
      <c r="D225" s="261"/>
      <c r="E225" s="261"/>
      <c r="F225" s="261" t="s">
        <v>31</v>
      </c>
      <c r="G225" s="265" t="s">
        <v>274</v>
      </c>
      <c r="H225" s="306"/>
      <c r="I225" s="306"/>
      <c r="J225" s="306">
        <f t="shared" si="48"/>
        <v>0</v>
      </c>
      <c r="K225" s="303"/>
      <c r="L225" s="306"/>
      <c r="M225" s="307"/>
      <c r="N225" s="306"/>
      <c r="O225" s="308">
        <f t="shared" si="52"/>
        <v>0</v>
      </c>
      <c r="P225" s="308">
        <f t="shared" si="45"/>
        <v>0</v>
      </c>
      <c r="Q225" s="305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5"/>
      <c r="DD225" s="215"/>
      <c r="DE225" s="215"/>
      <c r="DF225" s="215"/>
      <c r="DG225" s="215"/>
      <c r="DH225" s="215"/>
      <c r="DI225" s="215"/>
      <c r="DJ225" s="215"/>
      <c r="DK225" s="215"/>
      <c r="DL225" s="215"/>
      <c r="DM225" s="215"/>
      <c r="DN225" s="215"/>
      <c r="DO225" s="215"/>
      <c r="DP225" s="215"/>
      <c r="DQ225" s="215"/>
      <c r="DR225" s="215"/>
      <c r="DS225" s="215"/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5"/>
      <c r="EF225" s="215"/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</row>
    <row r="226" spans="1:154" ht="18" x14ac:dyDescent="0.2">
      <c r="A226" s="262"/>
      <c r="B226" s="261"/>
      <c r="C226" s="261"/>
      <c r="D226" s="261"/>
      <c r="E226" s="261">
        <v>11</v>
      </c>
      <c r="F226" s="261"/>
      <c r="G226" s="265" t="s">
        <v>364</v>
      </c>
      <c r="H226" s="306"/>
      <c r="I226" s="306"/>
      <c r="J226" s="306">
        <f t="shared" si="48"/>
        <v>0</v>
      </c>
      <c r="K226" s="303"/>
      <c r="L226" s="306"/>
      <c r="M226" s="307"/>
      <c r="N226" s="306"/>
      <c r="O226" s="308">
        <f t="shared" si="52"/>
        <v>0</v>
      </c>
      <c r="P226" s="308">
        <f t="shared" si="45"/>
        <v>0</v>
      </c>
      <c r="Q226" s="305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  <c r="DZ226" s="215"/>
      <c r="EA226" s="215"/>
      <c r="EB226" s="215"/>
      <c r="EC226" s="215"/>
      <c r="ED226" s="215"/>
      <c r="EE226" s="215"/>
      <c r="EF226" s="215"/>
      <c r="EG226" s="215"/>
      <c r="EH226" s="215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</row>
    <row r="227" spans="1:154" ht="18" x14ac:dyDescent="0.2">
      <c r="A227" s="262"/>
      <c r="B227" s="261"/>
      <c r="C227" s="261"/>
      <c r="D227" s="261"/>
      <c r="E227" s="261">
        <v>13</v>
      </c>
      <c r="F227" s="261"/>
      <c r="G227" s="265" t="s">
        <v>181</v>
      </c>
      <c r="H227" s="306"/>
      <c r="I227" s="306"/>
      <c r="J227" s="306">
        <f t="shared" si="48"/>
        <v>0</v>
      </c>
      <c r="K227" s="303"/>
      <c r="L227" s="306"/>
      <c r="M227" s="307"/>
      <c r="N227" s="306"/>
      <c r="O227" s="308">
        <f t="shared" si="52"/>
        <v>0</v>
      </c>
      <c r="P227" s="308">
        <f t="shared" si="45"/>
        <v>0</v>
      </c>
      <c r="Q227" s="305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  <c r="DZ227" s="215"/>
      <c r="EA227" s="215"/>
      <c r="EB227" s="215"/>
      <c r="EC227" s="215"/>
      <c r="ED227" s="215"/>
      <c r="EE227" s="215"/>
      <c r="EF227" s="215"/>
      <c r="EG227" s="215"/>
      <c r="EH227" s="215"/>
      <c r="EI227" s="215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</row>
    <row r="228" spans="1:154" ht="18" x14ac:dyDescent="0.2">
      <c r="A228" s="262"/>
      <c r="B228" s="261"/>
      <c r="C228" s="261"/>
      <c r="D228" s="261"/>
      <c r="E228" s="261">
        <v>14</v>
      </c>
      <c r="F228" s="261"/>
      <c r="G228" s="265" t="s">
        <v>365</v>
      </c>
      <c r="H228" s="306"/>
      <c r="I228" s="306"/>
      <c r="J228" s="306">
        <f t="shared" si="48"/>
        <v>0</v>
      </c>
      <c r="K228" s="303"/>
      <c r="L228" s="306"/>
      <c r="M228" s="307"/>
      <c r="N228" s="306"/>
      <c r="O228" s="308">
        <f t="shared" si="52"/>
        <v>0</v>
      </c>
      <c r="P228" s="308">
        <f t="shared" si="45"/>
        <v>0</v>
      </c>
      <c r="Q228" s="305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5"/>
      <c r="DD228" s="215"/>
      <c r="DE228" s="215"/>
      <c r="DF228" s="215"/>
      <c r="DG228" s="215"/>
      <c r="DH228" s="215"/>
      <c r="DI228" s="215"/>
      <c r="DJ228" s="215"/>
      <c r="DK228" s="215"/>
      <c r="DL228" s="215"/>
      <c r="DM228" s="215"/>
      <c r="DN228" s="215"/>
      <c r="DO228" s="215"/>
      <c r="DP228" s="215"/>
      <c r="DQ228" s="215"/>
      <c r="DR228" s="215"/>
      <c r="DS228" s="215"/>
      <c r="DT228" s="215"/>
      <c r="DU228" s="215"/>
      <c r="DV228" s="215"/>
      <c r="DW228" s="215"/>
      <c r="DX228" s="215"/>
      <c r="DY228" s="215"/>
      <c r="DZ228" s="215"/>
      <c r="EA228" s="215"/>
      <c r="EB228" s="215"/>
      <c r="EC228" s="215"/>
      <c r="ED228" s="215"/>
      <c r="EE228" s="215"/>
      <c r="EF228" s="215"/>
      <c r="EG228" s="215"/>
      <c r="EH228" s="215"/>
      <c r="EI228" s="215"/>
      <c r="EJ228" s="215"/>
      <c r="EK228" s="215"/>
      <c r="EL228" s="215"/>
      <c r="EM228" s="215"/>
      <c r="EN228" s="215"/>
      <c r="EO228" s="215"/>
      <c r="EP228" s="215"/>
      <c r="EQ228" s="215"/>
      <c r="ER228" s="215"/>
      <c r="ES228" s="215"/>
      <c r="ET228" s="215"/>
      <c r="EU228" s="215"/>
      <c r="EV228" s="215"/>
      <c r="EW228" s="215"/>
      <c r="EX228" s="215"/>
    </row>
    <row r="229" spans="1:154" ht="18" x14ac:dyDescent="0.2">
      <c r="A229" s="250"/>
      <c r="B229" s="251"/>
      <c r="C229" s="251"/>
      <c r="D229" s="251"/>
      <c r="E229" s="251" t="s">
        <v>91</v>
      </c>
      <c r="F229" s="251"/>
      <c r="G229" s="301" t="s">
        <v>154</v>
      </c>
      <c r="H229" s="302">
        <f>H230+H231+H232+H233+H234</f>
        <v>0</v>
      </c>
      <c r="I229" s="302">
        <f>I230+I231+I232+I233+I234</f>
        <v>0</v>
      </c>
      <c r="J229" s="306">
        <f t="shared" si="48"/>
        <v>0</v>
      </c>
      <c r="K229" s="303"/>
      <c r="L229" s="302">
        <f>L230+L231+L232+L233+L234</f>
        <v>0</v>
      </c>
      <c r="M229" s="302">
        <f>M230+M231+M232+M233+M234</f>
        <v>0</v>
      </c>
      <c r="N229" s="302">
        <f>N230+N231+N232+N233+N234</f>
        <v>0</v>
      </c>
      <c r="O229" s="302">
        <f>O230+O231+O232+O233+O234</f>
        <v>0</v>
      </c>
      <c r="P229" s="304">
        <f t="shared" si="45"/>
        <v>0</v>
      </c>
      <c r="Q229" s="305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5"/>
      <c r="ED229" s="215"/>
      <c r="EE229" s="215"/>
      <c r="EF229" s="215"/>
      <c r="EG229" s="215"/>
      <c r="EH229" s="215"/>
      <c r="EI229" s="215"/>
      <c r="EJ229" s="215"/>
      <c r="EK229" s="215"/>
      <c r="EL229" s="215"/>
      <c r="EM229" s="215"/>
      <c r="EN229" s="215"/>
      <c r="EO229" s="215"/>
      <c r="EP229" s="215"/>
      <c r="EQ229" s="215"/>
      <c r="ER229" s="215"/>
      <c r="ES229" s="215"/>
      <c r="ET229" s="215"/>
      <c r="EU229" s="215"/>
      <c r="EV229" s="215"/>
      <c r="EW229" s="215"/>
      <c r="EX229" s="215"/>
    </row>
    <row r="230" spans="1:154" ht="18" hidden="1" x14ac:dyDescent="0.2">
      <c r="A230" s="262"/>
      <c r="B230" s="261"/>
      <c r="C230" s="261"/>
      <c r="D230" s="261"/>
      <c r="E230" s="261"/>
      <c r="F230" s="261" t="s">
        <v>31</v>
      </c>
      <c r="G230" s="265" t="s">
        <v>295</v>
      </c>
      <c r="H230" s="306"/>
      <c r="I230" s="306"/>
      <c r="J230" s="306">
        <f t="shared" si="48"/>
        <v>0</v>
      </c>
      <c r="K230" s="303"/>
      <c r="L230" s="306"/>
      <c r="M230" s="307"/>
      <c r="N230" s="306"/>
      <c r="O230" s="308">
        <f t="shared" ref="O230:O234" si="53">M230+N230</f>
        <v>0</v>
      </c>
      <c r="P230" s="308">
        <f t="shared" si="45"/>
        <v>0</v>
      </c>
      <c r="Q230" s="305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5"/>
      <c r="DD230" s="215"/>
      <c r="DE230" s="215"/>
      <c r="DF230" s="215"/>
      <c r="DG230" s="215"/>
      <c r="DH230" s="215"/>
      <c r="DI230" s="215"/>
      <c r="DJ230" s="215"/>
      <c r="DK230" s="215"/>
      <c r="DL230" s="215"/>
      <c r="DM230" s="215"/>
      <c r="DN230" s="215"/>
      <c r="DO230" s="215"/>
      <c r="DP230" s="215"/>
      <c r="DQ230" s="215"/>
      <c r="DR230" s="215"/>
      <c r="DS230" s="215"/>
      <c r="DT230" s="215"/>
      <c r="DU230" s="215"/>
      <c r="DV230" s="215"/>
      <c r="DW230" s="215"/>
      <c r="DX230" s="215"/>
      <c r="DY230" s="215"/>
      <c r="DZ230" s="215"/>
      <c r="EA230" s="215"/>
      <c r="EB230" s="215"/>
      <c r="EC230" s="215"/>
      <c r="ED230" s="215"/>
      <c r="EE230" s="215"/>
      <c r="EF230" s="215"/>
      <c r="EG230" s="215"/>
      <c r="EH230" s="215"/>
      <c r="EI230" s="215"/>
      <c r="EJ230" s="215"/>
      <c r="EK230" s="215"/>
      <c r="EL230" s="215"/>
      <c r="EM230" s="215"/>
      <c r="EN230" s="215"/>
      <c r="EO230" s="215"/>
      <c r="EP230" s="215"/>
      <c r="EQ230" s="215"/>
      <c r="ER230" s="215"/>
      <c r="ES230" s="215"/>
      <c r="ET230" s="215"/>
      <c r="EU230" s="215"/>
      <c r="EV230" s="215"/>
      <c r="EW230" s="215"/>
      <c r="EX230" s="215"/>
    </row>
    <row r="231" spans="1:154" ht="18" x14ac:dyDescent="0.2">
      <c r="A231" s="262"/>
      <c r="B231" s="261"/>
      <c r="C231" s="261"/>
      <c r="D231" s="261"/>
      <c r="E231" s="261"/>
      <c r="F231" s="261" t="s">
        <v>44</v>
      </c>
      <c r="G231" s="265" t="s">
        <v>330</v>
      </c>
      <c r="H231" s="306"/>
      <c r="I231" s="306"/>
      <c r="J231" s="306"/>
      <c r="K231" s="303"/>
      <c r="L231" s="306"/>
      <c r="M231" s="307"/>
      <c r="N231" s="306"/>
      <c r="O231" s="308"/>
      <c r="P231" s="308"/>
      <c r="Q231" s="305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5"/>
      <c r="DD231" s="215"/>
      <c r="DE231" s="215"/>
      <c r="DF231" s="215"/>
      <c r="DG231" s="215"/>
      <c r="DH231" s="215"/>
      <c r="DI231" s="215"/>
      <c r="DJ231" s="215"/>
      <c r="DK231" s="215"/>
      <c r="DL231" s="215"/>
      <c r="DM231" s="215"/>
      <c r="DN231" s="215"/>
      <c r="DO231" s="215"/>
      <c r="DP231" s="215"/>
      <c r="DQ231" s="215"/>
      <c r="DR231" s="215"/>
      <c r="DS231" s="215"/>
      <c r="DT231" s="215"/>
      <c r="DU231" s="215"/>
      <c r="DV231" s="215"/>
      <c r="DW231" s="215"/>
      <c r="DX231" s="215"/>
      <c r="DY231" s="215"/>
      <c r="DZ231" s="215"/>
      <c r="EA231" s="215"/>
      <c r="EB231" s="215"/>
      <c r="EC231" s="215"/>
      <c r="ED231" s="215"/>
      <c r="EE231" s="215"/>
      <c r="EF231" s="215"/>
      <c r="EG231" s="215"/>
      <c r="EH231" s="215"/>
      <c r="EI231" s="215"/>
      <c r="EJ231" s="215"/>
      <c r="EK231" s="215"/>
      <c r="EL231" s="215"/>
      <c r="EM231" s="215"/>
      <c r="EN231" s="215"/>
      <c r="EO231" s="215"/>
      <c r="EP231" s="215"/>
      <c r="EQ231" s="215"/>
      <c r="ER231" s="215"/>
      <c r="ES231" s="215"/>
      <c r="ET231" s="215"/>
      <c r="EU231" s="215"/>
      <c r="EV231" s="215"/>
      <c r="EW231" s="215"/>
      <c r="EX231" s="215"/>
    </row>
    <row r="232" spans="1:154" ht="18" x14ac:dyDescent="0.2">
      <c r="A232" s="262"/>
      <c r="B232" s="261"/>
      <c r="C232" s="261"/>
      <c r="D232" s="261"/>
      <c r="E232" s="261"/>
      <c r="F232" s="261" t="s">
        <v>23</v>
      </c>
      <c r="G232" s="265" t="s">
        <v>155</v>
      </c>
      <c r="H232" s="306"/>
      <c r="I232" s="306"/>
      <c r="J232" s="306">
        <f t="shared" si="48"/>
        <v>0</v>
      </c>
      <c r="K232" s="303"/>
      <c r="L232" s="306"/>
      <c r="M232" s="307"/>
      <c r="N232" s="306"/>
      <c r="O232" s="308">
        <f t="shared" si="53"/>
        <v>0</v>
      </c>
      <c r="P232" s="308">
        <f t="shared" si="45"/>
        <v>0</v>
      </c>
      <c r="Q232" s="305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5"/>
      <c r="DD232" s="215"/>
      <c r="DE232" s="215"/>
      <c r="DF232" s="215"/>
      <c r="DG232" s="215"/>
      <c r="DH232" s="215"/>
      <c r="DI232" s="215"/>
      <c r="DJ232" s="215"/>
      <c r="DK232" s="215"/>
      <c r="DL232" s="215"/>
      <c r="DM232" s="215"/>
      <c r="DN232" s="215"/>
      <c r="DO232" s="215"/>
      <c r="DP232" s="215"/>
      <c r="DQ232" s="215"/>
      <c r="DR232" s="215"/>
      <c r="DS232" s="215"/>
      <c r="DT232" s="215"/>
      <c r="DU232" s="215"/>
      <c r="DV232" s="215"/>
      <c r="DW232" s="215"/>
      <c r="DX232" s="215"/>
      <c r="DY232" s="215"/>
      <c r="DZ232" s="215"/>
      <c r="EA232" s="215"/>
      <c r="EB232" s="215"/>
      <c r="EC232" s="215"/>
      <c r="ED232" s="215"/>
      <c r="EE232" s="215"/>
      <c r="EF232" s="215"/>
      <c r="EG232" s="215"/>
      <c r="EH232" s="215"/>
      <c r="EI232" s="215"/>
      <c r="EJ232" s="215"/>
      <c r="EK232" s="215"/>
      <c r="EL232" s="215"/>
      <c r="EM232" s="215"/>
      <c r="EN232" s="215"/>
      <c r="EO232" s="215"/>
      <c r="EP232" s="215"/>
      <c r="EQ232" s="215"/>
      <c r="ER232" s="215"/>
      <c r="ES232" s="215"/>
      <c r="ET232" s="215"/>
      <c r="EU232" s="215"/>
      <c r="EV232" s="215"/>
      <c r="EW232" s="215"/>
      <c r="EX232" s="215"/>
    </row>
    <row r="233" spans="1:154" ht="18" x14ac:dyDescent="0.2">
      <c r="A233" s="262"/>
      <c r="B233" s="261"/>
      <c r="C233" s="261"/>
      <c r="D233" s="261"/>
      <c r="E233" s="261"/>
      <c r="F233" s="261" t="s">
        <v>34</v>
      </c>
      <c r="G233" s="265" t="s">
        <v>294</v>
      </c>
      <c r="H233" s="306"/>
      <c r="I233" s="306"/>
      <c r="J233" s="306">
        <f t="shared" si="48"/>
        <v>0</v>
      </c>
      <c r="K233" s="303"/>
      <c r="L233" s="306"/>
      <c r="M233" s="307"/>
      <c r="N233" s="306"/>
      <c r="O233" s="308">
        <f t="shared" si="53"/>
        <v>0</v>
      </c>
      <c r="P233" s="308">
        <f t="shared" si="45"/>
        <v>0</v>
      </c>
      <c r="Q233" s="305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5"/>
      <c r="DD233" s="215"/>
      <c r="DE233" s="215"/>
      <c r="DF233" s="215"/>
      <c r="DG233" s="215"/>
      <c r="DH233" s="215"/>
      <c r="DI233" s="215"/>
      <c r="DJ233" s="215"/>
      <c r="DK233" s="215"/>
      <c r="DL233" s="215"/>
      <c r="DM233" s="215"/>
      <c r="DN233" s="215"/>
      <c r="DO233" s="215"/>
      <c r="DP233" s="215"/>
      <c r="DQ233" s="215"/>
      <c r="DR233" s="215"/>
      <c r="DS233" s="215"/>
      <c r="DT233" s="215"/>
      <c r="DU233" s="215"/>
      <c r="DV233" s="215"/>
      <c r="DW233" s="215"/>
      <c r="DX233" s="215"/>
      <c r="DY233" s="215"/>
      <c r="DZ233" s="215"/>
      <c r="EA233" s="215"/>
      <c r="EB233" s="215"/>
      <c r="EC233" s="215"/>
      <c r="ED233" s="215"/>
      <c r="EE233" s="215"/>
      <c r="EF233" s="215"/>
      <c r="EG233" s="215"/>
      <c r="EH233" s="215"/>
      <c r="EI233" s="215"/>
      <c r="EJ233" s="215"/>
      <c r="EK233" s="215"/>
      <c r="EL233" s="215"/>
      <c r="EM233" s="215"/>
      <c r="EN233" s="215"/>
      <c r="EO233" s="215"/>
      <c r="EP233" s="215"/>
      <c r="EQ233" s="215"/>
      <c r="ER233" s="215"/>
      <c r="ES233" s="215"/>
      <c r="ET233" s="215"/>
      <c r="EU233" s="215"/>
      <c r="EV233" s="215"/>
      <c r="EW233" s="215"/>
      <c r="EX233" s="215"/>
    </row>
    <row r="234" spans="1:154" ht="18" x14ac:dyDescent="0.2">
      <c r="A234" s="262"/>
      <c r="B234" s="261"/>
      <c r="C234" s="261"/>
      <c r="D234" s="261"/>
      <c r="E234" s="261"/>
      <c r="F234" s="261" t="s">
        <v>91</v>
      </c>
      <c r="G234" s="265" t="s">
        <v>156</v>
      </c>
      <c r="H234" s="306"/>
      <c r="I234" s="306"/>
      <c r="J234" s="306">
        <f t="shared" si="48"/>
        <v>0</v>
      </c>
      <c r="K234" s="303"/>
      <c r="L234" s="306"/>
      <c r="M234" s="307"/>
      <c r="N234" s="306"/>
      <c r="O234" s="308">
        <f t="shared" si="53"/>
        <v>0</v>
      </c>
      <c r="P234" s="308">
        <f t="shared" si="45"/>
        <v>0</v>
      </c>
      <c r="Q234" s="305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215"/>
      <c r="ER234" s="215"/>
      <c r="ES234" s="215"/>
      <c r="ET234" s="215"/>
      <c r="EU234" s="215"/>
      <c r="EV234" s="215"/>
      <c r="EW234" s="215"/>
      <c r="EX234" s="215"/>
    </row>
    <row r="235" spans="1:154" ht="18" x14ac:dyDescent="0.2">
      <c r="A235" s="250"/>
      <c r="B235" s="251"/>
      <c r="C235" s="251"/>
      <c r="D235" s="251" t="s">
        <v>92</v>
      </c>
      <c r="E235" s="251"/>
      <c r="F235" s="251"/>
      <c r="G235" s="301" t="s">
        <v>71</v>
      </c>
      <c r="H235" s="302">
        <f>H236</f>
        <v>0</v>
      </c>
      <c r="I235" s="302">
        <f>I236</f>
        <v>0</v>
      </c>
      <c r="J235" s="306">
        <f t="shared" si="48"/>
        <v>0</v>
      </c>
      <c r="K235" s="303" t="e">
        <f>ROUND(I235/H235*100,2)</f>
        <v>#DIV/0!</v>
      </c>
      <c r="L235" s="302">
        <f>L236</f>
        <v>0</v>
      </c>
      <c r="M235" s="284">
        <f>M236</f>
        <v>0</v>
      </c>
      <c r="N235" s="302">
        <f>N236</f>
        <v>0</v>
      </c>
      <c r="O235" s="304">
        <f>O236</f>
        <v>0</v>
      </c>
      <c r="P235" s="304">
        <f t="shared" si="45"/>
        <v>0</v>
      </c>
      <c r="Q235" s="305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5"/>
      <c r="EB235" s="215"/>
      <c r="EC235" s="215"/>
      <c r="ED235" s="215"/>
      <c r="EE235" s="215"/>
      <c r="EF235" s="215"/>
      <c r="EG235" s="215"/>
      <c r="EH235" s="215"/>
      <c r="EI235" s="215"/>
      <c r="EJ235" s="215"/>
      <c r="EK235" s="215"/>
      <c r="EL235" s="215"/>
      <c r="EM235" s="215"/>
      <c r="EN235" s="215"/>
      <c r="EO235" s="215"/>
      <c r="EP235" s="215"/>
      <c r="EQ235" s="215"/>
      <c r="ER235" s="215"/>
      <c r="ES235" s="215"/>
      <c r="ET235" s="215"/>
      <c r="EU235" s="215"/>
      <c r="EV235" s="215"/>
      <c r="EW235" s="215"/>
      <c r="EX235" s="215"/>
    </row>
    <row r="236" spans="1:154" ht="36" x14ac:dyDescent="0.2">
      <c r="A236" s="262"/>
      <c r="B236" s="261"/>
      <c r="C236" s="261"/>
      <c r="D236" s="261"/>
      <c r="E236" s="261" t="s">
        <v>39</v>
      </c>
      <c r="F236" s="261"/>
      <c r="G236" s="265" t="s">
        <v>293</v>
      </c>
      <c r="H236" s="306"/>
      <c r="I236" s="306"/>
      <c r="J236" s="306">
        <f t="shared" si="48"/>
        <v>0</v>
      </c>
      <c r="K236" s="303" t="e">
        <f>ROUND(I236/H236*100,2)</f>
        <v>#DIV/0!</v>
      </c>
      <c r="L236" s="306"/>
      <c r="M236" s="307"/>
      <c r="N236" s="306"/>
      <c r="O236" s="308">
        <f t="shared" ref="O236" si="54">M236+N236</f>
        <v>0</v>
      </c>
      <c r="P236" s="308">
        <f t="shared" si="45"/>
        <v>0</v>
      </c>
      <c r="Q236" s="305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</row>
    <row r="237" spans="1:154" ht="36" x14ac:dyDescent="0.2">
      <c r="A237" s="250"/>
      <c r="B237" s="251"/>
      <c r="C237" s="251"/>
      <c r="D237" s="251">
        <v>51</v>
      </c>
      <c r="E237" s="251"/>
      <c r="F237" s="251"/>
      <c r="G237" s="301" t="s">
        <v>367</v>
      </c>
      <c r="H237" s="302">
        <f>H238</f>
        <v>0</v>
      </c>
      <c r="I237" s="302">
        <f>I238</f>
        <v>0</v>
      </c>
      <c r="J237" s="306">
        <f t="shared" si="48"/>
        <v>0</v>
      </c>
      <c r="K237" s="303"/>
      <c r="L237" s="302">
        <f t="shared" ref="L237:O238" si="55">L238</f>
        <v>0</v>
      </c>
      <c r="M237" s="284">
        <f t="shared" si="55"/>
        <v>0</v>
      </c>
      <c r="N237" s="302">
        <f t="shared" si="55"/>
        <v>0</v>
      </c>
      <c r="O237" s="304">
        <f t="shared" si="55"/>
        <v>0</v>
      </c>
      <c r="P237" s="304">
        <f t="shared" si="45"/>
        <v>0</v>
      </c>
      <c r="Q237" s="305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</row>
    <row r="238" spans="1:154" ht="18" x14ac:dyDescent="0.2">
      <c r="A238" s="250"/>
      <c r="B238" s="251"/>
      <c r="C238" s="251"/>
      <c r="D238" s="251"/>
      <c r="E238" s="251" t="s">
        <v>33</v>
      </c>
      <c r="F238" s="251"/>
      <c r="G238" s="263" t="s">
        <v>366</v>
      </c>
      <c r="H238" s="302">
        <f>H239</f>
        <v>0</v>
      </c>
      <c r="I238" s="302">
        <f>I239</f>
        <v>0</v>
      </c>
      <c r="J238" s="306">
        <f t="shared" si="48"/>
        <v>0</v>
      </c>
      <c r="K238" s="303"/>
      <c r="L238" s="302">
        <f t="shared" si="55"/>
        <v>0</v>
      </c>
      <c r="M238" s="284">
        <f t="shared" si="55"/>
        <v>0</v>
      </c>
      <c r="N238" s="302">
        <f t="shared" si="55"/>
        <v>0</v>
      </c>
      <c r="O238" s="304">
        <f t="shared" si="55"/>
        <v>0</v>
      </c>
      <c r="P238" s="304">
        <f t="shared" si="45"/>
        <v>0</v>
      </c>
      <c r="Q238" s="305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5"/>
      <c r="DD238" s="215"/>
      <c r="DE238" s="215"/>
      <c r="DF238" s="215"/>
      <c r="DG238" s="215"/>
      <c r="DH238" s="215"/>
      <c r="DI238" s="215"/>
      <c r="DJ238" s="215"/>
      <c r="DK238" s="215"/>
      <c r="DL238" s="215"/>
      <c r="DM238" s="215"/>
      <c r="DN238" s="215"/>
      <c r="DO238" s="215"/>
      <c r="DP238" s="215"/>
      <c r="DQ238" s="215"/>
      <c r="DR238" s="215"/>
      <c r="DS238" s="215"/>
      <c r="DT238" s="215"/>
      <c r="DU238" s="215"/>
      <c r="DV238" s="215"/>
      <c r="DW238" s="215"/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</row>
    <row r="239" spans="1:154" ht="18" x14ac:dyDescent="0.2">
      <c r="A239" s="262"/>
      <c r="B239" s="261"/>
      <c r="C239" s="261"/>
      <c r="D239" s="261"/>
      <c r="E239" s="261"/>
      <c r="F239" s="261" t="s">
        <v>33</v>
      </c>
      <c r="G239" s="265" t="s">
        <v>94</v>
      </c>
      <c r="H239" s="306"/>
      <c r="I239" s="306"/>
      <c r="J239" s="306">
        <f t="shared" si="48"/>
        <v>0</v>
      </c>
      <c r="K239" s="303"/>
      <c r="L239" s="306"/>
      <c r="M239" s="307"/>
      <c r="N239" s="306"/>
      <c r="O239" s="308">
        <f t="shared" ref="O239:O243" si="56">M239+N239</f>
        <v>0</v>
      </c>
      <c r="P239" s="308">
        <f t="shared" si="45"/>
        <v>0</v>
      </c>
      <c r="Q239" s="305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5"/>
      <c r="EB239" s="215"/>
      <c r="EC239" s="215"/>
      <c r="ED239" s="215"/>
      <c r="EE239" s="215"/>
      <c r="EF239" s="215"/>
      <c r="EG239" s="215"/>
      <c r="EH239" s="215"/>
      <c r="EI239" s="215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</row>
    <row r="240" spans="1:154" ht="36" x14ac:dyDescent="0.2">
      <c r="A240" s="262"/>
      <c r="B240" s="261"/>
      <c r="C240" s="261"/>
      <c r="D240" s="251">
        <v>56</v>
      </c>
      <c r="E240" s="251"/>
      <c r="F240" s="251"/>
      <c r="G240" s="263" t="s">
        <v>336</v>
      </c>
      <c r="H240" s="306">
        <f>H241</f>
        <v>0</v>
      </c>
      <c r="I240" s="306">
        <f>I241</f>
        <v>0</v>
      </c>
      <c r="J240" s="306">
        <f t="shared" si="48"/>
        <v>0</v>
      </c>
      <c r="K240" s="303"/>
      <c r="L240" s="306">
        <f t="shared" ref="L240:N240" si="57">L241</f>
        <v>0</v>
      </c>
      <c r="M240" s="307">
        <f t="shared" si="57"/>
        <v>0</v>
      </c>
      <c r="N240" s="306">
        <f t="shared" si="57"/>
        <v>0</v>
      </c>
      <c r="O240" s="308">
        <f t="shared" si="56"/>
        <v>0</v>
      </c>
      <c r="P240" s="308">
        <f t="shared" si="45"/>
        <v>0</v>
      </c>
      <c r="Q240" s="305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5"/>
      <c r="DD240" s="215"/>
      <c r="DE240" s="215"/>
      <c r="DF240" s="215"/>
      <c r="DG240" s="215"/>
      <c r="DH240" s="215"/>
      <c r="DI240" s="215"/>
      <c r="DJ240" s="215"/>
      <c r="DK240" s="215"/>
      <c r="DL240" s="215"/>
      <c r="DM240" s="215"/>
      <c r="DN240" s="215"/>
      <c r="DO240" s="215"/>
      <c r="DP240" s="215"/>
      <c r="DQ240" s="215"/>
      <c r="DR240" s="215"/>
      <c r="DS240" s="215"/>
      <c r="DT240" s="215"/>
      <c r="DU240" s="215"/>
      <c r="DV240" s="215"/>
      <c r="DW240" s="215"/>
      <c r="DX240" s="215"/>
      <c r="DY240" s="215"/>
      <c r="DZ240" s="215"/>
      <c r="EA240" s="215"/>
      <c r="EB240" s="215"/>
      <c r="EC240" s="215"/>
      <c r="ED240" s="215"/>
      <c r="EE240" s="215"/>
      <c r="EF240" s="215"/>
      <c r="EG240" s="215"/>
      <c r="EH240" s="215"/>
      <c r="EI240" s="215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</row>
    <row r="241" spans="1:154" ht="36" x14ac:dyDescent="0.2">
      <c r="A241" s="262"/>
      <c r="B241" s="261"/>
      <c r="C241" s="261"/>
      <c r="D241" s="261"/>
      <c r="E241" s="261">
        <v>49</v>
      </c>
      <c r="F241" s="261"/>
      <c r="G241" s="265" t="s">
        <v>268</v>
      </c>
      <c r="H241" s="306">
        <f>H242+H243</f>
        <v>0</v>
      </c>
      <c r="I241" s="306">
        <f>I242+I243</f>
        <v>0</v>
      </c>
      <c r="J241" s="306">
        <f t="shared" si="48"/>
        <v>0</v>
      </c>
      <c r="K241" s="303"/>
      <c r="L241" s="306">
        <f t="shared" ref="L241:N241" si="58">L242+L243</f>
        <v>0</v>
      </c>
      <c r="M241" s="307">
        <f t="shared" si="58"/>
        <v>0</v>
      </c>
      <c r="N241" s="306">
        <f t="shared" si="58"/>
        <v>0</v>
      </c>
      <c r="O241" s="308">
        <f t="shared" si="56"/>
        <v>0</v>
      </c>
      <c r="P241" s="308">
        <f t="shared" si="45"/>
        <v>0</v>
      </c>
      <c r="Q241" s="305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5"/>
      <c r="DD241" s="215"/>
      <c r="DE241" s="215"/>
      <c r="DF241" s="215"/>
      <c r="DG241" s="215"/>
      <c r="DH241" s="215"/>
      <c r="DI241" s="215"/>
      <c r="DJ241" s="215"/>
      <c r="DK241" s="215"/>
      <c r="DL241" s="215"/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/>
      <c r="EC241" s="215"/>
      <c r="ED241" s="215"/>
      <c r="EE241" s="215"/>
      <c r="EF241" s="215"/>
      <c r="EG241" s="215"/>
      <c r="EH241" s="215"/>
      <c r="EI241" s="215"/>
      <c r="EJ241" s="215"/>
      <c r="EK241" s="215"/>
      <c r="EL241" s="215"/>
      <c r="EM241" s="215"/>
      <c r="EN241" s="215"/>
      <c r="EO241" s="215"/>
      <c r="EP241" s="215"/>
      <c r="EQ241" s="215"/>
      <c r="ER241" s="215"/>
      <c r="ES241" s="215"/>
      <c r="ET241" s="215"/>
      <c r="EU241" s="215"/>
      <c r="EV241" s="215"/>
      <c r="EW241" s="215"/>
      <c r="EX241" s="215"/>
    </row>
    <row r="242" spans="1:154" ht="18" x14ac:dyDescent="0.2">
      <c r="A242" s="262"/>
      <c r="B242" s="261"/>
      <c r="C242" s="261"/>
      <c r="D242" s="261"/>
      <c r="E242" s="261"/>
      <c r="F242" s="261" t="s">
        <v>55</v>
      </c>
      <c r="G242" s="265" t="s">
        <v>157</v>
      </c>
      <c r="H242" s="306"/>
      <c r="I242" s="306"/>
      <c r="J242" s="306">
        <f t="shared" si="48"/>
        <v>0</v>
      </c>
      <c r="K242" s="303"/>
      <c r="L242" s="306"/>
      <c r="M242" s="307"/>
      <c r="N242" s="306"/>
      <c r="O242" s="308">
        <f t="shared" si="56"/>
        <v>0</v>
      </c>
      <c r="P242" s="308">
        <f t="shared" si="45"/>
        <v>0</v>
      </c>
      <c r="Q242" s="305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5"/>
      <c r="DD242" s="215"/>
      <c r="DE242" s="215"/>
      <c r="DF242" s="215"/>
      <c r="DG242" s="215"/>
      <c r="DH242" s="215"/>
      <c r="DI242" s="215"/>
      <c r="DJ242" s="215"/>
      <c r="DK242" s="215"/>
      <c r="DL242" s="215"/>
      <c r="DM242" s="215"/>
      <c r="DN242" s="215"/>
      <c r="DO242" s="215"/>
      <c r="DP242" s="215"/>
      <c r="DQ242" s="215"/>
      <c r="DR242" s="215"/>
      <c r="DS242" s="215"/>
      <c r="DT242" s="215"/>
      <c r="DU242" s="215"/>
      <c r="DV242" s="215"/>
      <c r="DW242" s="215"/>
      <c r="DX242" s="215"/>
      <c r="DY242" s="215"/>
      <c r="DZ242" s="215"/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</row>
    <row r="243" spans="1:154" ht="18" x14ac:dyDescent="0.2">
      <c r="A243" s="262"/>
      <c r="B243" s="261"/>
      <c r="C243" s="261"/>
      <c r="D243" s="261"/>
      <c r="E243" s="261"/>
      <c r="F243" s="261" t="s">
        <v>56</v>
      </c>
      <c r="G243" s="265" t="s">
        <v>158</v>
      </c>
      <c r="H243" s="306"/>
      <c r="I243" s="306"/>
      <c r="J243" s="306">
        <f t="shared" si="48"/>
        <v>0</v>
      </c>
      <c r="K243" s="303"/>
      <c r="L243" s="306"/>
      <c r="M243" s="307"/>
      <c r="N243" s="306"/>
      <c r="O243" s="308">
        <f t="shared" si="56"/>
        <v>0</v>
      </c>
      <c r="P243" s="308">
        <f t="shared" si="45"/>
        <v>0</v>
      </c>
      <c r="Q243" s="305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5"/>
      <c r="DD243" s="215"/>
      <c r="DE243" s="215"/>
      <c r="DF243" s="215"/>
      <c r="DG243" s="215"/>
      <c r="DH243" s="215"/>
      <c r="DI243" s="215"/>
      <c r="DJ243" s="215"/>
      <c r="DK243" s="215"/>
      <c r="DL243" s="215"/>
      <c r="DM243" s="215"/>
      <c r="DN243" s="215"/>
      <c r="DO243" s="215"/>
      <c r="DP243" s="215"/>
      <c r="DQ243" s="215"/>
      <c r="DR243" s="215"/>
      <c r="DS243" s="215"/>
      <c r="DT243" s="215"/>
      <c r="DU243" s="215"/>
      <c r="DV243" s="215"/>
      <c r="DW243" s="215"/>
      <c r="DX243" s="215"/>
      <c r="DY243" s="215"/>
      <c r="DZ243" s="215"/>
      <c r="EA243" s="215"/>
      <c r="EB243" s="215"/>
      <c r="EC243" s="215"/>
      <c r="ED243" s="215"/>
      <c r="EE243" s="215"/>
      <c r="EF243" s="215"/>
      <c r="EG243" s="215"/>
      <c r="EH243" s="215"/>
      <c r="EI243" s="215"/>
      <c r="EJ243" s="215"/>
      <c r="EK243" s="215"/>
      <c r="EL243" s="215"/>
      <c r="EM243" s="215"/>
      <c r="EN243" s="215"/>
      <c r="EO243" s="215"/>
      <c r="EP243" s="215"/>
      <c r="EQ243" s="215"/>
      <c r="ER243" s="215"/>
      <c r="ES243" s="215"/>
      <c r="ET243" s="215"/>
      <c r="EU243" s="215"/>
      <c r="EV243" s="215"/>
      <c r="EW243" s="215"/>
      <c r="EX243" s="215"/>
    </row>
    <row r="244" spans="1:154" ht="18" x14ac:dyDescent="0.2">
      <c r="A244" s="250"/>
      <c r="B244" s="251"/>
      <c r="C244" s="251"/>
      <c r="D244" s="251">
        <v>57</v>
      </c>
      <c r="E244" s="251"/>
      <c r="F244" s="251"/>
      <c r="G244" s="301" t="s">
        <v>79</v>
      </c>
      <c r="H244" s="302">
        <f>H246</f>
        <v>5000</v>
      </c>
      <c r="I244" s="302">
        <f>I246</f>
        <v>0</v>
      </c>
      <c r="J244" s="306">
        <f t="shared" si="48"/>
        <v>5000</v>
      </c>
      <c r="K244" s="303">
        <f>ROUND(I244/H244*100,2)</f>
        <v>0</v>
      </c>
      <c r="L244" s="302">
        <f>L246</f>
        <v>1000</v>
      </c>
      <c r="M244" s="284">
        <f>M246</f>
        <v>0</v>
      </c>
      <c r="N244" s="302">
        <f>N246</f>
        <v>0</v>
      </c>
      <c r="O244" s="304">
        <f>O246</f>
        <v>0</v>
      </c>
      <c r="P244" s="304">
        <f t="shared" si="45"/>
        <v>1000</v>
      </c>
      <c r="Q244" s="305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5"/>
      <c r="DD244" s="215"/>
      <c r="DE244" s="215"/>
      <c r="DF244" s="215"/>
      <c r="DG244" s="215"/>
      <c r="DH244" s="215"/>
      <c r="DI244" s="215"/>
      <c r="DJ244" s="215"/>
      <c r="DK244" s="215"/>
      <c r="DL244" s="215"/>
      <c r="DM244" s="215"/>
      <c r="DN244" s="215"/>
      <c r="DO244" s="215"/>
      <c r="DP244" s="215"/>
      <c r="DQ244" s="215"/>
      <c r="DR244" s="215"/>
      <c r="DS244" s="215"/>
      <c r="DT244" s="215"/>
      <c r="DU244" s="215"/>
      <c r="DV244" s="215"/>
      <c r="DW244" s="215"/>
      <c r="DX244" s="215"/>
      <c r="DY244" s="215"/>
      <c r="DZ244" s="215"/>
      <c r="EA244" s="215"/>
      <c r="EB244" s="215"/>
      <c r="EC244" s="215"/>
      <c r="ED244" s="215"/>
      <c r="EE244" s="215"/>
      <c r="EF244" s="215"/>
      <c r="EG244" s="215"/>
      <c r="EH244" s="215"/>
      <c r="EI244" s="215"/>
      <c r="EJ244" s="215"/>
      <c r="EK244" s="215"/>
      <c r="EL244" s="215"/>
      <c r="EM244" s="215"/>
      <c r="EN244" s="215"/>
      <c r="EO244" s="215"/>
      <c r="EP244" s="215"/>
      <c r="EQ244" s="215"/>
      <c r="ER244" s="215"/>
      <c r="ES244" s="215"/>
      <c r="ET244" s="215"/>
      <c r="EU244" s="215"/>
      <c r="EV244" s="215"/>
      <c r="EW244" s="215"/>
      <c r="EX244" s="215"/>
    </row>
    <row r="245" spans="1:154" ht="18" x14ac:dyDescent="0.2">
      <c r="A245" s="250"/>
      <c r="B245" s="251"/>
      <c r="C245" s="251"/>
      <c r="D245" s="251"/>
      <c r="E245" s="251"/>
      <c r="F245" s="251"/>
      <c r="G245" s="263" t="s">
        <v>100</v>
      </c>
      <c r="H245" s="328"/>
      <c r="I245" s="328"/>
      <c r="J245" s="306">
        <f t="shared" si="48"/>
        <v>0</v>
      </c>
      <c r="K245" s="303"/>
      <c r="L245" s="328"/>
      <c r="M245" s="329"/>
      <c r="N245" s="328"/>
      <c r="O245" s="308"/>
      <c r="P245" s="308">
        <f t="shared" si="45"/>
        <v>0</v>
      </c>
      <c r="Q245" s="305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5"/>
      <c r="DD245" s="215"/>
      <c r="DE245" s="215"/>
      <c r="DF245" s="215"/>
      <c r="DG245" s="215"/>
      <c r="DH245" s="215"/>
      <c r="DI245" s="215"/>
      <c r="DJ245" s="215"/>
      <c r="DK245" s="215"/>
      <c r="DL245" s="215"/>
      <c r="DM245" s="215"/>
      <c r="DN245" s="215"/>
      <c r="DO245" s="215"/>
      <c r="DP245" s="215"/>
      <c r="DQ245" s="215"/>
      <c r="DR245" s="215"/>
      <c r="DS245" s="215"/>
      <c r="DT245" s="215"/>
      <c r="DU245" s="215"/>
      <c r="DV245" s="215"/>
      <c r="DW245" s="215"/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</row>
    <row r="246" spans="1:154" ht="18" x14ac:dyDescent="0.2">
      <c r="A246" s="250"/>
      <c r="B246" s="251"/>
      <c r="C246" s="251"/>
      <c r="D246" s="251"/>
      <c r="E246" s="251" t="s">
        <v>31</v>
      </c>
      <c r="F246" s="251"/>
      <c r="G246" s="263" t="s">
        <v>101</v>
      </c>
      <c r="H246" s="302">
        <f>H248+H247</f>
        <v>5000</v>
      </c>
      <c r="I246" s="302">
        <f>I248+I247</f>
        <v>0</v>
      </c>
      <c r="J246" s="306">
        <f t="shared" si="48"/>
        <v>5000</v>
      </c>
      <c r="K246" s="303">
        <f>ROUND(I246/H246*100,2)</f>
        <v>0</v>
      </c>
      <c r="L246" s="302">
        <f>L248+L247</f>
        <v>1000</v>
      </c>
      <c r="M246" s="284">
        <f>M248+M247</f>
        <v>0</v>
      </c>
      <c r="N246" s="302">
        <f>N248+N247</f>
        <v>0</v>
      </c>
      <c r="O246" s="304">
        <f>O248+O247</f>
        <v>0</v>
      </c>
      <c r="P246" s="304">
        <f t="shared" si="45"/>
        <v>1000</v>
      </c>
      <c r="Q246" s="305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5"/>
      <c r="DD246" s="215"/>
      <c r="DE246" s="215"/>
      <c r="DF246" s="215"/>
      <c r="DG246" s="215"/>
      <c r="DH246" s="215"/>
      <c r="DI246" s="215"/>
      <c r="DJ246" s="215"/>
      <c r="DK246" s="215"/>
      <c r="DL246" s="215"/>
      <c r="DM246" s="215"/>
      <c r="DN246" s="215"/>
      <c r="DO246" s="215"/>
      <c r="DP246" s="215"/>
      <c r="DQ246" s="215"/>
      <c r="DR246" s="215"/>
      <c r="DS246" s="215"/>
      <c r="DT246" s="215"/>
      <c r="DU246" s="215"/>
      <c r="DV246" s="215"/>
      <c r="DW246" s="215"/>
      <c r="DX246" s="215"/>
      <c r="DY246" s="215"/>
      <c r="DZ246" s="215"/>
      <c r="EA246" s="215"/>
      <c r="EB246" s="215"/>
      <c r="EC246" s="215"/>
      <c r="ED246" s="215"/>
      <c r="EE246" s="215"/>
      <c r="EF246" s="215"/>
      <c r="EG246" s="215"/>
      <c r="EH246" s="215"/>
      <c r="EI246" s="215"/>
      <c r="EJ246" s="215"/>
      <c r="EK246" s="215"/>
      <c r="EL246" s="215"/>
      <c r="EM246" s="215"/>
      <c r="EN246" s="215"/>
      <c r="EO246" s="215"/>
      <c r="EP246" s="215"/>
      <c r="EQ246" s="215"/>
      <c r="ER246" s="215"/>
      <c r="ES246" s="215"/>
      <c r="ET246" s="215"/>
      <c r="EU246" s="215"/>
      <c r="EV246" s="215"/>
      <c r="EW246" s="215"/>
      <c r="EX246" s="215"/>
    </row>
    <row r="247" spans="1:154" ht="18" hidden="1" x14ac:dyDescent="0.2">
      <c r="A247" s="262"/>
      <c r="B247" s="261"/>
      <c r="C247" s="261"/>
      <c r="D247" s="261"/>
      <c r="E247" s="261"/>
      <c r="F247" s="261" t="s">
        <v>33</v>
      </c>
      <c r="G247" s="265" t="s">
        <v>292</v>
      </c>
      <c r="H247" s="306"/>
      <c r="I247" s="306"/>
      <c r="J247" s="306">
        <f t="shared" si="48"/>
        <v>0</v>
      </c>
      <c r="K247" s="303"/>
      <c r="L247" s="306"/>
      <c r="M247" s="307"/>
      <c r="N247" s="306"/>
      <c r="O247" s="308">
        <f t="shared" ref="O247:O248" si="59">M247+N247</f>
        <v>0</v>
      </c>
      <c r="P247" s="308">
        <f t="shared" si="45"/>
        <v>0</v>
      </c>
      <c r="Q247" s="305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5"/>
      <c r="DD247" s="215"/>
      <c r="DE247" s="215"/>
      <c r="DF247" s="215"/>
      <c r="DG247" s="215"/>
      <c r="DH247" s="215"/>
      <c r="DI247" s="215"/>
      <c r="DJ247" s="215"/>
      <c r="DK247" s="215"/>
      <c r="DL247" s="215"/>
      <c r="DM247" s="215"/>
      <c r="DN247" s="215"/>
      <c r="DO247" s="215"/>
      <c r="DP247" s="215"/>
      <c r="DQ247" s="215"/>
      <c r="DR247" s="215"/>
      <c r="DS247" s="215"/>
      <c r="DT247" s="215"/>
      <c r="DU247" s="215"/>
      <c r="DV247" s="215"/>
      <c r="DW247" s="215"/>
      <c r="DX247" s="215"/>
      <c r="DY247" s="215"/>
      <c r="DZ247" s="215"/>
      <c r="EA247" s="215"/>
      <c r="EB247" s="215"/>
      <c r="EC247" s="215"/>
      <c r="ED247" s="215"/>
      <c r="EE247" s="215"/>
      <c r="EF247" s="215"/>
      <c r="EG247" s="215"/>
      <c r="EH247" s="215"/>
      <c r="EI247" s="215"/>
      <c r="EJ247" s="215"/>
      <c r="EK247" s="215"/>
      <c r="EL247" s="215"/>
      <c r="EM247" s="215"/>
      <c r="EN247" s="215"/>
      <c r="EO247" s="215"/>
      <c r="EP247" s="215"/>
      <c r="EQ247" s="215"/>
      <c r="ER247" s="215"/>
      <c r="ES247" s="215"/>
      <c r="ET247" s="215"/>
      <c r="EU247" s="215"/>
      <c r="EV247" s="215"/>
      <c r="EW247" s="215"/>
      <c r="EX247" s="215"/>
    </row>
    <row r="248" spans="1:154" ht="18" x14ac:dyDescent="0.2">
      <c r="A248" s="262"/>
      <c r="B248" s="261"/>
      <c r="C248" s="261"/>
      <c r="D248" s="261"/>
      <c r="E248" s="261"/>
      <c r="F248" s="261" t="s">
        <v>31</v>
      </c>
      <c r="G248" s="265" t="s">
        <v>103</v>
      </c>
      <c r="H248" s="306">
        <v>5000</v>
      </c>
      <c r="I248" s="306"/>
      <c r="J248" s="306">
        <f t="shared" si="48"/>
        <v>5000</v>
      </c>
      <c r="K248" s="303">
        <f>ROUND(I248/H248*100,2)</f>
        <v>0</v>
      </c>
      <c r="L248" s="306">
        <v>1000</v>
      </c>
      <c r="M248" s="307"/>
      <c r="N248" s="306"/>
      <c r="O248" s="308">
        <f t="shared" si="59"/>
        <v>0</v>
      </c>
      <c r="P248" s="308">
        <f t="shared" si="45"/>
        <v>1000</v>
      </c>
      <c r="Q248" s="305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5"/>
      <c r="DD248" s="215"/>
      <c r="DE248" s="215"/>
      <c r="DF248" s="215"/>
      <c r="DG248" s="215"/>
      <c r="DH248" s="215"/>
      <c r="DI248" s="215"/>
      <c r="DJ248" s="215"/>
      <c r="DK248" s="215"/>
      <c r="DL248" s="215"/>
      <c r="DM248" s="215"/>
      <c r="DN248" s="215"/>
      <c r="DO248" s="215"/>
      <c r="DP248" s="215"/>
      <c r="DQ248" s="215"/>
      <c r="DR248" s="215"/>
      <c r="DS248" s="215"/>
      <c r="DT248" s="215"/>
      <c r="DU248" s="215"/>
      <c r="DV248" s="215"/>
      <c r="DW248" s="215"/>
      <c r="DX248" s="215"/>
      <c r="DY248" s="215"/>
      <c r="DZ248" s="215"/>
      <c r="EA248" s="215"/>
      <c r="EB248" s="215"/>
      <c r="EC248" s="215"/>
      <c r="ED248" s="215"/>
      <c r="EE248" s="215"/>
      <c r="EF248" s="215"/>
      <c r="EG248" s="215"/>
      <c r="EH248" s="215"/>
      <c r="EI248" s="215"/>
      <c r="EJ248" s="215"/>
      <c r="EK248" s="215"/>
      <c r="EL248" s="215"/>
      <c r="EM248" s="215"/>
      <c r="EN248" s="215"/>
      <c r="EO248" s="215"/>
      <c r="EP248" s="215"/>
      <c r="EQ248" s="215"/>
      <c r="ER248" s="215"/>
      <c r="ES248" s="215"/>
      <c r="ET248" s="215"/>
      <c r="EU248" s="215"/>
      <c r="EV248" s="215"/>
      <c r="EW248" s="215"/>
      <c r="EX248" s="215"/>
    </row>
    <row r="249" spans="1:154" ht="18" x14ac:dyDescent="0.2">
      <c r="A249" s="250"/>
      <c r="B249" s="251"/>
      <c r="C249" s="251"/>
      <c r="D249" s="251" t="s">
        <v>106</v>
      </c>
      <c r="E249" s="251"/>
      <c r="F249" s="251"/>
      <c r="G249" s="301" t="s">
        <v>84</v>
      </c>
      <c r="H249" s="302">
        <f>H250</f>
        <v>0</v>
      </c>
      <c r="I249" s="302">
        <f>I250</f>
        <v>0</v>
      </c>
      <c r="J249" s="306">
        <f t="shared" si="48"/>
        <v>0</v>
      </c>
      <c r="K249" s="303"/>
      <c r="L249" s="302">
        <f>L250</f>
        <v>0</v>
      </c>
      <c r="M249" s="284">
        <f>M250</f>
        <v>0</v>
      </c>
      <c r="N249" s="302">
        <f>N250</f>
        <v>0</v>
      </c>
      <c r="O249" s="304">
        <f>O250</f>
        <v>0</v>
      </c>
      <c r="P249" s="304">
        <f t="shared" si="45"/>
        <v>0</v>
      </c>
      <c r="Q249" s="305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5"/>
      <c r="DD249" s="215"/>
      <c r="DE249" s="215"/>
      <c r="DF249" s="215"/>
      <c r="DG249" s="215"/>
      <c r="DH249" s="215"/>
      <c r="DI249" s="215"/>
      <c r="DJ249" s="215"/>
      <c r="DK249" s="215"/>
      <c r="DL249" s="215"/>
      <c r="DM249" s="215"/>
      <c r="DN249" s="215"/>
      <c r="DO249" s="215"/>
      <c r="DP249" s="215"/>
      <c r="DQ249" s="215"/>
      <c r="DR249" s="215"/>
      <c r="DS249" s="215"/>
      <c r="DT249" s="215"/>
      <c r="DU249" s="215"/>
      <c r="DV249" s="215"/>
      <c r="DW249" s="215"/>
      <c r="DX249" s="215"/>
      <c r="DY249" s="215"/>
      <c r="DZ249" s="215"/>
      <c r="EA249" s="215"/>
      <c r="EB249" s="215"/>
      <c r="EC249" s="215"/>
      <c r="ED249" s="215"/>
      <c r="EE249" s="215"/>
      <c r="EF249" s="215"/>
      <c r="EG249" s="215"/>
      <c r="EH249" s="215"/>
      <c r="EI249" s="215"/>
      <c r="EJ249" s="215"/>
      <c r="EK249" s="215"/>
      <c r="EL249" s="215"/>
      <c r="EM249" s="215"/>
      <c r="EN249" s="215"/>
      <c r="EO249" s="215"/>
      <c r="EP249" s="215"/>
      <c r="EQ249" s="215"/>
      <c r="ER249" s="215"/>
      <c r="ES249" s="215"/>
      <c r="ET249" s="215"/>
      <c r="EU249" s="215"/>
      <c r="EV249" s="215"/>
      <c r="EW249" s="215"/>
      <c r="EX249" s="215"/>
    </row>
    <row r="250" spans="1:154" ht="18" x14ac:dyDescent="0.2">
      <c r="A250" s="250"/>
      <c r="B250" s="251"/>
      <c r="C250" s="251"/>
      <c r="D250" s="251">
        <v>71</v>
      </c>
      <c r="E250" s="251"/>
      <c r="F250" s="251"/>
      <c r="G250" s="301" t="s">
        <v>159</v>
      </c>
      <c r="H250" s="302">
        <f>H251+H256</f>
        <v>0</v>
      </c>
      <c r="I250" s="302">
        <f>I251+I256</f>
        <v>0</v>
      </c>
      <c r="J250" s="306">
        <f t="shared" si="48"/>
        <v>0</v>
      </c>
      <c r="K250" s="303"/>
      <c r="L250" s="302">
        <f>L251+L256</f>
        <v>0</v>
      </c>
      <c r="M250" s="284">
        <f>M251+M256</f>
        <v>0</v>
      </c>
      <c r="N250" s="302">
        <f>N251+N256</f>
        <v>0</v>
      </c>
      <c r="O250" s="304">
        <f>O251+O256</f>
        <v>0</v>
      </c>
      <c r="P250" s="304">
        <f t="shared" si="45"/>
        <v>0</v>
      </c>
      <c r="Q250" s="305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5"/>
      <c r="EB250" s="215"/>
      <c r="EC250" s="215"/>
      <c r="ED250" s="215"/>
      <c r="EE250" s="215"/>
      <c r="EF250" s="215"/>
      <c r="EG250" s="215"/>
      <c r="EH250" s="215"/>
      <c r="EI250" s="215"/>
      <c r="EJ250" s="215"/>
      <c r="EK250" s="215"/>
      <c r="EL250" s="215"/>
      <c r="EM250" s="215"/>
      <c r="EN250" s="215"/>
      <c r="EO250" s="215"/>
      <c r="EP250" s="215"/>
      <c r="EQ250" s="215"/>
      <c r="ER250" s="215"/>
      <c r="ES250" s="215"/>
      <c r="ET250" s="215"/>
      <c r="EU250" s="215"/>
      <c r="EV250" s="215"/>
      <c r="EW250" s="215"/>
      <c r="EX250" s="215"/>
    </row>
    <row r="251" spans="1:154" ht="18" x14ac:dyDescent="0.2">
      <c r="A251" s="250"/>
      <c r="B251" s="251"/>
      <c r="C251" s="251"/>
      <c r="D251" s="251"/>
      <c r="E251" s="251" t="s">
        <v>33</v>
      </c>
      <c r="F251" s="251"/>
      <c r="G251" s="263" t="s">
        <v>160</v>
      </c>
      <c r="H251" s="302">
        <f>H252+H253+H254+H255</f>
        <v>0</v>
      </c>
      <c r="I251" s="302">
        <f>I252+I253+I254+I255</f>
        <v>0</v>
      </c>
      <c r="J251" s="306">
        <f t="shared" si="48"/>
        <v>0</v>
      </c>
      <c r="K251" s="303"/>
      <c r="L251" s="302">
        <f>L252+L253+L254+L255</f>
        <v>0</v>
      </c>
      <c r="M251" s="284">
        <f>M252+M253+M254+M255</f>
        <v>0</v>
      </c>
      <c r="N251" s="302">
        <f>N252+N253+N254+N255</f>
        <v>0</v>
      </c>
      <c r="O251" s="304">
        <f>O252+O253+O254+O255</f>
        <v>0</v>
      </c>
      <c r="P251" s="304">
        <f t="shared" si="45"/>
        <v>0</v>
      </c>
      <c r="Q251" s="30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5"/>
      <c r="DD251" s="215"/>
      <c r="DE251" s="215"/>
      <c r="DF251" s="215"/>
      <c r="DG251" s="215"/>
      <c r="DH251" s="215"/>
      <c r="DI251" s="215"/>
      <c r="DJ251" s="215"/>
      <c r="DK251" s="215"/>
      <c r="DL251" s="215"/>
      <c r="DM251" s="215"/>
      <c r="DN251" s="215"/>
      <c r="DO251" s="215"/>
      <c r="DP251" s="215"/>
      <c r="DQ251" s="215"/>
      <c r="DR251" s="215"/>
      <c r="DS251" s="215"/>
      <c r="DT251" s="215"/>
      <c r="DU251" s="215"/>
      <c r="DV251" s="215"/>
      <c r="DW251" s="215"/>
      <c r="DX251" s="215"/>
      <c r="DY251" s="215"/>
      <c r="DZ251" s="215"/>
      <c r="EA251" s="215"/>
      <c r="EB251" s="215"/>
      <c r="EC251" s="215"/>
      <c r="ED251" s="215"/>
      <c r="EE251" s="215"/>
      <c r="EF251" s="215"/>
      <c r="EG251" s="215"/>
      <c r="EH251" s="215"/>
      <c r="EI251" s="215"/>
      <c r="EJ251" s="215"/>
      <c r="EK251" s="215"/>
      <c r="EL251" s="215"/>
      <c r="EM251" s="215"/>
      <c r="EN251" s="215"/>
      <c r="EO251" s="215"/>
      <c r="EP251" s="215"/>
      <c r="EQ251" s="215"/>
      <c r="ER251" s="215"/>
      <c r="ES251" s="215"/>
      <c r="ET251" s="215"/>
      <c r="EU251" s="215"/>
      <c r="EV251" s="215"/>
      <c r="EW251" s="215"/>
      <c r="EX251" s="215"/>
    </row>
    <row r="252" spans="1:154" ht="18" hidden="1" x14ac:dyDescent="0.2">
      <c r="A252" s="262"/>
      <c r="B252" s="261"/>
      <c r="C252" s="261"/>
      <c r="D252" s="261"/>
      <c r="E252" s="261"/>
      <c r="F252" s="261" t="s">
        <v>33</v>
      </c>
      <c r="G252" s="265" t="s">
        <v>372</v>
      </c>
      <c r="H252" s="306"/>
      <c r="I252" s="306"/>
      <c r="J252" s="306">
        <f t="shared" si="48"/>
        <v>0</v>
      </c>
      <c r="K252" s="303"/>
      <c r="L252" s="306"/>
      <c r="M252" s="307"/>
      <c r="N252" s="306"/>
      <c r="O252" s="308">
        <f t="shared" ref="O252:O257" si="61">M252+N252</f>
        <v>0</v>
      </c>
      <c r="P252" s="308">
        <f t="shared" si="45"/>
        <v>0</v>
      </c>
      <c r="Q252" s="305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215"/>
      <c r="DT252" s="215"/>
      <c r="DU252" s="215"/>
      <c r="DV252" s="215"/>
      <c r="DW252" s="215"/>
      <c r="DX252" s="215"/>
      <c r="DY252" s="215"/>
      <c r="DZ252" s="215"/>
      <c r="EA252" s="215"/>
      <c r="EB252" s="215"/>
      <c r="EC252" s="215"/>
      <c r="ED252" s="215"/>
      <c r="EE252" s="215"/>
      <c r="EF252" s="215"/>
      <c r="EG252" s="215"/>
      <c r="EH252" s="215"/>
      <c r="EI252" s="215"/>
      <c r="EJ252" s="215"/>
      <c r="EK252" s="215"/>
      <c r="EL252" s="215"/>
      <c r="EM252" s="215"/>
      <c r="EN252" s="215"/>
      <c r="EO252" s="215"/>
      <c r="EP252" s="215"/>
      <c r="EQ252" s="215"/>
      <c r="ER252" s="215"/>
      <c r="ES252" s="215"/>
      <c r="ET252" s="215"/>
      <c r="EU252" s="215"/>
      <c r="EV252" s="215"/>
      <c r="EW252" s="215"/>
      <c r="EX252" s="215"/>
    </row>
    <row r="253" spans="1:154" ht="18" x14ac:dyDescent="0.2">
      <c r="A253" s="262"/>
      <c r="B253" s="261"/>
      <c r="C253" s="261"/>
      <c r="D253" s="261"/>
      <c r="E253" s="261"/>
      <c r="F253" s="261" t="s">
        <v>31</v>
      </c>
      <c r="G253" s="265" t="s">
        <v>161</v>
      </c>
      <c r="H253" s="306"/>
      <c r="I253" s="306"/>
      <c r="J253" s="306">
        <f t="shared" si="48"/>
        <v>0</v>
      </c>
      <c r="K253" s="303"/>
      <c r="L253" s="306"/>
      <c r="M253" s="307"/>
      <c r="N253" s="306"/>
      <c r="O253" s="308">
        <f t="shared" si="61"/>
        <v>0</v>
      </c>
      <c r="P253" s="308">
        <f t="shared" si="45"/>
        <v>0</v>
      </c>
      <c r="Q253" s="305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5"/>
      <c r="DD253" s="215"/>
      <c r="DE253" s="215"/>
      <c r="DF253" s="215"/>
      <c r="DG253" s="215"/>
      <c r="DH253" s="215"/>
      <c r="DI253" s="215"/>
      <c r="DJ253" s="215"/>
      <c r="DK253" s="215"/>
      <c r="DL253" s="215"/>
      <c r="DM253" s="215"/>
      <c r="DN253" s="215"/>
      <c r="DO253" s="215"/>
      <c r="DP253" s="215"/>
      <c r="DQ253" s="215"/>
      <c r="DR253" s="215"/>
      <c r="DS253" s="215"/>
      <c r="DT253" s="215"/>
      <c r="DU253" s="215"/>
      <c r="DV253" s="215"/>
      <c r="DW253" s="215"/>
      <c r="DX253" s="215"/>
      <c r="DY253" s="215"/>
      <c r="DZ253" s="215"/>
      <c r="EA253" s="215"/>
      <c r="EB253" s="215"/>
      <c r="EC253" s="215"/>
      <c r="ED253" s="215"/>
      <c r="EE253" s="215"/>
      <c r="EF253" s="215"/>
      <c r="EG253" s="215"/>
      <c r="EH253" s="215"/>
      <c r="EI253" s="215"/>
      <c r="EJ253" s="215"/>
      <c r="EK253" s="215"/>
      <c r="EL253" s="215"/>
      <c r="EM253" s="215"/>
      <c r="EN253" s="215"/>
      <c r="EO253" s="215"/>
      <c r="EP253" s="215"/>
      <c r="EQ253" s="215"/>
      <c r="ER253" s="215"/>
      <c r="ES253" s="215"/>
      <c r="ET253" s="215"/>
      <c r="EU253" s="215"/>
      <c r="EV253" s="215"/>
      <c r="EW253" s="215"/>
      <c r="EX253" s="215"/>
    </row>
    <row r="254" spans="1:154" ht="18" x14ac:dyDescent="0.2">
      <c r="A254" s="262"/>
      <c r="B254" s="261"/>
      <c r="C254" s="261"/>
      <c r="D254" s="261"/>
      <c r="E254" s="261"/>
      <c r="F254" s="261" t="s">
        <v>44</v>
      </c>
      <c r="G254" s="265" t="s">
        <v>162</v>
      </c>
      <c r="H254" s="306"/>
      <c r="I254" s="306"/>
      <c r="J254" s="306">
        <f t="shared" si="48"/>
        <v>0</v>
      </c>
      <c r="K254" s="303"/>
      <c r="L254" s="306"/>
      <c r="M254" s="307"/>
      <c r="N254" s="306"/>
      <c r="O254" s="308">
        <f t="shared" si="61"/>
        <v>0</v>
      </c>
      <c r="P254" s="308">
        <f t="shared" si="45"/>
        <v>0</v>
      </c>
      <c r="Q254" s="305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5"/>
      <c r="DD254" s="215"/>
      <c r="DE254" s="215"/>
      <c r="DF254" s="215"/>
      <c r="DG254" s="215"/>
      <c r="DH254" s="215"/>
      <c r="DI254" s="215"/>
      <c r="DJ254" s="215"/>
      <c r="DK254" s="215"/>
      <c r="DL254" s="215"/>
      <c r="DM254" s="215"/>
      <c r="DN254" s="215"/>
      <c r="DO254" s="215"/>
      <c r="DP254" s="215"/>
      <c r="DQ254" s="215"/>
      <c r="DR254" s="215"/>
      <c r="DS254" s="215"/>
      <c r="DT254" s="215"/>
      <c r="DU254" s="215"/>
      <c r="DV254" s="215"/>
      <c r="DW254" s="215"/>
      <c r="DX254" s="215"/>
      <c r="DY254" s="215"/>
      <c r="DZ254" s="215"/>
      <c r="EA254" s="215"/>
      <c r="EB254" s="215"/>
      <c r="EC254" s="215"/>
      <c r="ED254" s="215"/>
      <c r="EE254" s="215"/>
      <c r="EF254" s="215"/>
      <c r="EG254" s="215"/>
      <c r="EH254" s="215"/>
      <c r="EI254" s="215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</row>
    <row r="255" spans="1:154" s="334" customFormat="1" ht="18" hidden="1" x14ac:dyDescent="0.2">
      <c r="A255" s="330"/>
      <c r="B255" s="331"/>
      <c r="C255" s="331"/>
      <c r="D255" s="331"/>
      <c r="E255" s="331"/>
      <c r="F255" s="331" t="s">
        <v>91</v>
      </c>
      <c r="G255" s="332" t="s">
        <v>370</v>
      </c>
      <c r="H255" s="306"/>
      <c r="I255" s="306"/>
      <c r="J255" s="306">
        <f t="shared" si="48"/>
        <v>0</v>
      </c>
      <c r="K255" s="303"/>
      <c r="L255" s="306"/>
      <c r="M255" s="307"/>
      <c r="N255" s="306"/>
      <c r="O255" s="308">
        <f t="shared" si="61"/>
        <v>0</v>
      </c>
      <c r="P255" s="308">
        <f t="shared" si="45"/>
        <v>0</v>
      </c>
      <c r="Q255" s="305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3"/>
      <c r="DD255" s="333"/>
      <c r="DE255" s="333"/>
      <c r="DF255" s="333"/>
      <c r="DG255" s="333"/>
      <c r="DH255" s="333"/>
      <c r="DI255" s="333"/>
      <c r="DJ255" s="333"/>
      <c r="DK255" s="333"/>
      <c r="DL255" s="333"/>
      <c r="DM255" s="333"/>
      <c r="DN255" s="333"/>
      <c r="DO255" s="333"/>
      <c r="DP255" s="333"/>
      <c r="DQ255" s="333"/>
      <c r="DR255" s="333"/>
      <c r="DS255" s="333"/>
      <c r="DT255" s="333"/>
      <c r="DU255" s="333"/>
      <c r="DV255" s="333"/>
      <c r="DW255" s="333"/>
      <c r="DX255" s="333"/>
      <c r="DY255" s="333"/>
      <c r="DZ255" s="333"/>
      <c r="EA255" s="333"/>
      <c r="EB255" s="333"/>
      <c r="EC255" s="333"/>
      <c r="ED255" s="333"/>
      <c r="EE255" s="333"/>
      <c r="EF255" s="333"/>
      <c r="EG255" s="333"/>
      <c r="EH255" s="333"/>
      <c r="EI255" s="333"/>
      <c r="EJ255" s="333"/>
      <c r="EK255" s="333"/>
      <c r="EL255" s="333"/>
      <c r="EM255" s="333"/>
      <c r="EN255" s="333"/>
      <c r="EO255" s="333"/>
      <c r="EP255" s="333"/>
      <c r="EQ255" s="333"/>
      <c r="ER255" s="333"/>
      <c r="ES255" s="333"/>
      <c r="ET255" s="333"/>
      <c r="EU255" s="333"/>
      <c r="EV255" s="333"/>
      <c r="EW255" s="333"/>
      <c r="EX255" s="333"/>
    </row>
    <row r="256" spans="1:154" s="334" customFormat="1" ht="18" x14ac:dyDescent="0.2">
      <c r="A256" s="330"/>
      <c r="B256" s="331"/>
      <c r="C256" s="331"/>
      <c r="D256" s="331"/>
      <c r="E256" s="331" t="s">
        <v>44</v>
      </c>
      <c r="F256" s="331"/>
      <c r="G256" s="332" t="s">
        <v>371</v>
      </c>
      <c r="H256" s="306"/>
      <c r="I256" s="306"/>
      <c r="J256" s="306">
        <f t="shared" si="48"/>
        <v>0</v>
      </c>
      <c r="K256" s="303"/>
      <c r="L256" s="306"/>
      <c r="M256" s="307"/>
      <c r="N256" s="306"/>
      <c r="O256" s="308">
        <f t="shared" si="61"/>
        <v>0</v>
      </c>
      <c r="P256" s="308">
        <f t="shared" si="45"/>
        <v>0</v>
      </c>
      <c r="Q256" s="305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3"/>
      <c r="DD256" s="333"/>
      <c r="DE256" s="333"/>
      <c r="DF256" s="333"/>
      <c r="DG256" s="333"/>
      <c r="DH256" s="333"/>
      <c r="DI256" s="333"/>
      <c r="DJ256" s="333"/>
      <c r="DK256" s="333"/>
      <c r="DL256" s="333"/>
      <c r="DM256" s="333"/>
      <c r="DN256" s="333"/>
      <c r="DO256" s="333"/>
      <c r="DP256" s="333"/>
      <c r="DQ256" s="333"/>
      <c r="DR256" s="333"/>
      <c r="DS256" s="333"/>
      <c r="DT256" s="333"/>
      <c r="DU256" s="333"/>
      <c r="DV256" s="333"/>
      <c r="DW256" s="333"/>
      <c r="DX256" s="333"/>
      <c r="DY256" s="333"/>
      <c r="DZ256" s="333"/>
      <c r="EA256" s="333"/>
      <c r="EB256" s="333"/>
      <c r="EC256" s="333"/>
      <c r="ED256" s="333"/>
      <c r="EE256" s="333"/>
      <c r="EF256" s="333"/>
      <c r="EG256" s="333"/>
      <c r="EH256" s="333"/>
      <c r="EI256" s="333"/>
      <c r="EJ256" s="333"/>
      <c r="EK256" s="333"/>
      <c r="EL256" s="333"/>
      <c r="EM256" s="333"/>
      <c r="EN256" s="333"/>
      <c r="EO256" s="333"/>
      <c r="EP256" s="333"/>
      <c r="EQ256" s="333"/>
      <c r="ER256" s="333"/>
      <c r="ES256" s="333"/>
      <c r="ET256" s="333"/>
      <c r="EU256" s="333"/>
      <c r="EV256" s="333"/>
      <c r="EW256" s="333"/>
      <c r="EX256" s="333"/>
    </row>
    <row r="257" spans="1:154" ht="18" x14ac:dyDescent="0.2">
      <c r="A257" s="311"/>
      <c r="B257" s="312"/>
      <c r="C257" s="312"/>
      <c r="D257" s="312">
        <v>85</v>
      </c>
      <c r="E257" s="312"/>
      <c r="F257" s="312"/>
      <c r="G257" s="335" t="s">
        <v>87</v>
      </c>
      <c r="H257" s="315"/>
      <c r="I257" s="315"/>
      <c r="J257" s="315">
        <f t="shared" si="48"/>
        <v>0</v>
      </c>
      <c r="K257" s="316"/>
      <c r="L257" s="315"/>
      <c r="M257" s="317"/>
      <c r="N257" s="315"/>
      <c r="O257" s="318">
        <f t="shared" si="61"/>
        <v>0</v>
      </c>
      <c r="P257" s="318">
        <f t="shared" si="45"/>
        <v>0</v>
      </c>
      <c r="Q257" s="319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5"/>
      <c r="DD257" s="215"/>
      <c r="DE257" s="215"/>
      <c r="DF257" s="215"/>
      <c r="DG257" s="215"/>
      <c r="DH257" s="215"/>
      <c r="DI257" s="215"/>
      <c r="DJ257" s="215"/>
      <c r="DK257" s="215"/>
      <c r="DL257" s="215"/>
      <c r="DM257" s="215"/>
      <c r="DN257" s="215"/>
      <c r="DO257" s="215"/>
      <c r="DP257" s="215"/>
      <c r="DQ257" s="215"/>
      <c r="DR257" s="215"/>
      <c r="DS257" s="215"/>
      <c r="DT257" s="215"/>
      <c r="DU257" s="215"/>
      <c r="DV257" s="215"/>
      <c r="DW257" s="215"/>
      <c r="DX257" s="215"/>
      <c r="DY257" s="215"/>
      <c r="DZ257" s="215"/>
      <c r="EA257" s="215"/>
      <c r="EB257" s="215"/>
      <c r="EC257" s="215"/>
      <c r="ED257" s="215"/>
      <c r="EE257" s="215"/>
      <c r="EF257" s="215"/>
      <c r="EG257" s="215"/>
      <c r="EH257" s="215"/>
      <c r="EI257" s="215"/>
      <c r="EJ257" s="215"/>
      <c r="EK257" s="215"/>
      <c r="EL257" s="215"/>
      <c r="EM257" s="215"/>
      <c r="EN257" s="215"/>
      <c r="EO257" s="215"/>
      <c r="EP257" s="215"/>
      <c r="EQ257" s="215"/>
      <c r="ER257" s="215"/>
      <c r="ES257" s="215"/>
      <c r="ET257" s="215"/>
      <c r="EU257" s="215"/>
      <c r="EV257" s="215"/>
      <c r="EW257" s="215"/>
      <c r="EX257" s="215"/>
    </row>
    <row r="258" spans="1:154" ht="18" x14ac:dyDescent="0.2">
      <c r="A258" s="262"/>
      <c r="B258" s="261"/>
      <c r="C258" s="261"/>
      <c r="D258" s="261"/>
      <c r="E258" s="261"/>
      <c r="F258" s="261"/>
      <c r="G258" s="265" t="s">
        <v>163</v>
      </c>
      <c r="H258" s="306"/>
      <c r="I258" s="306"/>
      <c r="J258" s="306">
        <f t="shared" si="48"/>
        <v>0</v>
      </c>
      <c r="K258" s="303"/>
      <c r="L258" s="306"/>
      <c r="M258" s="307"/>
      <c r="N258" s="306"/>
      <c r="O258" s="308"/>
      <c r="P258" s="336">
        <f t="shared" si="45"/>
        <v>0</v>
      </c>
      <c r="Q258" s="305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215"/>
      <c r="EJ258" s="215"/>
      <c r="EK258" s="215"/>
      <c r="EL258" s="215"/>
      <c r="EM258" s="215"/>
      <c r="EN258" s="215"/>
      <c r="EO258" s="215"/>
      <c r="EP258" s="215"/>
      <c r="EQ258" s="215"/>
      <c r="ER258" s="215"/>
      <c r="ES258" s="215"/>
      <c r="ET258" s="215"/>
      <c r="EU258" s="215"/>
      <c r="EV258" s="215"/>
      <c r="EW258" s="215"/>
      <c r="EX258" s="215"/>
    </row>
    <row r="259" spans="1:154" ht="18" x14ac:dyDescent="0.2">
      <c r="A259" s="250" t="s">
        <v>144</v>
      </c>
      <c r="B259" s="251" t="s">
        <v>126</v>
      </c>
      <c r="C259" s="251"/>
      <c r="D259" s="251"/>
      <c r="E259" s="251"/>
      <c r="F259" s="251"/>
      <c r="G259" s="301" t="s">
        <v>164</v>
      </c>
      <c r="H259" s="302">
        <f>H260</f>
        <v>0</v>
      </c>
      <c r="I259" s="302">
        <f>I260</f>
        <v>0</v>
      </c>
      <c r="J259" s="306">
        <f t="shared" si="48"/>
        <v>0</v>
      </c>
      <c r="K259" s="303" t="e">
        <f>ROUND(I259/H259*100,2)</f>
        <v>#DIV/0!</v>
      </c>
      <c r="L259" s="302">
        <f>L260</f>
        <v>0</v>
      </c>
      <c r="M259" s="302">
        <f>M260</f>
        <v>0</v>
      </c>
      <c r="N259" s="302">
        <f>N260</f>
        <v>0</v>
      </c>
      <c r="O259" s="302">
        <f>O260</f>
        <v>0</v>
      </c>
      <c r="P259" s="304">
        <f t="shared" si="45"/>
        <v>0</v>
      </c>
      <c r="Q259" s="305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5"/>
      <c r="DD259" s="215"/>
      <c r="DE259" s="215"/>
      <c r="DF259" s="215"/>
      <c r="DG259" s="215"/>
      <c r="DH259" s="215"/>
      <c r="DI259" s="215"/>
      <c r="DJ259" s="215"/>
      <c r="DK259" s="215"/>
      <c r="DL259" s="215"/>
      <c r="DM259" s="215"/>
      <c r="DN259" s="215"/>
      <c r="DO259" s="215"/>
      <c r="DP259" s="215"/>
      <c r="DQ259" s="215"/>
      <c r="DR259" s="215"/>
      <c r="DS259" s="215"/>
      <c r="DT259" s="215"/>
      <c r="DU259" s="215"/>
      <c r="DV259" s="215"/>
      <c r="DW259" s="215"/>
      <c r="DX259" s="215"/>
      <c r="DY259" s="215"/>
      <c r="DZ259" s="215"/>
      <c r="EA259" s="215"/>
      <c r="EB259" s="215"/>
      <c r="EC259" s="215"/>
      <c r="ED259" s="215"/>
      <c r="EE259" s="215"/>
      <c r="EF259" s="215"/>
      <c r="EG259" s="215"/>
      <c r="EH259" s="215"/>
      <c r="EI259" s="215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</row>
    <row r="260" spans="1:154" ht="36" x14ac:dyDescent="0.2">
      <c r="A260" s="250"/>
      <c r="B260" s="251"/>
      <c r="C260" s="251" t="s">
        <v>33</v>
      </c>
      <c r="D260" s="251"/>
      <c r="E260" s="251"/>
      <c r="F260" s="251"/>
      <c r="G260" s="301" t="s">
        <v>165</v>
      </c>
      <c r="H260" s="302">
        <f>H237</f>
        <v>0</v>
      </c>
      <c r="I260" s="302">
        <f>I237</f>
        <v>0</v>
      </c>
      <c r="J260" s="306">
        <f t="shared" si="48"/>
        <v>0</v>
      </c>
      <c r="K260" s="303" t="e">
        <f>ROUND(I260/H260*100,2)</f>
        <v>#DIV/0!</v>
      </c>
      <c r="L260" s="302">
        <f>L237</f>
        <v>0</v>
      </c>
      <c r="M260" s="302">
        <f>M237</f>
        <v>0</v>
      </c>
      <c r="N260" s="302">
        <f>N237</f>
        <v>0</v>
      </c>
      <c r="O260" s="302">
        <f>O237</f>
        <v>0</v>
      </c>
      <c r="P260" s="304">
        <f t="shared" ref="P260:P323" si="62">L260-O260</f>
        <v>0</v>
      </c>
      <c r="Q260" s="305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5"/>
      <c r="DD260" s="215"/>
      <c r="DE260" s="215"/>
      <c r="DF260" s="215"/>
      <c r="DG260" s="215"/>
      <c r="DH260" s="215"/>
      <c r="DI260" s="215"/>
      <c r="DJ260" s="215"/>
      <c r="DK260" s="215"/>
      <c r="DL260" s="215"/>
      <c r="DM260" s="215"/>
      <c r="DN260" s="215"/>
      <c r="DO260" s="215"/>
      <c r="DP260" s="215"/>
      <c r="DQ260" s="215"/>
      <c r="DR260" s="215"/>
      <c r="DS260" s="215"/>
      <c r="DT260" s="215"/>
      <c r="DU260" s="215"/>
      <c r="DV260" s="215"/>
      <c r="DW260" s="215"/>
      <c r="DX260" s="215"/>
      <c r="DY260" s="215"/>
      <c r="DZ260" s="215"/>
      <c r="EA260" s="215"/>
      <c r="EB260" s="215"/>
      <c r="EC260" s="215"/>
      <c r="ED260" s="215"/>
      <c r="EE260" s="215"/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</row>
    <row r="261" spans="1:154" ht="18" x14ac:dyDescent="0.2">
      <c r="A261" s="250"/>
      <c r="B261" s="251" t="s">
        <v>49</v>
      </c>
      <c r="C261" s="251"/>
      <c r="D261" s="251"/>
      <c r="E261" s="251"/>
      <c r="F261" s="251"/>
      <c r="G261" s="301" t="s">
        <v>166</v>
      </c>
      <c r="H261" s="302">
        <f>H177-H260</f>
        <v>54100</v>
      </c>
      <c r="I261" s="302">
        <f>I177-I260</f>
        <v>40353.1</v>
      </c>
      <c r="J261" s="302">
        <f>H261-I261</f>
        <v>13746.900000000001</v>
      </c>
      <c r="K261" s="303">
        <f t="shared" ref="K261:K308" si="63">ROUND(I261/H261*100,2)</f>
        <v>74.59</v>
      </c>
      <c r="L261" s="302">
        <f>L177-L260</f>
        <v>47100</v>
      </c>
      <c r="M261" s="302">
        <f>M177-M260</f>
        <v>40341</v>
      </c>
      <c r="N261" s="302">
        <f>N177-N260</f>
        <v>12.1</v>
      </c>
      <c r="O261" s="302">
        <f>O177-O260</f>
        <v>40353.1</v>
      </c>
      <c r="P261" s="304">
        <f t="shared" si="62"/>
        <v>6746.9000000000015</v>
      </c>
      <c r="Q261" s="305">
        <f t="shared" si="60"/>
        <v>85.68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5"/>
      <c r="DD261" s="215"/>
      <c r="DE261" s="215"/>
      <c r="DF261" s="215"/>
      <c r="DG261" s="215"/>
      <c r="DH261" s="215"/>
      <c r="DI261" s="215"/>
      <c r="DJ261" s="215"/>
      <c r="DK261" s="215"/>
      <c r="DL261" s="215"/>
      <c r="DM261" s="215"/>
      <c r="DN261" s="215"/>
      <c r="DO261" s="215"/>
      <c r="DP261" s="215"/>
      <c r="DQ261" s="215"/>
      <c r="DR261" s="215"/>
      <c r="DS261" s="215"/>
      <c r="DT261" s="215"/>
      <c r="DU261" s="215"/>
      <c r="DV261" s="215"/>
      <c r="DW261" s="215"/>
      <c r="DX261" s="215"/>
      <c r="DY261" s="215"/>
      <c r="DZ261" s="215"/>
      <c r="EA261" s="215"/>
      <c r="EB261" s="215"/>
      <c r="EC261" s="215"/>
      <c r="ED261" s="215"/>
      <c r="EE261" s="215"/>
      <c r="EF261" s="215"/>
      <c r="EG261" s="215"/>
      <c r="EH261" s="215"/>
      <c r="EI261" s="215"/>
      <c r="EJ261" s="215"/>
      <c r="EK261" s="215"/>
      <c r="EL261" s="215"/>
      <c r="EM261" s="215"/>
      <c r="EN261" s="215"/>
      <c r="EO261" s="215"/>
      <c r="EP261" s="215"/>
      <c r="EQ261" s="215"/>
      <c r="ER261" s="215"/>
      <c r="ES261" s="215"/>
      <c r="ET261" s="215"/>
      <c r="EU261" s="215"/>
      <c r="EV261" s="215"/>
      <c r="EW261" s="215"/>
      <c r="EX261" s="215"/>
    </row>
    <row r="262" spans="1:154" s="45" customFormat="1" ht="18" x14ac:dyDescent="0.25">
      <c r="A262" s="570" t="s">
        <v>167</v>
      </c>
      <c r="B262" s="571"/>
      <c r="C262" s="571"/>
      <c r="D262" s="571"/>
      <c r="E262" s="571"/>
      <c r="F262" s="571"/>
      <c r="G262" s="320" t="s">
        <v>168</v>
      </c>
      <c r="H262" s="321">
        <f>H263+H361+H369+H373</f>
        <v>21717300</v>
      </c>
      <c r="I262" s="321">
        <f>I263+I361+I369+I373</f>
        <v>16834420.600000001</v>
      </c>
      <c r="J262" s="321">
        <f>J263+J361+J369+J373</f>
        <v>4882879.4000000004</v>
      </c>
      <c r="K262" s="322">
        <f t="shared" si="63"/>
        <v>77.52</v>
      </c>
      <c r="L262" s="321">
        <f>L263+L361+L369+L373</f>
        <v>18130400</v>
      </c>
      <c r="M262" s="323">
        <f>M263+M361+M369+M373</f>
        <v>14812378.98</v>
      </c>
      <c r="N262" s="321">
        <f>N263+N361+N369+N373</f>
        <v>2022041.6199999999</v>
      </c>
      <c r="O262" s="324">
        <f>O263+O361+O369+O373</f>
        <v>16834420.600000001</v>
      </c>
      <c r="P262" s="324">
        <f t="shared" si="62"/>
        <v>1295979.3999999985</v>
      </c>
      <c r="Q262" s="325">
        <f t="shared" si="60"/>
        <v>92.85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0"/>
      <c r="B263" s="251"/>
      <c r="C263" s="251"/>
      <c r="D263" s="251" t="s">
        <v>33</v>
      </c>
      <c r="E263" s="251"/>
      <c r="F263" s="251"/>
      <c r="G263" s="301" t="s">
        <v>63</v>
      </c>
      <c r="H263" s="302">
        <f>H264+H296+H329+H332+H337+H358</f>
        <v>21717300</v>
      </c>
      <c r="I263" s="302">
        <f>I264+I296+I329+I332+I337+I358</f>
        <v>16956645.600000001</v>
      </c>
      <c r="J263" s="302">
        <f>J264+J296+J329+J332+J337+J358</f>
        <v>4760654.4000000004</v>
      </c>
      <c r="K263" s="303">
        <f t="shared" si="63"/>
        <v>78.08</v>
      </c>
      <c r="L263" s="302">
        <f>L264+L296+L329+L332+L337+L358</f>
        <v>18130400</v>
      </c>
      <c r="M263" s="284">
        <f>M264+M296+M329+M332+M337+M358</f>
        <v>14926339.98</v>
      </c>
      <c r="N263" s="302">
        <f>N264+N296+N329+N332+N337+N358</f>
        <v>2030305.6199999999</v>
      </c>
      <c r="O263" s="304">
        <f>O264+O296+O329+O332+O337+O358</f>
        <v>16956645.600000001</v>
      </c>
      <c r="P263" s="304">
        <f t="shared" si="62"/>
        <v>1173754.3999999985</v>
      </c>
      <c r="Q263" s="305">
        <f t="shared" si="60"/>
        <v>93.53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0"/>
      <c r="B264" s="251"/>
      <c r="C264" s="251"/>
      <c r="D264" s="251" t="s">
        <v>89</v>
      </c>
      <c r="E264" s="251"/>
      <c r="F264" s="251"/>
      <c r="G264" s="301" t="s">
        <v>65</v>
      </c>
      <c r="H264" s="302">
        <f>H265+H282+H289</f>
        <v>4535300</v>
      </c>
      <c r="I264" s="302">
        <f>I265+I282+I289</f>
        <v>3701498</v>
      </c>
      <c r="J264" s="302">
        <f>J265+J282+J289</f>
        <v>833802</v>
      </c>
      <c r="K264" s="303">
        <f t="shared" si="63"/>
        <v>81.62</v>
      </c>
      <c r="L264" s="302">
        <f>L265+L282+L289</f>
        <v>3821000</v>
      </c>
      <c r="M264" s="284">
        <f>M265+M282+M289</f>
        <v>3310428</v>
      </c>
      <c r="N264" s="302">
        <f>N265+N282+N289</f>
        <v>391070</v>
      </c>
      <c r="O264" s="327">
        <f>O265+O282+O289</f>
        <v>3701498</v>
      </c>
      <c r="P264" s="304">
        <f t="shared" si="62"/>
        <v>119502</v>
      </c>
      <c r="Q264" s="305">
        <f t="shared" si="60"/>
        <v>96.87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0"/>
      <c r="B265" s="251"/>
      <c r="C265" s="251"/>
      <c r="D265" s="251"/>
      <c r="E265" s="251" t="s">
        <v>33</v>
      </c>
      <c r="F265" s="251"/>
      <c r="G265" s="263" t="s">
        <v>113</v>
      </c>
      <c r="H265" s="302">
        <f>SUM(H266:H281)</f>
        <v>4403300</v>
      </c>
      <c r="I265" s="302">
        <f>SUM(I266:I281)</f>
        <v>3613038</v>
      </c>
      <c r="J265" s="302">
        <f>SUM(J266:J281)</f>
        <v>790262</v>
      </c>
      <c r="K265" s="303">
        <f t="shared" si="63"/>
        <v>82.05</v>
      </c>
      <c r="L265" s="302">
        <f>SUM(L266:L281)</f>
        <v>3711400</v>
      </c>
      <c r="M265" s="284">
        <f>SUM(M266:M281)</f>
        <v>3241752</v>
      </c>
      <c r="N265" s="302">
        <f>SUM(N266:N281)</f>
        <v>371286</v>
      </c>
      <c r="O265" s="304">
        <f>SUM(O266:O281)</f>
        <v>3613038</v>
      </c>
      <c r="P265" s="304">
        <f t="shared" si="62"/>
        <v>98362</v>
      </c>
      <c r="Q265" s="305">
        <f t="shared" si="60"/>
        <v>97.35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2"/>
      <c r="B266" s="261"/>
      <c r="C266" s="261"/>
      <c r="D266" s="261"/>
      <c r="E266" s="261"/>
      <c r="F266" s="261" t="s">
        <v>33</v>
      </c>
      <c r="G266" s="265" t="s">
        <v>114</v>
      </c>
      <c r="H266" s="306">
        <v>3890000</v>
      </c>
      <c r="I266" s="306">
        <f>O266</f>
        <v>3239376</v>
      </c>
      <c r="J266" s="306">
        <f t="shared" ref="J266:J295" si="64">H266-I266</f>
        <v>650624</v>
      </c>
      <c r="K266" s="303">
        <f t="shared" si="63"/>
        <v>83.27</v>
      </c>
      <c r="L266" s="306">
        <v>3304600</v>
      </c>
      <c r="M266" s="307">
        <v>2901071</v>
      </c>
      <c r="N266" s="306">
        <v>338305</v>
      </c>
      <c r="O266" s="308">
        <f t="shared" ref="O266:O281" si="65">M266+N266</f>
        <v>3239376</v>
      </c>
      <c r="P266" s="308">
        <f t="shared" si="62"/>
        <v>65224</v>
      </c>
      <c r="Q266" s="305">
        <f t="shared" si="60"/>
        <v>98.03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5"/>
      <c r="DB266" s="215"/>
      <c r="DC266" s="215"/>
      <c r="DD266" s="215"/>
      <c r="DE266" s="215"/>
      <c r="DF266" s="215"/>
      <c r="DG266" s="215"/>
      <c r="DH266" s="215"/>
      <c r="DI266" s="215"/>
      <c r="DJ266" s="215"/>
      <c r="DK266" s="215"/>
      <c r="DL266" s="215"/>
      <c r="DM266" s="215"/>
      <c r="DN266" s="215"/>
      <c r="DO266" s="215"/>
      <c r="DP266" s="215"/>
      <c r="DQ266" s="215"/>
      <c r="DR266" s="215"/>
      <c r="DS266" s="215"/>
      <c r="DT266" s="215"/>
      <c r="DU266" s="215"/>
      <c r="DV266" s="215"/>
      <c r="DW266" s="215"/>
      <c r="DX266" s="215"/>
      <c r="DY266" s="215"/>
      <c r="DZ266" s="215"/>
      <c r="EA266" s="215"/>
      <c r="EB266" s="215"/>
      <c r="EC266" s="215"/>
      <c r="ED266" s="215"/>
      <c r="EE266" s="215"/>
      <c r="EF266" s="215"/>
      <c r="EG266" s="215"/>
      <c r="EH266" s="215"/>
      <c r="EI266" s="215"/>
      <c r="EJ266" s="215"/>
      <c r="EK266" s="215"/>
      <c r="EL266" s="215"/>
      <c r="EM266" s="215"/>
      <c r="EN266" s="215"/>
      <c r="EO266" s="215"/>
      <c r="EP266" s="215"/>
      <c r="EQ266" s="215"/>
      <c r="ER266" s="215"/>
      <c r="ES266" s="215"/>
      <c r="ET266" s="215"/>
      <c r="EU266" s="215"/>
      <c r="EV266" s="215"/>
    </row>
    <row r="267" spans="1:154" ht="18" hidden="1" x14ac:dyDescent="0.2">
      <c r="A267" s="262"/>
      <c r="B267" s="261"/>
      <c r="C267" s="261"/>
      <c r="D267" s="261"/>
      <c r="E267" s="261"/>
      <c r="F267" s="261" t="s">
        <v>44</v>
      </c>
      <c r="G267" s="265" t="s">
        <v>284</v>
      </c>
      <c r="H267" s="306"/>
      <c r="I267" s="306"/>
      <c r="J267" s="306">
        <f t="shared" si="64"/>
        <v>0</v>
      </c>
      <c r="K267" s="303" t="e">
        <f t="shared" si="63"/>
        <v>#DIV/0!</v>
      </c>
      <c r="L267" s="306"/>
      <c r="M267" s="307"/>
      <c r="N267" s="306"/>
      <c r="O267" s="308">
        <f t="shared" si="65"/>
        <v>0</v>
      </c>
      <c r="P267" s="308">
        <f t="shared" si="62"/>
        <v>0</v>
      </c>
      <c r="Q267" s="305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5"/>
      <c r="DB267" s="215"/>
      <c r="DC267" s="215"/>
      <c r="DD267" s="215"/>
      <c r="DE267" s="215"/>
      <c r="DF267" s="215"/>
      <c r="DG267" s="215"/>
      <c r="DH267" s="215"/>
      <c r="DI267" s="215"/>
      <c r="DJ267" s="215"/>
      <c r="DK267" s="215"/>
      <c r="DL267" s="215"/>
      <c r="DM267" s="215"/>
      <c r="DN267" s="215"/>
      <c r="DO267" s="215"/>
      <c r="DP267" s="215"/>
      <c r="DQ267" s="215"/>
      <c r="DR267" s="215"/>
      <c r="DS267" s="215"/>
      <c r="DT267" s="215"/>
      <c r="DU267" s="215"/>
      <c r="DV267" s="215"/>
      <c r="DW267" s="215"/>
      <c r="DX267" s="215"/>
      <c r="DY267" s="215"/>
      <c r="DZ267" s="215"/>
      <c r="EA267" s="215"/>
      <c r="EB267" s="215"/>
      <c r="EC267" s="215"/>
      <c r="ED267" s="215"/>
      <c r="EE267" s="215"/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</row>
    <row r="268" spans="1:154" ht="18" hidden="1" x14ac:dyDescent="0.25">
      <c r="A268" s="262"/>
      <c r="B268" s="261"/>
      <c r="C268" s="261"/>
      <c r="D268" s="261"/>
      <c r="E268" s="261"/>
      <c r="F268" s="261" t="s">
        <v>23</v>
      </c>
      <c r="G268" s="337" t="s">
        <v>285</v>
      </c>
      <c r="H268" s="306"/>
      <c r="I268" s="306"/>
      <c r="J268" s="306">
        <f t="shared" si="64"/>
        <v>0</v>
      </c>
      <c r="K268" s="303"/>
      <c r="L268" s="306"/>
      <c r="M268" s="307"/>
      <c r="N268" s="306"/>
      <c r="O268" s="308">
        <f t="shared" si="65"/>
        <v>0</v>
      </c>
      <c r="P268" s="308">
        <f t="shared" si="62"/>
        <v>0</v>
      </c>
      <c r="Q268" s="305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5"/>
      <c r="DB268" s="215"/>
      <c r="DC268" s="215"/>
      <c r="DD268" s="215"/>
      <c r="DE268" s="215"/>
      <c r="DF268" s="215"/>
      <c r="DG268" s="215"/>
      <c r="DH268" s="215"/>
      <c r="DI268" s="215"/>
      <c r="DJ268" s="215"/>
      <c r="DK268" s="215"/>
      <c r="DL268" s="215"/>
      <c r="DM268" s="215"/>
      <c r="DN268" s="215"/>
      <c r="DO268" s="215"/>
      <c r="DP268" s="215"/>
      <c r="DQ268" s="215"/>
      <c r="DR268" s="215"/>
      <c r="DS268" s="215"/>
      <c r="DT268" s="215"/>
      <c r="DU268" s="215"/>
      <c r="DV268" s="215"/>
      <c r="DW268" s="215"/>
      <c r="DX268" s="215"/>
      <c r="DY268" s="215"/>
      <c r="DZ268" s="215"/>
      <c r="EA268" s="215"/>
      <c r="EB268" s="215"/>
      <c r="EC268" s="215"/>
      <c r="ED268" s="215"/>
      <c r="EE268" s="215"/>
      <c r="EF268" s="215"/>
      <c r="EG268" s="215"/>
      <c r="EH268" s="215"/>
      <c r="EI268" s="215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</row>
    <row r="269" spans="1:154" ht="18" x14ac:dyDescent="0.2">
      <c r="A269" s="262"/>
      <c r="B269" s="261"/>
      <c r="C269" s="261"/>
      <c r="D269" s="261"/>
      <c r="E269" s="261"/>
      <c r="F269" s="261" t="s">
        <v>116</v>
      </c>
      <c r="G269" s="265" t="s">
        <v>283</v>
      </c>
      <c r="H269" s="306">
        <v>280000</v>
      </c>
      <c r="I269" s="306">
        <f>O269</f>
        <v>177664</v>
      </c>
      <c r="J269" s="306">
        <f t="shared" si="64"/>
        <v>102336</v>
      </c>
      <c r="K269" s="303"/>
      <c r="L269" s="306">
        <v>204900</v>
      </c>
      <c r="M269" s="307">
        <v>168979</v>
      </c>
      <c r="N269" s="306">
        <v>8685</v>
      </c>
      <c r="O269" s="308">
        <f t="shared" si="65"/>
        <v>177664</v>
      </c>
      <c r="P269" s="308">
        <f t="shared" si="62"/>
        <v>27236</v>
      </c>
      <c r="Q269" s="305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5"/>
      <c r="DB269" s="215"/>
      <c r="DC269" s="215"/>
      <c r="DD269" s="215"/>
      <c r="DE269" s="215"/>
      <c r="DF269" s="215"/>
      <c r="DG269" s="215"/>
      <c r="DH269" s="215"/>
      <c r="DI269" s="215"/>
      <c r="DJ269" s="215"/>
      <c r="DK269" s="215"/>
      <c r="DL269" s="215"/>
      <c r="DM269" s="215"/>
      <c r="DN269" s="215"/>
      <c r="DO269" s="215"/>
      <c r="DP269" s="215"/>
      <c r="DQ269" s="215"/>
      <c r="DR269" s="215"/>
      <c r="DS269" s="215"/>
      <c r="DT269" s="215"/>
      <c r="DU269" s="215"/>
      <c r="DV269" s="215"/>
      <c r="DW269" s="215"/>
      <c r="DX269" s="215"/>
      <c r="DY269" s="215"/>
      <c r="DZ269" s="215"/>
      <c r="EA269" s="215"/>
      <c r="EB269" s="215"/>
      <c r="EC269" s="215"/>
      <c r="ED269" s="215"/>
      <c r="EE269" s="215"/>
      <c r="EF269" s="215"/>
      <c r="EG269" s="215"/>
      <c r="EH269" s="215"/>
      <c r="EI269" s="215"/>
      <c r="EJ269" s="215"/>
      <c r="EK269" s="215"/>
      <c r="EL269" s="215"/>
      <c r="EM269" s="215"/>
      <c r="EN269" s="215"/>
      <c r="EO269" s="215"/>
      <c r="EP269" s="215"/>
      <c r="EQ269" s="215"/>
      <c r="ER269" s="215"/>
      <c r="ES269" s="215"/>
      <c r="ET269" s="215"/>
      <c r="EU269" s="215"/>
      <c r="EV269" s="215"/>
    </row>
    <row r="270" spans="1:154" ht="18" x14ac:dyDescent="0.25">
      <c r="A270" s="262"/>
      <c r="B270" s="261"/>
      <c r="C270" s="261"/>
      <c r="D270" s="261"/>
      <c r="E270" s="261"/>
      <c r="F270" s="261" t="s">
        <v>34</v>
      </c>
      <c r="G270" s="337" t="s">
        <v>286</v>
      </c>
      <c r="H270" s="306"/>
      <c r="I270" s="306"/>
      <c r="J270" s="306">
        <f t="shared" si="64"/>
        <v>0</v>
      </c>
      <c r="K270" s="303"/>
      <c r="L270" s="306"/>
      <c r="M270" s="307"/>
      <c r="N270" s="306"/>
      <c r="O270" s="308">
        <f t="shared" si="65"/>
        <v>0</v>
      </c>
      <c r="P270" s="308">
        <f t="shared" si="62"/>
        <v>0</v>
      </c>
      <c r="Q270" s="305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215"/>
      <c r="DT270" s="215"/>
      <c r="DU270" s="215"/>
      <c r="DV270" s="215"/>
      <c r="DW270" s="215"/>
      <c r="DX270" s="215"/>
      <c r="DY270" s="215"/>
      <c r="DZ270" s="215"/>
      <c r="EA270" s="215"/>
      <c r="EB270" s="215"/>
      <c r="EC270" s="215"/>
      <c r="ED270" s="215"/>
      <c r="EE270" s="215"/>
      <c r="EF270" s="215"/>
      <c r="EG270" s="215"/>
      <c r="EH270" s="215"/>
      <c r="EI270" s="215"/>
      <c r="EJ270" s="215"/>
      <c r="EK270" s="215"/>
      <c r="EL270" s="215"/>
      <c r="EM270" s="215"/>
      <c r="EN270" s="215"/>
      <c r="EO270" s="215"/>
      <c r="EP270" s="215"/>
      <c r="EQ270" s="215"/>
      <c r="ER270" s="215"/>
      <c r="ES270" s="215"/>
      <c r="ET270" s="215"/>
      <c r="EU270" s="215"/>
      <c r="EV270" s="215"/>
      <c r="EW270" s="215"/>
      <c r="EX270" s="215"/>
    </row>
    <row r="271" spans="1:154" ht="18" hidden="1" x14ac:dyDescent="0.25">
      <c r="A271" s="262"/>
      <c r="B271" s="261"/>
      <c r="C271" s="261"/>
      <c r="D271" s="261"/>
      <c r="E271" s="261"/>
      <c r="F271" s="261" t="s">
        <v>126</v>
      </c>
      <c r="G271" s="337" t="s">
        <v>287</v>
      </c>
      <c r="H271" s="306"/>
      <c r="I271" s="306"/>
      <c r="J271" s="306">
        <f t="shared" si="64"/>
        <v>0</v>
      </c>
      <c r="K271" s="303"/>
      <c r="L271" s="306"/>
      <c r="M271" s="307"/>
      <c r="N271" s="306"/>
      <c r="O271" s="308">
        <f t="shared" si="65"/>
        <v>0</v>
      </c>
      <c r="P271" s="308">
        <f t="shared" si="62"/>
        <v>0</v>
      </c>
      <c r="Q271" s="305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5"/>
      <c r="DD271" s="215"/>
      <c r="DE271" s="215"/>
      <c r="DF271" s="215"/>
      <c r="DG271" s="215"/>
      <c r="DH271" s="215"/>
      <c r="DI271" s="215"/>
      <c r="DJ271" s="215"/>
      <c r="DK271" s="215"/>
      <c r="DL271" s="215"/>
      <c r="DM271" s="215"/>
      <c r="DN271" s="215"/>
      <c r="DO271" s="215"/>
      <c r="DP271" s="215"/>
      <c r="DQ271" s="215"/>
      <c r="DR271" s="215"/>
      <c r="DS271" s="215"/>
      <c r="DT271" s="215"/>
      <c r="DU271" s="215"/>
      <c r="DV271" s="215"/>
      <c r="DW271" s="215"/>
      <c r="DX271" s="215"/>
      <c r="DY271" s="215"/>
      <c r="DZ271" s="215"/>
      <c r="EA271" s="215"/>
      <c r="EB271" s="215"/>
      <c r="EC271" s="215"/>
      <c r="ED271" s="215"/>
      <c r="EE271" s="215"/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</row>
    <row r="272" spans="1:154" ht="18" hidden="1" x14ac:dyDescent="0.25">
      <c r="A272" s="262"/>
      <c r="B272" s="261"/>
      <c r="C272" s="261"/>
      <c r="D272" s="261"/>
      <c r="E272" s="261"/>
      <c r="F272" s="261" t="s">
        <v>117</v>
      </c>
      <c r="G272" s="337" t="s">
        <v>288</v>
      </c>
      <c r="H272" s="306"/>
      <c r="I272" s="306"/>
      <c r="J272" s="306">
        <f t="shared" si="64"/>
        <v>0</v>
      </c>
      <c r="K272" s="303"/>
      <c r="L272" s="306"/>
      <c r="M272" s="307"/>
      <c r="N272" s="306"/>
      <c r="O272" s="308">
        <f t="shared" si="65"/>
        <v>0</v>
      </c>
      <c r="P272" s="308">
        <f t="shared" si="62"/>
        <v>0</v>
      </c>
      <c r="Q272" s="305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5"/>
      <c r="DD272" s="215"/>
      <c r="DE272" s="215"/>
      <c r="DF272" s="215"/>
      <c r="DG272" s="215"/>
      <c r="DH272" s="215"/>
      <c r="DI272" s="215"/>
      <c r="DJ272" s="215"/>
      <c r="DK272" s="215"/>
      <c r="DL272" s="215"/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/>
      <c r="EC272" s="215"/>
      <c r="ED272" s="215"/>
      <c r="EE272" s="215"/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</row>
    <row r="273" spans="1:154" ht="18" hidden="1" x14ac:dyDescent="0.25">
      <c r="A273" s="262"/>
      <c r="B273" s="261"/>
      <c r="C273" s="261"/>
      <c r="D273" s="261"/>
      <c r="E273" s="261"/>
      <c r="F273" s="261" t="s">
        <v>39</v>
      </c>
      <c r="G273" s="337" t="s">
        <v>289</v>
      </c>
      <c r="H273" s="306"/>
      <c r="I273" s="306"/>
      <c r="J273" s="306">
        <f t="shared" si="64"/>
        <v>0</v>
      </c>
      <c r="K273" s="303"/>
      <c r="L273" s="306"/>
      <c r="M273" s="307"/>
      <c r="N273" s="306"/>
      <c r="O273" s="308">
        <f t="shared" si="65"/>
        <v>0</v>
      </c>
      <c r="P273" s="308">
        <f t="shared" si="62"/>
        <v>0</v>
      </c>
      <c r="Q273" s="305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215"/>
      <c r="ED273" s="215"/>
      <c r="EE273" s="215"/>
      <c r="EF273" s="215"/>
      <c r="EG273" s="215"/>
      <c r="EH273" s="215"/>
      <c r="EI273" s="215"/>
      <c r="EJ273" s="215"/>
      <c r="EK273" s="215"/>
      <c r="EL273" s="215"/>
      <c r="EM273" s="215"/>
      <c r="EN273" s="215"/>
      <c r="EO273" s="215"/>
      <c r="EP273" s="215"/>
      <c r="EQ273" s="215"/>
      <c r="ER273" s="215"/>
      <c r="ES273" s="215"/>
      <c r="ET273" s="215"/>
      <c r="EU273" s="215"/>
      <c r="EV273" s="215"/>
      <c r="EW273" s="215"/>
      <c r="EX273" s="215"/>
    </row>
    <row r="274" spans="1:154" ht="18" hidden="1" x14ac:dyDescent="0.25">
      <c r="A274" s="262"/>
      <c r="B274" s="261"/>
      <c r="C274" s="261"/>
      <c r="D274" s="261"/>
      <c r="E274" s="261"/>
      <c r="F274" s="261">
        <v>10</v>
      </c>
      <c r="G274" s="337" t="s">
        <v>290</v>
      </c>
      <c r="H274" s="306"/>
      <c r="I274" s="306"/>
      <c r="J274" s="306">
        <f t="shared" si="64"/>
        <v>0</v>
      </c>
      <c r="K274" s="303"/>
      <c r="L274" s="306"/>
      <c r="M274" s="307"/>
      <c r="N274" s="306"/>
      <c r="O274" s="308">
        <f t="shared" si="65"/>
        <v>0</v>
      </c>
      <c r="P274" s="308">
        <f t="shared" si="62"/>
        <v>0</v>
      </c>
      <c r="Q274" s="305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5"/>
      <c r="DD274" s="215"/>
      <c r="DE274" s="215"/>
      <c r="DF274" s="215"/>
      <c r="DG274" s="215"/>
      <c r="DH274" s="215"/>
      <c r="DI274" s="215"/>
      <c r="DJ274" s="215"/>
      <c r="DK274" s="215"/>
      <c r="DL274" s="215"/>
      <c r="DM274" s="215"/>
      <c r="DN274" s="215"/>
      <c r="DO274" s="215"/>
      <c r="DP274" s="215"/>
      <c r="DQ274" s="215"/>
      <c r="DR274" s="215"/>
      <c r="DS274" s="215"/>
      <c r="DT274" s="215"/>
      <c r="DU274" s="215"/>
      <c r="DV274" s="215"/>
      <c r="DW274" s="215"/>
      <c r="DX274" s="215"/>
      <c r="DY274" s="215"/>
      <c r="DZ274" s="215"/>
      <c r="EA274" s="215"/>
      <c r="EB274" s="215"/>
      <c r="EC274" s="215"/>
      <c r="ED274" s="215"/>
      <c r="EE274" s="215"/>
      <c r="EF274" s="215"/>
      <c r="EG274" s="215"/>
      <c r="EH274" s="215"/>
      <c r="EI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</row>
    <row r="275" spans="1:154" ht="18" hidden="1" x14ac:dyDescent="0.25">
      <c r="A275" s="262"/>
      <c r="B275" s="261"/>
      <c r="C275" s="261"/>
      <c r="D275" s="261"/>
      <c r="E275" s="261"/>
      <c r="F275" s="261">
        <v>11</v>
      </c>
      <c r="G275" s="337" t="s">
        <v>291</v>
      </c>
      <c r="H275" s="306"/>
      <c r="I275" s="306"/>
      <c r="J275" s="306">
        <f t="shared" si="64"/>
        <v>0</v>
      </c>
      <c r="K275" s="303"/>
      <c r="L275" s="306"/>
      <c r="M275" s="307"/>
      <c r="N275" s="306"/>
      <c r="O275" s="308">
        <f t="shared" si="65"/>
        <v>0</v>
      </c>
      <c r="P275" s="308">
        <f t="shared" si="62"/>
        <v>0</v>
      </c>
      <c r="Q275" s="305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5"/>
      <c r="DD275" s="215"/>
      <c r="DE275" s="215"/>
      <c r="DF275" s="215"/>
      <c r="DG275" s="215"/>
      <c r="DH275" s="215"/>
      <c r="DI275" s="215"/>
      <c r="DJ275" s="215"/>
      <c r="DK275" s="215"/>
      <c r="DL275" s="215"/>
      <c r="DM275" s="215"/>
      <c r="DN275" s="215"/>
      <c r="DO275" s="215"/>
      <c r="DP275" s="215"/>
      <c r="DQ275" s="215"/>
      <c r="DR275" s="215"/>
      <c r="DS275" s="215"/>
      <c r="DT275" s="215"/>
      <c r="DU275" s="215"/>
      <c r="DV275" s="215"/>
      <c r="DW275" s="215"/>
      <c r="DX275" s="215"/>
      <c r="DY275" s="215"/>
      <c r="DZ275" s="215"/>
      <c r="EA275" s="215"/>
      <c r="EB275" s="215"/>
      <c r="EC275" s="215"/>
      <c r="ED275" s="215"/>
      <c r="EE275" s="215"/>
      <c r="EF275" s="215"/>
      <c r="EG275" s="215"/>
      <c r="EH275" s="215"/>
      <c r="EI275" s="215"/>
      <c r="EJ275" s="215"/>
      <c r="EK275" s="215"/>
      <c r="EL275" s="215"/>
      <c r="EM275" s="215"/>
      <c r="EN275" s="215"/>
      <c r="EO275" s="215"/>
      <c r="EP275" s="215"/>
      <c r="EQ275" s="215"/>
      <c r="ER275" s="215"/>
      <c r="ES275" s="215"/>
      <c r="ET275" s="215"/>
      <c r="EU275" s="215"/>
      <c r="EV275" s="215"/>
      <c r="EW275" s="215"/>
      <c r="EX275" s="215"/>
    </row>
    <row r="276" spans="1:154" ht="18" x14ac:dyDescent="0.2">
      <c r="A276" s="262"/>
      <c r="B276" s="261"/>
      <c r="C276" s="261"/>
      <c r="D276" s="261"/>
      <c r="E276" s="261"/>
      <c r="F276" s="261">
        <v>12</v>
      </c>
      <c r="G276" s="265" t="s">
        <v>169</v>
      </c>
      <c r="H276" s="306">
        <v>112300</v>
      </c>
      <c r="I276" s="306">
        <f>O276</f>
        <v>112300</v>
      </c>
      <c r="J276" s="306">
        <f t="shared" si="64"/>
        <v>0</v>
      </c>
      <c r="K276" s="303">
        <f t="shared" si="63"/>
        <v>100</v>
      </c>
      <c r="L276" s="306">
        <v>112300</v>
      </c>
      <c r="M276" s="307">
        <v>97152</v>
      </c>
      <c r="N276" s="306">
        <v>15148</v>
      </c>
      <c r="O276" s="308">
        <f t="shared" si="65"/>
        <v>112300</v>
      </c>
      <c r="P276" s="308">
        <f t="shared" si="62"/>
        <v>0</v>
      </c>
      <c r="Q276" s="305">
        <f t="shared" si="60"/>
        <v>100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215"/>
      <c r="ER276" s="215"/>
      <c r="ES276" s="215"/>
      <c r="ET276" s="215"/>
      <c r="EU276" s="215"/>
      <c r="EV276" s="215"/>
      <c r="EW276" s="215"/>
      <c r="EX276" s="215"/>
    </row>
    <row r="277" spans="1:154" ht="18" x14ac:dyDescent="0.2">
      <c r="A277" s="262"/>
      <c r="B277" s="261"/>
      <c r="C277" s="261"/>
      <c r="D277" s="261"/>
      <c r="E277" s="261"/>
      <c r="F277" s="261">
        <v>13</v>
      </c>
      <c r="G277" s="265" t="s">
        <v>170</v>
      </c>
      <c r="H277" s="306">
        <v>1000</v>
      </c>
      <c r="I277" s="306">
        <v>253</v>
      </c>
      <c r="J277" s="306">
        <f t="shared" si="64"/>
        <v>747</v>
      </c>
      <c r="K277" s="303">
        <f t="shared" si="63"/>
        <v>25.3</v>
      </c>
      <c r="L277" s="306">
        <v>700</v>
      </c>
      <c r="M277" s="307">
        <v>253</v>
      </c>
      <c r="N277" s="306">
        <v>0</v>
      </c>
      <c r="O277" s="308">
        <f t="shared" si="65"/>
        <v>253</v>
      </c>
      <c r="P277" s="308">
        <f t="shared" si="62"/>
        <v>447</v>
      </c>
      <c r="Q277" s="305">
        <f t="shared" si="60"/>
        <v>36.14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5"/>
      <c r="DD277" s="215"/>
      <c r="DE277" s="215"/>
      <c r="DF277" s="215"/>
      <c r="DG277" s="215"/>
      <c r="DH277" s="215"/>
      <c r="DI277" s="215"/>
      <c r="DJ277" s="215"/>
      <c r="DK277" s="215"/>
      <c r="DL277" s="215"/>
      <c r="DM277" s="215"/>
      <c r="DN277" s="215"/>
      <c r="DO277" s="215"/>
      <c r="DP277" s="215"/>
      <c r="DQ277" s="215"/>
      <c r="DR277" s="215"/>
      <c r="DS277" s="215"/>
      <c r="DT277" s="215"/>
      <c r="DU277" s="215"/>
      <c r="DV277" s="215"/>
      <c r="DW277" s="215"/>
      <c r="DX277" s="215"/>
      <c r="DY277" s="215"/>
      <c r="DZ277" s="215"/>
      <c r="EA277" s="215"/>
      <c r="EB277" s="215"/>
      <c r="EC277" s="215"/>
      <c r="ED277" s="215"/>
      <c r="EE277" s="215"/>
      <c r="EF277" s="215"/>
      <c r="EG277" s="215"/>
      <c r="EH277" s="215"/>
      <c r="EI277" s="215"/>
      <c r="EJ277" s="215"/>
      <c r="EK277" s="215"/>
      <c r="EL277" s="215"/>
      <c r="EM277" s="215"/>
      <c r="EN277" s="215"/>
      <c r="EO277" s="215"/>
      <c r="EP277" s="215"/>
      <c r="EQ277" s="215"/>
      <c r="ER277" s="215"/>
      <c r="ES277" s="215"/>
      <c r="ET277" s="215"/>
      <c r="EU277" s="215"/>
      <c r="EV277" s="215"/>
      <c r="EW277" s="215"/>
      <c r="EX277" s="215"/>
    </row>
    <row r="278" spans="1:154" ht="18" x14ac:dyDescent="0.2">
      <c r="A278" s="262"/>
      <c r="B278" s="261"/>
      <c r="C278" s="261"/>
      <c r="D278" s="261"/>
      <c r="E278" s="261"/>
      <c r="F278" s="261">
        <v>14</v>
      </c>
      <c r="G278" s="265" t="s">
        <v>277</v>
      </c>
      <c r="H278" s="306"/>
      <c r="I278" s="306"/>
      <c r="J278" s="306">
        <f t="shared" si="64"/>
        <v>0</v>
      </c>
      <c r="K278" s="303"/>
      <c r="L278" s="306"/>
      <c r="M278" s="307"/>
      <c r="N278" s="306"/>
      <c r="O278" s="308">
        <f t="shared" si="65"/>
        <v>0</v>
      </c>
      <c r="P278" s="308">
        <f t="shared" si="62"/>
        <v>0</v>
      </c>
      <c r="Q278" s="305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5"/>
      <c r="DD278" s="215"/>
      <c r="DE278" s="215"/>
      <c r="DF278" s="215"/>
      <c r="DG278" s="215"/>
      <c r="DH278" s="215"/>
      <c r="DI278" s="215"/>
      <c r="DJ278" s="215"/>
      <c r="DK278" s="215"/>
      <c r="DL278" s="215"/>
      <c r="DM278" s="215"/>
      <c r="DN278" s="215"/>
      <c r="DO278" s="215"/>
      <c r="DP278" s="215"/>
      <c r="DQ278" s="215"/>
      <c r="DR278" s="215"/>
      <c r="DS278" s="215"/>
      <c r="DT278" s="215"/>
      <c r="DU278" s="215"/>
      <c r="DV278" s="215"/>
      <c r="DW278" s="215"/>
      <c r="DX278" s="215"/>
      <c r="DY278" s="215"/>
      <c r="DZ278" s="215"/>
      <c r="EA278" s="215"/>
      <c r="EB278" s="215"/>
      <c r="EC278" s="215"/>
      <c r="ED278" s="215"/>
      <c r="EE278" s="215"/>
      <c r="EF278" s="215"/>
      <c r="EG278" s="215"/>
      <c r="EH278" s="215"/>
      <c r="EI278" s="215"/>
      <c r="EJ278" s="215"/>
      <c r="EK278" s="215"/>
      <c r="EL278" s="215"/>
      <c r="EM278" s="215"/>
      <c r="EN278" s="215"/>
      <c r="EO278" s="215"/>
      <c r="EP278" s="215"/>
      <c r="EQ278" s="215"/>
      <c r="ER278" s="215"/>
      <c r="ES278" s="215"/>
      <c r="ET278" s="215"/>
      <c r="EU278" s="215"/>
      <c r="EV278" s="215"/>
      <c r="EW278" s="215"/>
      <c r="EX278" s="215"/>
    </row>
    <row r="279" spans="1:154" ht="18" hidden="1" x14ac:dyDescent="0.2">
      <c r="A279" s="262"/>
      <c r="B279" s="261"/>
      <c r="C279" s="261"/>
      <c r="D279" s="261"/>
      <c r="E279" s="261"/>
      <c r="F279" s="261">
        <v>15</v>
      </c>
      <c r="G279" s="265" t="s">
        <v>416</v>
      </c>
      <c r="H279" s="306"/>
      <c r="I279" s="306"/>
      <c r="J279" s="306">
        <f t="shared" si="64"/>
        <v>0</v>
      </c>
      <c r="K279" s="303"/>
      <c r="L279" s="306"/>
      <c r="M279" s="307"/>
      <c r="N279" s="306"/>
      <c r="O279" s="308">
        <f t="shared" si="65"/>
        <v>0</v>
      </c>
      <c r="P279" s="308">
        <f t="shared" si="62"/>
        <v>0</v>
      </c>
      <c r="Q279" s="305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5"/>
      <c r="DD279" s="215"/>
      <c r="DE279" s="215"/>
      <c r="DF279" s="215"/>
      <c r="DG279" s="215"/>
      <c r="DH279" s="215"/>
      <c r="DI279" s="215"/>
      <c r="DJ279" s="215"/>
      <c r="DK279" s="215"/>
      <c r="DL279" s="215"/>
      <c r="DM279" s="215"/>
      <c r="DN279" s="215"/>
      <c r="DO279" s="215"/>
      <c r="DP279" s="215"/>
      <c r="DQ279" s="215"/>
      <c r="DR279" s="215"/>
      <c r="DS279" s="215"/>
      <c r="DT279" s="215"/>
      <c r="DU279" s="215"/>
      <c r="DV279" s="215"/>
      <c r="DW279" s="215"/>
      <c r="DX279" s="215"/>
      <c r="DY279" s="215"/>
      <c r="DZ279" s="215"/>
      <c r="EA279" s="215"/>
      <c r="EB279" s="215"/>
      <c r="EC279" s="215"/>
      <c r="ED279" s="215"/>
      <c r="EE279" s="215"/>
      <c r="EF279" s="215"/>
      <c r="EG279" s="215"/>
      <c r="EH279" s="215"/>
      <c r="EI279" s="215"/>
      <c r="EJ279" s="215"/>
      <c r="EK279" s="215"/>
      <c r="EL279" s="215"/>
      <c r="EM279" s="215"/>
      <c r="EN279" s="215"/>
      <c r="EO279" s="215"/>
      <c r="EP279" s="215"/>
      <c r="EQ279" s="215"/>
      <c r="ER279" s="215"/>
      <c r="ES279" s="215"/>
      <c r="ET279" s="215"/>
      <c r="EU279" s="215"/>
      <c r="EV279" s="215"/>
      <c r="EW279" s="215"/>
      <c r="EX279" s="215"/>
    </row>
    <row r="280" spans="1:154" ht="18" x14ac:dyDescent="0.2">
      <c r="A280" s="262"/>
      <c r="B280" s="261"/>
      <c r="C280" s="261"/>
      <c r="D280" s="261"/>
      <c r="E280" s="261"/>
      <c r="F280" s="261">
        <v>17</v>
      </c>
      <c r="G280" s="265" t="s">
        <v>279</v>
      </c>
      <c r="H280" s="306">
        <v>120000</v>
      </c>
      <c r="I280" s="306">
        <f>O280</f>
        <v>83445</v>
      </c>
      <c r="J280" s="306">
        <f t="shared" si="64"/>
        <v>36555</v>
      </c>
      <c r="K280" s="303">
        <f t="shared" si="63"/>
        <v>69.540000000000006</v>
      </c>
      <c r="L280" s="306">
        <v>88900</v>
      </c>
      <c r="M280" s="307">
        <v>74297</v>
      </c>
      <c r="N280" s="306">
        <v>9148</v>
      </c>
      <c r="O280" s="308">
        <f t="shared" si="65"/>
        <v>83445</v>
      </c>
      <c r="P280" s="308">
        <f t="shared" si="62"/>
        <v>5455</v>
      </c>
      <c r="Q280" s="305">
        <f t="shared" si="60"/>
        <v>93.86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A280" s="215"/>
      <c r="EB280" s="215"/>
      <c r="EC280" s="215"/>
      <c r="ED280" s="215"/>
      <c r="EE280" s="215"/>
      <c r="EF280" s="215"/>
      <c r="EG280" s="215"/>
      <c r="EH280" s="215"/>
      <c r="EI280" s="215"/>
      <c r="EJ280" s="215"/>
      <c r="EK280" s="215"/>
      <c r="EL280" s="215"/>
      <c r="EM280" s="215"/>
      <c r="EN280" s="215"/>
      <c r="EO280" s="215"/>
      <c r="EP280" s="215"/>
      <c r="EQ280" s="215"/>
      <c r="ER280" s="215"/>
      <c r="ES280" s="215"/>
      <c r="ET280" s="215"/>
      <c r="EU280" s="215"/>
      <c r="EV280" s="215"/>
      <c r="EW280" s="215"/>
      <c r="EX280" s="215"/>
    </row>
    <row r="281" spans="1:154" ht="18" x14ac:dyDescent="0.2">
      <c r="A281" s="262"/>
      <c r="B281" s="261"/>
      <c r="C281" s="261"/>
      <c r="D281" s="261"/>
      <c r="E281" s="261"/>
      <c r="F281" s="261" t="s">
        <v>91</v>
      </c>
      <c r="G281" s="265" t="s">
        <v>278</v>
      </c>
      <c r="H281" s="306"/>
      <c r="I281" s="306"/>
      <c r="J281" s="306">
        <f t="shared" si="64"/>
        <v>0</v>
      </c>
      <c r="K281" s="303" t="e">
        <f t="shared" si="63"/>
        <v>#DIV/0!</v>
      </c>
      <c r="L281" s="306"/>
      <c r="M281" s="307"/>
      <c r="N281" s="306"/>
      <c r="O281" s="308">
        <f t="shared" si="65"/>
        <v>0</v>
      </c>
      <c r="P281" s="308">
        <f t="shared" si="62"/>
        <v>0</v>
      </c>
      <c r="Q281" s="305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5"/>
      <c r="DD281" s="215"/>
      <c r="DE281" s="215"/>
      <c r="DF281" s="215"/>
      <c r="DG281" s="215"/>
      <c r="DH281" s="215"/>
      <c r="DI281" s="215"/>
      <c r="DJ281" s="215"/>
      <c r="DK281" s="215"/>
      <c r="DL281" s="215"/>
      <c r="DM281" s="215"/>
      <c r="DN281" s="215"/>
      <c r="DO281" s="215"/>
      <c r="DP281" s="215"/>
      <c r="DQ281" s="215"/>
      <c r="DR281" s="215"/>
      <c r="DS281" s="215"/>
      <c r="DT281" s="215"/>
      <c r="DU281" s="215"/>
      <c r="DV281" s="215"/>
      <c r="DW281" s="215"/>
      <c r="DX281" s="215"/>
      <c r="DY281" s="215"/>
      <c r="DZ281" s="215"/>
      <c r="EA281" s="215"/>
      <c r="EB281" s="215"/>
      <c r="EC281" s="215"/>
      <c r="ED281" s="215"/>
      <c r="EE281" s="215"/>
      <c r="EF281" s="215"/>
      <c r="EG281" s="215"/>
      <c r="EH281" s="215"/>
      <c r="EI281" s="215"/>
      <c r="EJ281" s="215"/>
      <c r="EK281" s="215"/>
      <c r="EL281" s="215"/>
      <c r="EM281" s="215"/>
      <c r="EN281" s="215"/>
      <c r="EO281" s="215"/>
      <c r="EP281" s="215"/>
      <c r="EQ281" s="215"/>
      <c r="ER281" s="215"/>
      <c r="ES281" s="215"/>
      <c r="ET281" s="215"/>
      <c r="EU281" s="215"/>
      <c r="EV281" s="215"/>
      <c r="EW281" s="215"/>
      <c r="EX281" s="215"/>
    </row>
    <row r="282" spans="1:154" ht="18" x14ac:dyDescent="0.2">
      <c r="A282" s="250"/>
      <c r="B282" s="251"/>
      <c r="C282" s="251"/>
      <c r="D282" s="251"/>
      <c r="E282" s="251" t="s">
        <v>31</v>
      </c>
      <c r="F282" s="251"/>
      <c r="G282" s="263" t="s">
        <v>320</v>
      </c>
      <c r="H282" s="302">
        <f>H286+H288+H287</f>
        <v>30000</v>
      </c>
      <c r="I282" s="302">
        <f>I286+I288+I287</f>
        <v>12000</v>
      </c>
      <c r="J282" s="306">
        <f t="shared" si="64"/>
        <v>18000</v>
      </c>
      <c r="K282" s="303"/>
      <c r="L282" s="302">
        <f>L286+L288+L287</f>
        <v>30000</v>
      </c>
      <c r="M282" s="284">
        <f>M286+M288+M287</f>
        <v>0</v>
      </c>
      <c r="N282" s="302">
        <f>N286+N288+N287</f>
        <v>12000</v>
      </c>
      <c r="O282" s="304">
        <f t="shared" ref="O282" si="66">O286+O288+O287</f>
        <v>12000</v>
      </c>
      <c r="P282" s="304">
        <f t="shared" si="62"/>
        <v>18000</v>
      </c>
      <c r="Q282" s="305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5"/>
      <c r="DD282" s="215"/>
      <c r="DE282" s="215"/>
      <c r="DF282" s="215"/>
      <c r="DG282" s="215"/>
      <c r="DH282" s="215"/>
      <c r="DI282" s="215"/>
      <c r="DJ282" s="215"/>
      <c r="DK282" s="215"/>
      <c r="DL282" s="215"/>
      <c r="DM282" s="215"/>
      <c r="DN282" s="215"/>
      <c r="DO282" s="215"/>
      <c r="DP282" s="215"/>
      <c r="DQ282" s="215"/>
      <c r="DR282" s="215"/>
      <c r="DS282" s="215"/>
      <c r="DT282" s="215"/>
      <c r="DU282" s="215"/>
      <c r="DV282" s="215"/>
      <c r="DW282" s="215"/>
      <c r="DX282" s="215"/>
      <c r="DY282" s="215"/>
      <c r="DZ282" s="215"/>
      <c r="EA282" s="215"/>
      <c r="EB282" s="215"/>
      <c r="EC282" s="215"/>
      <c r="ED282" s="215"/>
      <c r="EE282" s="215"/>
      <c r="EF282" s="215"/>
      <c r="EG282" s="215"/>
      <c r="EH282" s="215"/>
      <c r="EI282" s="215"/>
      <c r="EJ282" s="215"/>
      <c r="EK282" s="215"/>
      <c r="EL282" s="215"/>
      <c r="EM282" s="215"/>
      <c r="EN282" s="215"/>
      <c r="EO282" s="215"/>
      <c r="EP282" s="215"/>
      <c r="EQ282" s="215"/>
      <c r="ER282" s="215"/>
      <c r="ES282" s="215"/>
      <c r="ET282" s="215"/>
      <c r="EU282" s="215"/>
      <c r="EV282" s="215"/>
      <c r="EW282" s="215"/>
      <c r="EX282" s="215"/>
    </row>
    <row r="283" spans="1:154" ht="18" hidden="1" x14ac:dyDescent="0.2">
      <c r="A283" s="262"/>
      <c r="B283" s="261"/>
      <c r="C283" s="261"/>
      <c r="D283" s="261"/>
      <c r="E283" s="261"/>
      <c r="F283" s="261" t="s">
        <v>33</v>
      </c>
      <c r="G283" s="265" t="s">
        <v>280</v>
      </c>
      <c r="H283" s="306"/>
      <c r="I283" s="306"/>
      <c r="J283" s="306">
        <f t="shared" si="64"/>
        <v>0</v>
      </c>
      <c r="K283" s="303"/>
      <c r="L283" s="306"/>
      <c r="M283" s="307"/>
      <c r="N283" s="306"/>
      <c r="O283" s="308">
        <f t="shared" ref="O283:O288" si="67">M283+N283</f>
        <v>0</v>
      </c>
      <c r="P283" s="308">
        <f t="shared" si="62"/>
        <v>0</v>
      </c>
      <c r="Q283" s="305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5"/>
      <c r="DD283" s="215"/>
      <c r="DE283" s="215"/>
      <c r="DF283" s="215"/>
      <c r="DG283" s="215"/>
      <c r="DH283" s="215"/>
      <c r="DI283" s="215"/>
      <c r="DJ283" s="215"/>
      <c r="DK283" s="215"/>
      <c r="DL283" s="215"/>
      <c r="DM283" s="215"/>
      <c r="DN283" s="215"/>
      <c r="DO283" s="215"/>
      <c r="DP283" s="215"/>
      <c r="DQ283" s="215"/>
      <c r="DR283" s="215"/>
      <c r="DS283" s="215"/>
      <c r="DT283" s="215"/>
      <c r="DU283" s="215"/>
      <c r="DV283" s="215"/>
      <c r="DW283" s="215"/>
      <c r="DX283" s="215"/>
      <c r="DY283" s="215"/>
      <c r="DZ283" s="215"/>
      <c r="EA283" s="215"/>
      <c r="EB283" s="215"/>
      <c r="EC283" s="215"/>
      <c r="ED283" s="215"/>
      <c r="EE283" s="215"/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</row>
    <row r="284" spans="1:154" ht="18" hidden="1" x14ac:dyDescent="0.2">
      <c r="A284" s="262"/>
      <c r="B284" s="261"/>
      <c r="C284" s="261"/>
      <c r="D284" s="261"/>
      <c r="E284" s="261"/>
      <c r="F284" s="261" t="s">
        <v>31</v>
      </c>
      <c r="G284" s="265" t="s">
        <v>281</v>
      </c>
      <c r="H284" s="306"/>
      <c r="I284" s="306"/>
      <c r="J284" s="306">
        <f t="shared" si="64"/>
        <v>0</v>
      </c>
      <c r="K284" s="303"/>
      <c r="L284" s="306"/>
      <c r="M284" s="307"/>
      <c r="N284" s="306"/>
      <c r="O284" s="308">
        <f t="shared" si="67"/>
        <v>0</v>
      </c>
      <c r="P284" s="308">
        <f t="shared" si="62"/>
        <v>0</v>
      </c>
      <c r="Q284" s="305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5"/>
      <c r="DD284" s="215"/>
      <c r="DE284" s="215"/>
      <c r="DF284" s="215"/>
      <c r="DG284" s="215"/>
      <c r="DH284" s="215"/>
      <c r="DI284" s="215"/>
      <c r="DJ284" s="215"/>
      <c r="DK284" s="215"/>
      <c r="DL284" s="215"/>
      <c r="DM284" s="215"/>
      <c r="DN284" s="215"/>
      <c r="DO284" s="215"/>
      <c r="DP284" s="215"/>
      <c r="DQ284" s="215"/>
      <c r="DR284" s="215"/>
      <c r="DS284" s="215"/>
      <c r="DT284" s="215"/>
      <c r="DU284" s="215"/>
      <c r="DV284" s="215"/>
      <c r="DW284" s="215"/>
      <c r="DX284" s="215"/>
      <c r="DY284" s="215"/>
      <c r="DZ284" s="215"/>
      <c r="EA284" s="215"/>
      <c r="EB284" s="215"/>
      <c r="EC284" s="215"/>
      <c r="ED284" s="215"/>
      <c r="EE284" s="215"/>
      <c r="EF284" s="215"/>
      <c r="EG284" s="215"/>
      <c r="EH284" s="215"/>
      <c r="EI284" s="215"/>
      <c r="EJ284" s="215"/>
      <c r="EK284" s="215"/>
      <c r="EL284" s="215"/>
      <c r="EM284" s="215"/>
      <c r="EN284" s="215"/>
      <c r="EO284" s="215"/>
      <c r="EP284" s="215"/>
      <c r="EQ284" s="215"/>
      <c r="ER284" s="215"/>
      <c r="ES284" s="215"/>
      <c r="ET284" s="215"/>
      <c r="EU284" s="215"/>
      <c r="EV284" s="215"/>
      <c r="EW284" s="215"/>
      <c r="EX284" s="215"/>
    </row>
    <row r="285" spans="1:154" ht="18" hidden="1" x14ac:dyDescent="0.2">
      <c r="A285" s="262"/>
      <c r="B285" s="261"/>
      <c r="C285" s="261"/>
      <c r="D285" s="261"/>
      <c r="E285" s="261"/>
      <c r="F285" s="261" t="s">
        <v>44</v>
      </c>
      <c r="G285" s="265" t="s">
        <v>282</v>
      </c>
      <c r="H285" s="306"/>
      <c r="I285" s="306"/>
      <c r="J285" s="306">
        <f t="shared" si="64"/>
        <v>0</v>
      </c>
      <c r="K285" s="303"/>
      <c r="L285" s="306"/>
      <c r="M285" s="307"/>
      <c r="N285" s="306"/>
      <c r="O285" s="308">
        <f t="shared" si="67"/>
        <v>0</v>
      </c>
      <c r="P285" s="308">
        <f t="shared" si="62"/>
        <v>0</v>
      </c>
      <c r="Q285" s="305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5"/>
      <c r="DD285" s="215"/>
      <c r="DE285" s="215"/>
      <c r="DF285" s="215"/>
      <c r="DG285" s="215"/>
      <c r="DH285" s="215"/>
      <c r="DI285" s="215"/>
      <c r="DJ285" s="215"/>
      <c r="DK285" s="215"/>
      <c r="DL285" s="215"/>
      <c r="DM285" s="215"/>
      <c r="DN285" s="215"/>
      <c r="DO285" s="215"/>
      <c r="DP285" s="215"/>
      <c r="DQ285" s="215"/>
      <c r="DR285" s="215"/>
      <c r="DS285" s="215"/>
      <c r="DT285" s="215"/>
      <c r="DU285" s="215"/>
      <c r="DV285" s="215"/>
      <c r="DW285" s="215"/>
      <c r="DX285" s="215"/>
      <c r="DY285" s="215"/>
      <c r="DZ285" s="215"/>
      <c r="EA285" s="215"/>
      <c r="EB285" s="215"/>
      <c r="EC285" s="215"/>
      <c r="ED285" s="215"/>
      <c r="EE285" s="215"/>
      <c r="EF285" s="215"/>
      <c r="EG285" s="215"/>
      <c r="EH285" s="215"/>
      <c r="EI285" s="215"/>
      <c r="EJ285" s="215"/>
      <c r="EK285" s="215"/>
      <c r="EL285" s="215"/>
      <c r="EM285" s="215"/>
      <c r="EN285" s="215"/>
      <c r="EO285" s="215"/>
      <c r="EP285" s="215"/>
      <c r="EQ285" s="215"/>
      <c r="ER285" s="215"/>
      <c r="ES285" s="215"/>
      <c r="ET285" s="215"/>
      <c r="EU285" s="215"/>
      <c r="EV285" s="215"/>
      <c r="EW285" s="215"/>
      <c r="EX285" s="215"/>
    </row>
    <row r="286" spans="1:154" ht="18" x14ac:dyDescent="0.2">
      <c r="A286" s="262"/>
      <c r="B286" s="261"/>
      <c r="C286" s="261"/>
      <c r="D286" s="261"/>
      <c r="E286" s="261"/>
      <c r="F286" s="261" t="s">
        <v>23</v>
      </c>
      <c r="G286" s="265" t="s">
        <v>415</v>
      </c>
      <c r="H286" s="306"/>
      <c r="I286" s="306"/>
      <c r="J286" s="306">
        <f t="shared" si="64"/>
        <v>0</v>
      </c>
      <c r="K286" s="303"/>
      <c r="L286" s="306"/>
      <c r="M286" s="307"/>
      <c r="N286" s="306"/>
      <c r="O286" s="308">
        <f t="shared" si="67"/>
        <v>0</v>
      </c>
      <c r="P286" s="308">
        <f t="shared" si="62"/>
        <v>0</v>
      </c>
      <c r="Q286" s="305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5"/>
      <c r="DD286" s="215"/>
      <c r="DE286" s="215"/>
      <c r="DF286" s="215"/>
      <c r="DG286" s="215"/>
      <c r="DH286" s="215"/>
      <c r="DI286" s="215"/>
      <c r="DJ286" s="215"/>
      <c r="DK286" s="215"/>
      <c r="DL286" s="215"/>
      <c r="DM286" s="215"/>
      <c r="DN286" s="215"/>
      <c r="DO286" s="215"/>
      <c r="DP286" s="215"/>
      <c r="DQ286" s="215"/>
      <c r="DR286" s="215"/>
      <c r="DS286" s="215"/>
      <c r="DT286" s="215"/>
      <c r="DU286" s="215"/>
      <c r="DV286" s="215"/>
      <c r="DW286" s="215"/>
      <c r="DX286" s="215"/>
      <c r="DY286" s="215"/>
      <c r="DZ286" s="215"/>
      <c r="EA286" s="215"/>
      <c r="EB286" s="215"/>
      <c r="EC286" s="215"/>
      <c r="ED286" s="215"/>
      <c r="EE286" s="215"/>
      <c r="EF286" s="215"/>
      <c r="EG286" s="215"/>
      <c r="EH286" s="215"/>
      <c r="EI286" s="215"/>
      <c r="EJ286" s="215"/>
      <c r="EK286" s="215"/>
      <c r="EL286" s="215"/>
      <c r="EM286" s="215"/>
      <c r="EN286" s="215"/>
      <c r="EO286" s="215"/>
      <c r="EP286" s="215"/>
      <c r="EQ286" s="215"/>
      <c r="ER286" s="215"/>
      <c r="ES286" s="215"/>
      <c r="ET286" s="215"/>
      <c r="EU286" s="215"/>
      <c r="EV286" s="215"/>
      <c r="EW286" s="215"/>
      <c r="EX286" s="215"/>
    </row>
    <row r="287" spans="1:154" ht="18" x14ac:dyDescent="0.2">
      <c r="A287" s="262"/>
      <c r="B287" s="261"/>
      <c r="C287" s="261"/>
      <c r="D287" s="261"/>
      <c r="E287" s="261"/>
      <c r="F287" s="261" t="s">
        <v>34</v>
      </c>
      <c r="G287" s="265" t="s">
        <v>119</v>
      </c>
      <c r="H287" s="306">
        <v>30000</v>
      </c>
      <c r="I287" s="306">
        <v>12000</v>
      </c>
      <c r="J287" s="306">
        <f t="shared" si="64"/>
        <v>18000</v>
      </c>
      <c r="K287" s="303"/>
      <c r="L287" s="306">
        <v>30000</v>
      </c>
      <c r="M287" s="307"/>
      <c r="N287" s="306">
        <v>12000</v>
      </c>
      <c r="O287" s="308">
        <f t="shared" si="67"/>
        <v>12000</v>
      </c>
      <c r="P287" s="308">
        <f t="shared" si="62"/>
        <v>18000</v>
      </c>
      <c r="Q287" s="305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5"/>
      <c r="DD287" s="215"/>
      <c r="DE287" s="215"/>
      <c r="DF287" s="215"/>
      <c r="DG287" s="215"/>
      <c r="DH287" s="215"/>
      <c r="DI287" s="215"/>
      <c r="DJ287" s="215"/>
      <c r="DK287" s="215"/>
      <c r="DL287" s="215"/>
      <c r="DM287" s="215"/>
      <c r="DN287" s="215"/>
      <c r="DO287" s="215"/>
      <c r="DP287" s="215"/>
      <c r="DQ287" s="215"/>
      <c r="DR287" s="215"/>
      <c r="DS287" s="215"/>
      <c r="DT287" s="215"/>
      <c r="DU287" s="215"/>
      <c r="DV287" s="215"/>
      <c r="DW287" s="215"/>
      <c r="DX287" s="215"/>
      <c r="DY287" s="215"/>
      <c r="DZ287" s="215"/>
      <c r="EA287" s="215"/>
      <c r="EB287" s="215"/>
      <c r="EC287" s="215"/>
      <c r="ED287" s="215"/>
      <c r="EE287" s="215"/>
      <c r="EF287" s="215"/>
      <c r="EG287" s="215"/>
      <c r="EH287" s="215"/>
      <c r="EI287" s="215"/>
      <c r="EJ287" s="215"/>
      <c r="EK287" s="215"/>
      <c r="EL287" s="215"/>
      <c r="EM287" s="215"/>
      <c r="EN287" s="215"/>
      <c r="EO287" s="215"/>
      <c r="EP287" s="215"/>
      <c r="EQ287" s="215"/>
      <c r="ER287" s="215"/>
      <c r="ES287" s="215"/>
      <c r="ET287" s="215"/>
      <c r="EU287" s="215"/>
      <c r="EV287" s="215"/>
      <c r="EW287" s="215"/>
      <c r="EX287" s="215"/>
    </row>
    <row r="288" spans="1:154" ht="18" hidden="1" x14ac:dyDescent="0.2">
      <c r="A288" s="262"/>
      <c r="B288" s="261"/>
      <c r="C288" s="261"/>
      <c r="D288" s="261"/>
      <c r="E288" s="261"/>
      <c r="F288" s="310">
        <v>30</v>
      </c>
      <c r="G288" s="265" t="s">
        <v>272</v>
      </c>
      <c r="H288" s="306"/>
      <c r="I288" s="306"/>
      <c r="J288" s="306">
        <f t="shared" si="64"/>
        <v>0</v>
      </c>
      <c r="K288" s="303" t="e">
        <f t="shared" si="63"/>
        <v>#DIV/0!</v>
      </c>
      <c r="L288" s="306"/>
      <c r="M288" s="307"/>
      <c r="N288" s="306"/>
      <c r="O288" s="308">
        <f t="shared" si="67"/>
        <v>0</v>
      </c>
      <c r="P288" s="308">
        <f t="shared" si="62"/>
        <v>0</v>
      </c>
      <c r="Q288" s="305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5"/>
      <c r="DD288" s="215"/>
      <c r="DE288" s="215"/>
      <c r="DF288" s="215"/>
      <c r="DG288" s="215"/>
      <c r="DH288" s="215"/>
      <c r="DI288" s="215"/>
      <c r="DJ288" s="215"/>
      <c r="DK288" s="215"/>
      <c r="DL288" s="215"/>
      <c r="DM288" s="215"/>
      <c r="DN288" s="215"/>
      <c r="DO288" s="215"/>
      <c r="DP288" s="215"/>
      <c r="DQ288" s="215"/>
      <c r="DR288" s="215"/>
      <c r="DS288" s="215"/>
      <c r="DT288" s="215"/>
      <c r="DU288" s="215"/>
      <c r="DV288" s="215"/>
      <c r="DW288" s="215"/>
      <c r="DX288" s="215"/>
      <c r="DY288" s="215"/>
      <c r="DZ288" s="215"/>
      <c r="EA288" s="215"/>
      <c r="EB288" s="215"/>
      <c r="EC288" s="215"/>
      <c r="ED288" s="215"/>
      <c r="EE288" s="215"/>
      <c r="EF288" s="215"/>
      <c r="EG288" s="215"/>
      <c r="EH288" s="215"/>
      <c r="EI288" s="215"/>
      <c r="EJ288" s="215"/>
      <c r="EK288" s="215"/>
      <c r="EL288" s="215"/>
      <c r="EM288" s="215"/>
      <c r="EN288" s="215"/>
      <c r="EO288" s="215"/>
      <c r="EP288" s="215"/>
      <c r="EQ288" s="215"/>
      <c r="ER288" s="215"/>
      <c r="ES288" s="215"/>
      <c r="ET288" s="215"/>
      <c r="EU288" s="215"/>
      <c r="EV288" s="215"/>
      <c r="EW288" s="215"/>
      <c r="EX288" s="215"/>
    </row>
    <row r="289" spans="1:154" s="45" customFormat="1" ht="18" x14ac:dyDescent="0.25">
      <c r="A289" s="250"/>
      <c r="B289" s="251"/>
      <c r="C289" s="251"/>
      <c r="D289" s="251"/>
      <c r="E289" s="251" t="s">
        <v>44</v>
      </c>
      <c r="F289" s="251"/>
      <c r="G289" s="263" t="s">
        <v>120</v>
      </c>
      <c r="H289" s="302">
        <f>SUM(H290+H291+H292+H293+H294+H295)</f>
        <v>102000</v>
      </c>
      <c r="I289" s="302">
        <f>SUM(I290+I291+I292+I293+I294+I295)</f>
        <v>76460</v>
      </c>
      <c r="J289" s="306">
        <f t="shared" si="64"/>
        <v>25540</v>
      </c>
      <c r="K289" s="303">
        <f t="shared" si="63"/>
        <v>74.959999999999994</v>
      </c>
      <c r="L289" s="302">
        <f>SUM(L290+L291+L292+L293+L294+L295)</f>
        <v>79600</v>
      </c>
      <c r="M289" s="284">
        <f>SUM(M290+M291+M292+M293+M294+M295)</f>
        <v>68676</v>
      </c>
      <c r="N289" s="302">
        <f>SUM(N290+N291+N292+N293+N294+N295)</f>
        <v>7784</v>
      </c>
      <c r="O289" s="304">
        <f>SUM(O290+O291+O292+O293+O294+O295)</f>
        <v>76460</v>
      </c>
      <c r="P289" s="304">
        <f t="shared" si="62"/>
        <v>3140</v>
      </c>
      <c r="Q289" s="305">
        <f t="shared" si="60"/>
        <v>96.06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2"/>
      <c r="B290" s="261"/>
      <c r="C290" s="261"/>
      <c r="D290" s="261"/>
      <c r="E290" s="261"/>
      <c r="F290" s="261" t="s">
        <v>33</v>
      </c>
      <c r="G290" s="265" t="s">
        <v>121</v>
      </c>
      <c r="H290" s="306"/>
      <c r="I290" s="306"/>
      <c r="J290" s="306">
        <f t="shared" si="64"/>
        <v>0</v>
      </c>
      <c r="K290" s="303" t="e">
        <f t="shared" si="63"/>
        <v>#DIV/0!</v>
      </c>
      <c r="L290" s="306"/>
      <c r="M290" s="307"/>
      <c r="N290" s="306"/>
      <c r="O290" s="308">
        <f t="shared" ref="O290:O295" si="68">M290+N290</f>
        <v>0</v>
      </c>
      <c r="P290" s="308">
        <f t="shared" si="62"/>
        <v>0</v>
      </c>
      <c r="Q290" s="305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5"/>
      <c r="DD290" s="215"/>
      <c r="DE290" s="215"/>
      <c r="DF290" s="215"/>
      <c r="DG290" s="215"/>
      <c r="DH290" s="215"/>
      <c r="DI290" s="215"/>
      <c r="DJ290" s="215"/>
      <c r="DK290" s="215"/>
      <c r="DL290" s="215"/>
      <c r="DM290" s="215"/>
      <c r="DN290" s="215"/>
      <c r="DO290" s="215"/>
      <c r="DP290" s="215"/>
      <c r="DQ290" s="215"/>
      <c r="DR290" s="215"/>
      <c r="DS290" s="215"/>
      <c r="DT290" s="215"/>
      <c r="DU290" s="215"/>
      <c r="DV290" s="215"/>
      <c r="DW290" s="215"/>
      <c r="DX290" s="215"/>
      <c r="DY290" s="215"/>
      <c r="DZ290" s="215"/>
      <c r="EA290" s="215"/>
      <c r="EB290" s="215"/>
      <c r="EC290" s="215"/>
      <c r="ED290" s="215"/>
      <c r="EE290" s="215"/>
      <c r="EF290" s="215"/>
      <c r="EG290" s="215"/>
      <c r="EH290" s="215"/>
      <c r="EI290" s="215"/>
      <c r="EJ290" s="215"/>
      <c r="EK290" s="215"/>
      <c r="EL290" s="215"/>
      <c r="EM290" s="215"/>
      <c r="EN290" s="215"/>
      <c r="EO290" s="215"/>
      <c r="EP290" s="215"/>
      <c r="EQ290" s="215"/>
      <c r="ER290" s="215"/>
      <c r="ES290" s="215"/>
      <c r="ET290" s="215"/>
      <c r="EU290" s="215"/>
      <c r="EV290" s="215"/>
      <c r="EW290" s="215"/>
      <c r="EX290" s="215"/>
    </row>
    <row r="291" spans="1:154" ht="18" hidden="1" x14ac:dyDescent="0.2">
      <c r="A291" s="262"/>
      <c r="B291" s="261"/>
      <c r="C291" s="261"/>
      <c r="D291" s="261"/>
      <c r="E291" s="261"/>
      <c r="F291" s="261" t="s">
        <v>31</v>
      </c>
      <c r="G291" s="265" t="s">
        <v>122</v>
      </c>
      <c r="H291" s="306"/>
      <c r="I291" s="306"/>
      <c r="J291" s="306">
        <f t="shared" si="64"/>
        <v>0</v>
      </c>
      <c r="K291" s="303" t="e">
        <f t="shared" si="63"/>
        <v>#DIV/0!</v>
      </c>
      <c r="L291" s="306"/>
      <c r="M291" s="307"/>
      <c r="N291" s="306"/>
      <c r="O291" s="308">
        <f t="shared" si="68"/>
        <v>0</v>
      </c>
      <c r="P291" s="308">
        <f t="shared" si="62"/>
        <v>0</v>
      </c>
      <c r="Q291" s="305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5"/>
      <c r="DD291" s="215"/>
      <c r="DE291" s="215"/>
      <c r="DF291" s="215"/>
      <c r="DG291" s="215"/>
      <c r="DH291" s="215"/>
      <c r="DI291" s="215"/>
      <c r="DJ291" s="215"/>
      <c r="DK291" s="215"/>
      <c r="DL291" s="215"/>
      <c r="DM291" s="215"/>
      <c r="DN291" s="215"/>
      <c r="DO291" s="215"/>
      <c r="DP291" s="215"/>
      <c r="DQ291" s="215"/>
      <c r="DR291" s="215"/>
      <c r="DS291" s="215"/>
      <c r="DT291" s="215"/>
      <c r="DU291" s="215"/>
      <c r="DV291" s="215"/>
      <c r="DW291" s="215"/>
      <c r="DX291" s="215"/>
      <c r="DY291" s="215"/>
      <c r="DZ291" s="215"/>
      <c r="EA291" s="215"/>
      <c r="EB291" s="215"/>
      <c r="EC291" s="215"/>
      <c r="ED291" s="215"/>
      <c r="EE291" s="215"/>
      <c r="EF291" s="215"/>
      <c r="EG291" s="215"/>
      <c r="EH291" s="215"/>
      <c r="EI291" s="215"/>
      <c r="EJ291" s="215"/>
      <c r="EK291" s="215"/>
      <c r="EL291" s="215"/>
      <c r="EM291" s="215"/>
      <c r="EN291" s="215"/>
      <c r="EO291" s="215"/>
      <c r="EP291" s="215"/>
      <c r="EQ291" s="215"/>
      <c r="ER291" s="215"/>
      <c r="ES291" s="215"/>
      <c r="ET291" s="215"/>
      <c r="EU291" s="215"/>
      <c r="EV291" s="215"/>
      <c r="EW291" s="215"/>
      <c r="EX291" s="215"/>
    </row>
    <row r="292" spans="1:154" ht="18" hidden="1" x14ac:dyDescent="0.2">
      <c r="A292" s="262"/>
      <c r="B292" s="261"/>
      <c r="C292" s="261"/>
      <c r="D292" s="261"/>
      <c r="E292" s="261"/>
      <c r="F292" s="261" t="s">
        <v>44</v>
      </c>
      <c r="G292" s="265" t="s">
        <v>123</v>
      </c>
      <c r="H292" s="306"/>
      <c r="I292" s="306"/>
      <c r="J292" s="306">
        <f t="shared" si="64"/>
        <v>0</v>
      </c>
      <c r="K292" s="303" t="e">
        <f t="shared" si="63"/>
        <v>#DIV/0!</v>
      </c>
      <c r="L292" s="306"/>
      <c r="M292" s="307"/>
      <c r="N292" s="306"/>
      <c r="O292" s="308">
        <f t="shared" si="68"/>
        <v>0</v>
      </c>
      <c r="P292" s="308">
        <f t="shared" si="62"/>
        <v>0</v>
      </c>
      <c r="Q292" s="305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5"/>
      <c r="DD292" s="215"/>
      <c r="DE292" s="215"/>
      <c r="DF292" s="215"/>
      <c r="DG292" s="215"/>
      <c r="DH292" s="215"/>
      <c r="DI292" s="215"/>
      <c r="DJ292" s="215"/>
      <c r="DK292" s="215"/>
      <c r="DL292" s="215"/>
      <c r="DM292" s="215"/>
      <c r="DN292" s="215"/>
      <c r="DO292" s="215"/>
      <c r="DP292" s="215"/>
      <c r="DQ292" s="215"/>
      <c r="DR292" s="215"/>
      <c r="DS292" s="215"/>
      <c r="DT292" s="215"/>
      <c r="DU292" s="215"/>
      <c r="DV292" s="215"/>
      <c r="DW292" s="215"/>
      <c r="DX292" s="215"/>
      <c r="DY292" s="215"/>
      <c r="DZ292" s="215"/>
      <c r="EA292" s="215"/>
      <c r="EB292" s="215"/>
      <c r="EC292" s="215"/>
      <c r="ED292" s="215"/>
      <c r="EE292" s="215"/>
      <c r="EF292" s="215"/>
      <c r="EG292" s="215"/>
      <c r="EH292" s="215"/>
      <c r="EI292" s="215"/>
      <c r="EJ292" s="215"/>
      <c r="EK292" s="215"/>
      <c r="EL292" s="215"/>
      <c r="EM292" s="215"/>
      <c r="EN292" s="215"/>
      <c r="EO292" s="215"/>
      <c r="EP292" s="215"/>
      <c r="EQ292" s="215"/>
      <c r="ER292" s="215"/>
      <c r="ES292" s="215"/>
      <c r="ET292" s="215"/>
      <c r="EU292" s="215"/>
      <c r="EV292" s="215"/>
      <c r="EW292" s="215"/>
      <c r="EX292" s="215"/>
    </row>
    <row r="293" spans="1:154" ht="36" hidden="1" x14ac:dyDescent="0.2">
      <c r="A293" s="262"/>
      <c r="B293" s="261"/>
      <c r="C293" s="261"/>
      <c r="D293" s="261"/>
      <c r="E293" s="261"/>
      <c r="F293" s="261" t="s">
        <v>23</v>
      </c>
      <c r="G293" s="265" t="s">
        <v>124</v>
      </c>
      <c r="H293" s="306"/>
      <c r="I293" s="306"/>
      <c r="J293" s="306">
        <f t="shared" si="64"/>
        <v>0</v>
      </c>
      <c r="K293" s="303" t="e">
        <f t="shared" si="63"/>
        <v>#DIV/0!</v>
      </c>
      <c r="L293" s="306"/>
      <c r="M293" s="307"/>
      <c r="N293" s="306"/>
      <c r="O293" s="308">
        <f t="shared" si="68"/>
        <v>0</v>
      </c>
      <c r="P293" s="308">
        <f t="shared" si="62"/>
        <v>0</v>
      </c>
      <c r="Q293" s="305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5"/>
      <c r="DD293" s="215"/>
      <c r="DE293" s="215"/>
      <c r="DF293" s="215"/>
      <c r="DG293" s="215"/>
      <c r="DH293" s="215"/>
      <c r="DI293" s="215"/>
      <c r="DJ293" s="215"/>
      <c r="DK293" s="215"/>
      <c r="DL293" s="215"/>
      <c r="DM293" s="215"/>
      <c r="DN293" s="215"/>
      <c r="DO293" s="215"/>
      <c r="DP293" s="215"/>
      <c r="DQ293" s="215"/>
      <c r="DR293" s="215"/>
      <c r="DS293" s="215"/>
      <c r="DT293" s="215"/>
      <c r="DU293" s="215"/>
      <c r="DV293" s="215"/>
      <c r="DW293" s="215"/>
      <c r="DX293" s="215"/>
      <c r="DY293" s="215"/>
      <c r="DZ293" s="215"/>
      <c r="EA293" s="215"/>
      <c r="EB293" s="215"/>
      <c r="EC293" s="215"/>
      <c r="ED293" s="215"/>
      <c r="EE293" s="215"/>
      <c r="EF293" s="215"/>
      <c r="EG293" s="215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</row>
    <row r="294" spans="1:154" ht="18" hidden="1" x14ac:dyDescent="0.2">
      <c r="A294" s="262"/>
      <c r="B294" s="261"/>
      <c r="C294" s="261"/>
      <c r="D294" s="261"/>
      <c r="E294" s="261"/>
      <c r="F294" s="261" t="s">
        <v>34</v>
      </c>
      <c r="G294" s="265" t="s">
        <v>125</v>
      </c>
      <c r="H294" s="306"/>
      <c r="I294" s="306"/>
      <c r="J294" s="306">
        <f t="shared" si="64"/>
        <v>0</v>
      </c>
      <c r="K294" s="303" t="e">
        <f t="shared" si="63"/>
        <v>#DIV/0!</v>
      </c>
      <c r="L294" s="306"/>
      <c r="M294" s="307"/>
      <c r="N294" s="306"/>
      <c r="O294" s="308">
        <f t="shared" si="68"/>
        <v>0</v>
      </c>
      <c r="P294" s="308">
        <f t="shared" si="62"/>
        <v>0</v>
      </c>
      <c r="Q294" s="305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5"/>
      <c r="DD294" s="215"/>
      <c r="DE294" s="215"/>
      <c r="DF294" s="215"/>
      <c r="DG294" s="215"/>
      <c r="DH294" s="215"/>
      <c r="DI294" s="215"/>
      <c r="DJ294" s="215"/>
      <c r="DK294" s="215"/>
      <c r="DL294" s="215"/>
      <c r="DM294" s="215"/>
      <c r="DN294" s="215"/>
      <c r="DO294" s="215"/>
      <c r="DP294" s="215"/>
      <c r="DQ294" s="215"/>
      <c r="DR294" s="215"/>
      <c r="DS294" s="215"/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5"/>
      <c r="EF294" s="215"/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</row>
    <row r="295" spans="1:154" ht="18" x14ac:dyDescent="0.2">
      <c r="A295" s="262"/>
      <c r="B295" s="261"/>
      <c r="C295" s="261"/>
      <c r="D295" s="261"/>
      <c r="E295" s="261"/>
      <c r="F295" s="261" t="s">
        <v>126</v>
      </c>
      <c r="G295" s="265" t="s">
        <v>127</v>
      </c>
      <c r="H295" s="306">
        <v>102000</v>
      </c>
      <c r="I295" s="306">
        <f>O295</f>
        <v>76460</v>
      </c>
      <c r="J295" s="306">
        <f t="shared" si="64"/>
        <v>25540</v>
      </c>
      <c r="K295" s="303">
        <f t="shared" si="63"/>
        <v>74.959999999999994</v>
      </c>
      <c r="L295" s="306">
        <v>79600</v>
      </c>
      <c r="M295" s="307">
        <v>68676</v>
      </c>
      <c r="N295" s="306">
        <v>7784</v>
      </c>
      <c r="O295" s="308">
        <f t="shared" si="68"/>
        <v>76460</v>
      </c>
      <c r="P295" s="308">
        <f t="shared" si="62"/>
        <v>3140</v>
      </c>
      <c r="Q295" s="305">
        <f t="shared" si="60"/>
        <v>96.06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5"/>
      <c r="DD295" s="215"/>
      <c r="DE295" s="215"/>
      <c r="DF295" s="215"/>
      <c r="DG295" s="215"/>
      <c r="DH295" s="215"/>
      <c r="DI295" s="215"/>
      <c r="DJ295" s="215"/>
      <c r="DK295" s="215"/>
      <c r="DL295" s="215"/>
      <c r="DM295" s="215"/>
      <c r="DN295" s="215"/>
      <c r="DO295" s="215"/>
      <c r="DP295" s="215"/>
      <c r="DQ295" s="215"/>
      <c r="DR295" s="215"/>
      <c r="DS295" s="215"/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5"/>
      <c r="EF295" s="215"/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5"/>
      <c r="ES295" s="215"/>
      <c r="ET295" s="215"/>
      <c r="EU295" s="215"/>
      <c r="EV295" s="215"/>
      <c r="EW295" s="215"/>
      <c r="EX295" s="215"/>
    </row>
    <row r="296" spans="1:154" s="45" customFormat="1" ht="18" x14ac:dyDescent="0.25">
      <c r="A296" s="250"/>
      <c r="B296" s="251"/>
      <c r="C296" s="251"/>
      <c r="D296" s="251" t="s">
        <v>90</v>
      </c>
      <c r="E296" s="251"/>
      <c r="F296" s="251"/>
      <c r="G296" s="301" t="s">
        <v>67</v>
      </c>
      <c r="H296" s="302">
        <f>H297+H308+H309+H313+H316+H317+H318+H319+H320+H321+H322</f>
        <v>402000</v>
      </c>
      <c r="I296" s="302">
        <f>I297+I308+I309+I313+I316+I317+I318+I319+I320+I321+I322</f>
        <v>294869.18</v>
      </c>
      <c r="J296" s="302">
        <f t="shared" ref="J296" si="69">J297+J308+J309+J313+J316+J317+J318+J319+J320+J321+J322</f>
        <v>107130.81999999999</v>
      </c>
      <c r="K296" s="303">
        <f t="shared" si="63"/>
        <v>73.349999999999994</v>
      </c>
      <c r="L296" s="302">
        <f>L297+L308+L309+L313+L316+L317+L318+L319+L320+L321+L322</f>
        <v>351400</v>
      </c>
      <c r="M296" s="284">
        <f>M297+M308+M309+M313+M316+M317+M318+M319+M320+M321+M322</f>
        <v>281356.98</v>
      </c>
      <c r="N296" s="302">
        <f>N297+N308+N309+N313+N316+N317+N318+N319+N320+N321+N322</f>
        <v>13512.2</v>
      </c>
      <c r="O296" s="338">
        <f t="shared" ref="O296" si="70">O297+O308+O309+O313+O316+O317+O318+O319+O320+O321+O322</f>
        <v>294869.18</v>
      </c>
      <c r="P296" s="304">
        <f t="shared" si="62"/>
        <v>56530.820000000007</v>
      </c>
      <c r="Q296" s="305">
        <f t="shared" si="60"/>
        <v>83.91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0"/>
      <c r="B297" s="251"/>
      <c r="C297" s="251"/>
      <c r="D297" s="251"/>
      <c r="E297" s="251" t="s">
        <v>33</v>
      </c>
      <c r="F297" s="251"/>
      <c r="G297" s="263" t="s">
        <v>146</v>
      </c>
      <c r="H297" s="302">
        <f>SUM(H298:H307)</f>
        <v>274000</v>
      </c>
      <c r="I297" s="302">
        <f>SUM(I298:I307)</f>
        <v>197564.95</v>
      </c>
      <c r="J297" s="302">
        <f>SUM(J298:J307)</f>
        <v>76435.049999999988</v>
      </c>
      <c r="K297" s="303">
        <f t="shared" si="63"/>
        <v>72.099999999999994</v>
      </c>
      <c r="L297" s="302">
        <f>SUM(L298:L307)</f>
        <v>234400</v>
      </c>
      <c r="M297" s="284">
        <f>SUM(M298:M307)</f>
        <v>192880.42</v>
      </c>
      <c r="N297" s="302">
        <f>SUM(N298:N307)</f>
        <v>4684.53</v>
      </c>
      <c r="O297" s="304">
        <f>SUM(O298:O307)</f>
        <v>197564.95</v>
      </c>
      <c r="P297" s="304">
        <f t="shared" si="62"/>
        <v>36835.049999999988</v>
      </c>
      <c r="Q297" s="305">
        <f t="shared" si="60"/>
        <v>84.29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2"/>
      <c r="B298" s="261"/>
      <c r="C298" s="261"/>
      <c r="D298" s="261"/>
      <c r="E298" s="261"/>
      <c r="F298" s="261" t="s">
        <v>33</v>
      </c>
      <c r="G298" s="265" t="s">
        <v>171</v>
      </c>
      <c r="H298" s="306">
        <v>4000</v>
      </c>
      <c r="I298" s="306">
        <v>992.96</v>
      </c>
      <c r="J298" s="306">
        <f t="shared" ref="J298:J331" si="71">H298-I298</f>
        <v>3007.04</v>
      </c>
      <c r="K298" s="303">
        <f t="shared" si="63"/>
        <v>24.82</v>
      </c>
      <c r="L298" s="306">
        <v>3000</v>
      </c>
      <c r="M298" s="307">
        <v>992.96</v>
      </c>
      <c r="N298" s="306">
        <v>0</v>
      </c>
      <c r="O298" s="308">
        <f t="shared" ref="O298:O308" si="72">M298+N298</f>
        <v>992.96</v>
      </c>
      <c r="P298" s="308">
        <f t="shared" si="62"/>
        <v>2007.04</v>
      </c>
      <c r="Q298" s="305">
        <f t="shared" si="60"/>
        <v>33.1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5"/>
      <c r="DD298" s="215"/>
      <c r="DE298" s="215"/>
      <c r="DF298" s="215"/>
      <c r="DG298" s="215"/>
      <c r="DH298" s="215"/>
      <c r="DI298" s="215"/>
      <c r="DJ298" s="215"/>
      <c r="DK298" s="215"/>
      <c r="DL298" s="215"/>
      <c r="DM298" s="215"/>
      <c r="DN298" s="215"/>
      <c r="DO298" s="215"/>
      <c r="DP298" s="215"/>
      <c r="DQ298" s="215"/>
      <c r="DR298" s="215"/>
      <c r="DS298" s="215"/>
      <c r="DT298" s="215"/>
      <c r="DU298" s="215"/>
      <c r="DV298" s="215"/>
      <c r="DW298" s="215"/>
      <c r="DX298" s="215"/>
      <c r="DY298" s="215"/>
      <c r="DZ298" s="215"/>
      <c r="EA298" s="215"/>
      <c r="EB298" s="215"/>
      <c r="EC298" s="215"/>
      <c r="ED298" s="215"/>
      <c r="EE298" s="215"/>
      <c r="EF298" s="215"/>
      <c r="EG298" s="215"/>
      <c r="EH298" s="215"/>
      <c r="EI298" s="215"/>
      <c r="EJ298" s="215"/>
      <c r="EK298" s="215"/>
      <c r="EL298" s="215"/>
      <c r="EM298" s="215"/>
      <c r="EN298" s="215"/>
      <c r="EO298" s="215"/>
      <c r="EP298" s="215"/>
      <c r="EQ298" s="215"/>
      <c r="ER298" s="215"/>
      <c r="ES298" s="215"/>
      <c r="ET298" s="215"/>
      <c r="EU298" s="215"/>
      <c r="EV298" s="215"/>
      <c r="EW298" s="215"/>
      <c r="EX298" s="215"/>
    </row>
    <row r="299" spans="1:154" ht="18" x14ac:dyDescent="0.2">
      <c r="A299" s="262"/>
      <c r="B299" s="261"/>
      <c r="C299" s="261"/>
      <c r="D299" s="261"/>
      <c r="E299" s="261"/>
      <c r="F299" s="261" t="s">
        <v>31</v>
      </c>
      <c r="G299" s="265" t="s">
        <v>172</v>
      </c>
      <c r="H299" s="306">
        <v>1000</v>
      </c>
      <c r="I299" s="306">
        <f>O299</f>
        <v>270.13</v>
      </c>
      <c r="J299" s="306">
        <f t="shared" si="71"/>
        <v>729.87</v>
      </c>
      <c r="K299" s="303"/>
      <c r="L299" s="306">
        <v>1000</v>
      </c>
      <c r="M299" s="307">
        <v>270.13</v>
      </c>
      <c r="N299" s="306">
        <v>0</v>
      </c>
      <c r="O299" s="308">
        <f t="shared" si="72"/>
        <v>270.13</v>
      </c>
      <c r="P299" s="308">
        <f t="shared" si="62"/>
        <v>729.87</v>
      </c>
      <c r="Q299" s="305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5"/>
      <c r="DD299" s="215"/>
      <c r="DE299" s="215"/>
      <c r="DF299" s="215"/>
      <c r="DG299" s="215"/>
      <c r="DH299" s="215"/>
      <c r="DI299" s="215"/>
      <c r="DJ299" s="215"/>
      <c r="DK299" s="215"/>
      <c r="DL299" s="215"/>
      <c r="DM299" s="215"/>
      <c r="DN299" s="215"/>
      <c r="DO299" s="215"/>
      <c r="DP299" s="215"/>
      <c r="DQ299" s="215"/>
      <c r="DR299" s="215"/>
      <c r="DS299" s="215"/>
      <c r="DT299" s="215"/>
      <c r="DU299" s="215"/>
      <c r="DV299" s="215"/>
      <c r="DW299" s="215"/>
      <c r="DX299" s="215"/>
      <c r="DY299" s="215"/>
      <c r="DZ299" s="215"/>
      <c r="EA299" s="215"/>
      <c r="EB299" s="215"/>
      <c r="EC299" s="215"/>
      <c r="ED299" s="215"/>
      <c r="EE299" s="215"/>
      <c r="EF299" s="215"/>
      <c r="EG299" s="215"/>
      <c r="EH299" s="215"/>
      <c r="EI299" s="215"/>
      <c r="EJ299" s="215"/>
      <c r="EK299" s="215"/>
      <c r="EL299" s="215"/>
      <c r="EM299" s="215"/>
      <c r="EN299" s="215"/>
      <c r="EO299" s="215"/>
      <c r="EP299" s="215"/>
      <c r="EQ299" s="215"/>
      <c r="ER299" s="215"/>
      <c r="ES299" s="215"/>
      <c r="ET299" s="215"/>
      <c r="EU299" s="215"/>
      <c r="EV299" s="215"/>
      <c r="EW299" s="215"/>
      <c r="EX299" s="215"/>
    </row>
    <row r="300" spans="1:154" ht="18" x14ac:dyDescent="0.2">
      <c r="A300" s="262"/>
      <c r="B300" s="261"/>
      <c r="C300" s="261"/>
      <c r="D300" s="261"/>
      <c r="E300" s="261"/>
      <c r="F300" s="261" t="s">
        <v>44</v>
      </c>
      <c r="G300" s="265" t="s">
        <v>173</v>
      </c>
      <c r="H300" s="306">
        <v>80000</v>
      </c>
      <c r="I300" s="306">
        <f>O300</f>
        <v>65938.78</v>
      </c>
      <c r="J300" s="306">
        <f t="shared" si="71"/>
        <v>14061.220000000001</v>
      </c>
      <c r="K300" s="303">
        <f t="shared" si="63"/>
        <v>82.42</v>
      </c>
      <c r="L300" s="306">
        <v>78000</v>
      </c>
      <c r="M300" s="307">
        <v>61559.25</v>
      </c>
      <c r="N300" s="306">
        <v>4379.53</v>
      </c>
      <c r="O300" s="308">
        <f t="shared" si="72"/>
        <v>65938.78</v>
      </c>
      <c r="P300" s="308">
        <f t="shared" si="62"/>
        <v>12061.220000000001</v>
      </c>
      <c r="Q300" s="305">
        <f t="shared" si="60"/>
        <v>84.54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5"/>
      <c r="DD300" s="215"/>
      <c r="DE300" s="215"/>
      <c r="DF300" s="215"/>
      <c r="DG300" s="215"/>
      <c r="DH300" s="215"/>
      <c r="DI300" s="215"/>
      <c r="DJ300" s="215"/>
      <c r="DK300" s="215"/>
      <c r="DL300" s="215"/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/>
      <c r="EC300" s="215"/>
      <c r="ED300" s="215"/>
      <c r="EE300" s="215"/>
      <c r="EF300" s="215"/>
      <c r="EG300" s="215"/>
      <c r="EH300" s="215"/>
      <c r="EI300" s="215"/>
      <c r="EJ300" s="215"/>
      <c r="EK300" s="215"/>
      <c r="EL300" s="215"/>
      <c r="EM300" s="215"/>
      <c r="EN300" s="215"/>
      <c r="EO300" s="215"/>
      <c r="EP300" s="215"/>
      <c r="EQ300" s="215"/>
      <c r="ER300" s="215"/>
      <c r="ES300" s="215"/>
      <c r="ET300" s="215"/>
      <c r="EU300" s="215"/>
      <c r="EV300" s="215"/>
      <c r="EW300" s="215"/>
      <c r="EX300" s="215"/>
    </row>
    <row r="301" spans="1:154" ht="18" x14ac:dyDescent="0.2">
      <c r="A301" s="262"/>
      <c r="B301" s="261"/>
      <c r="C301" s="261"/>
      <c r="D301" s="261"/>
      <c r="E301" s="261"/>
      <c r="F301" s="261" t="s">
        <v>23</v>
      </c>
      <c r="G301" s="265" t="s">
        <v>148</v>
      </c>
      <c r="H301" s="306">
        <v>31000</v>
      </c>
      <c r="I301" s="306">
        <f>O301</f>
        <v>22618</v>
      </c>
      <c r="J301" s="306">
        <f t="shared" si="71"/>
        <v>8382</v>
      </c>
      <c r="K301" s="303">
        <f t="shared" si="63"/>
        <v>72.959999999999994</v>
      </c>
      <c r="L301" s="306">
        <v>24000</v>
      </c>
      <c r="M301" s="307">
        <v>22618</v>
      </c>
      <c r="N301" s="306">
        <v>0</v>
      </c>
      <c r="O301" s="308">
        <f t="shared" si="72"/>
        <v>22618</v>
      </c>
      <c r="P301" s="308">
        <f t="shared" si="62"/>
        <v>1382</v>
      </c>
      <c r="Q301" s="305">
        <f t="shared" si="60"/>
        <v>94.24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5"/>
      <c r="DD301" s="215"/>
      <c r="DE301" s="215"/>
      <c r="DF301" s="215"/>
      <c r="DG301" s="215"/>
      <c r="DH301" s="215"/>
      <c r="DI301" s="215"/>
      <c r="DJ301" s="215"/>
      <c r="DK301" s="215"/>
      <c r="DL301" s="215"/>
      <c r="DM301" s="215"/>
      <c r="DN301" s="215"/>
      <c r="DO301" s="215"/>
      <c r="DP301" s="215"/>
      <c r="DQ301" s="215"/>
      <c r="DR301" s="215"/>
      <c r="DS301" s="215"/>
      <c r="DT301" s="215"/>
      <c r="DU301" s="215"/>
      <c r="DV301" s="215"/>
      <c r="DW301" s="215"/>
      <c r="DX301" s="215"/>
      <c r="DY301" s="215"/>
      <c r="DZ301" s="215"/>
      <c r="EA301" s="215"/>
      <c r="EB301" s="215"/>
      <c r="EC301" s="215"/>
      <c r="ED301" s="215"/>
      <c r="EE301" s="215"/>
      <c r="EF301" s="215"/>
      <c r="EG301" s="215"/>
      <c r="EH301" s="215"/>
      <c r="EI301" s="215"/>
      <c r="EJ301" s="215"/>
      <c r="EK301" s="215"/>
      <c r="EL301" s="215"/>
      <c r="EM301" s="215"/>
      <c r="EN301" s="215"/>
      <c r="EO301" s="215"/>
      <c r="EP301" s="215"/>
      <c r="EQ301" s="215"/>
      <c r="ER301" s="215"/>
      <c r="ES301" s="215"/>
      <c r="ET301" s="215"/>
      <c r="EU301" s="215"/>
      <c r="EV301" s="215"/>
      <c r="EW301" s="215"/>
      <c r="EX301" s="215"/>
    </row>
    <row r="302" spans="1:154" ht="18" x14ac:dyDescent="0.2">
      <c r="A302" s="262"/>
      <c r="B302" s="261"/>
      <c r="C302" s="261"/>
      <c r="D302" s="261"/>
      <c r="E302" s="261"/>
      <c r="F302" s="261" t="s">
        <v>116</v>
      </c>
      <c r="G302" s="265" t="s">
        <v>174</v>
      </c>
      <c r="H302" s="306">
        <v>6000</v>
      </c>
      <c r="I302" s="306">
        <f>O302</f>
        <v>3833.36</v>
      </c>
      <c r="J302" s="306">
        <f t="shared" si="71"/>
        <v>2166.64</v>
      </c>
      <c r="K302" s="303">
        <f t="shared" si="63"/>
        <v>63.89</v>
      </c>
      <c r="L302" s="306">
        <v>5000</v>
      </c>
      <c r="M302" s="307">
        <v>3528.36</v>
      </c>
      <c r="N302" s="306">
        <v>305</v>
      </c>
      <c r="O302" s="308">
        <f t="shared" si="72"/>
        <v>3833.36</v>
      </c>
      <c r="P302" s="308">
        <f t="shared" si="62"/>
        <v>1166.6399999999999</v>
      </c>
      <c r="Q302" s="305">
        <f t="shared" si="60"/>
        <v>76.67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5"/>
      <c r="DD302" s="215"/>
      <c r="DE302" s="215"/>
      <c r="DF302" s="215"/>
      <c r="DG302" s="215"/>
      <c r="DH302" s="215"/>
      <c r="DI302" s="215"/>
      <c r="DJ302" s="215"/>
      <c r="DK302" s="215"/>
      <c r="DL302" s="215"/>
      <c r="DM302" s="215"/>
      <c r="DN302" s="215"/>
      <c r="DO302" s="215"/>
      <c r="DP302" s="215"/>
      <c r="DQ302" s="215"/>
      <c r="DR302" s="215"/>
      <c r="DS302" s="215"/>
      <c r="DT302" s="215"/>
      <c r="DU302" s="215"/>
      <c r="DV302" s="215"/>
      <c r="DW302" s="215"/>
      <c r="DX302" s="215"/>
      <c r="DY302" s="215"/>
      <c r="DZ302" s="215"/>
      <c r="EA302" s="215"/>
      <c r="EB302" s="215"/>
      <c r="EC302" s="215"/>
      <c r="ED302" s="215"/>
      <c r="EE302" s="215"/>
      <c r="EF302" s="215"/>
      <c r="EG302" s="215"/>
      <c r="EH302" s="215"/>
      <c r="EI302" s="215"/>
      <c r="EJ302" s="215"/>
      <c r="EK302" s="215"/>
      <c r="EL302" s="215"/>
      <c r="EM302" s="215"/>
      <c r="EN302" s="215"/>
      <c r="EO302" s="215"/>
      <c r="EP302" s="215"/>
      <c r="EQ302" s="215"/>
      <c r="ER302" s="215"/>
      <c r="ES302" s="215"/>
      <c r="ET302" s="215"/>
      <c r="EU302" s="215"/>
      <c r="EV302" s="215"/>
      <c r="EW302" s="215"/>
      <c r="EX302" s="215"/>
    </row>
    <row r="303" spans="1:154" ht="18" x14ac:dyDescent="0.2">
      <c r="A303" s="262"/>
      <c r="B303" s="261"/>
      <c r="C303" s="261"/>
      <c r="D303" s="261"/>
      <c r="E303" s="261"/>
      <c r="F303" s="261" t="s">
        <v>34</v>
      </c>
      <c r="G303" s="265" t="s">
        <v>175</v>
      </c>
      <c r="H303" s="306"/>
      <c r="I303" s="306"/>
      <c r="J303" s="306">
        <f t="shared" si="71"/>
        <v>0</v>
      </c>
      <c r="K303" s="303" t="e">
        <f t="shared" si="63"/>
        <v>#DIV/0!</v>
      </c>
      <c r="L303" s="306"/>
      <c r="M303" s="307"/>
      <c r="N303" s="306"/>
      <c r="O303" s="308">
        <f t="shared" si="72"/>
        <v>0</v>
      </c>
      <c r="P303" s="308">
        <f t="shared" si="62"/>
        <v>0</v>
      </c>
      <c r="Q303" s="305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5"/>
      <c r="DD303" s="215"/>
      <c r="DE303" s="215"/>
      <c r="DF303" s="215"/>
      <c r="DG303" s="215"/>
      <c r="DH303" s="215"/>
      <c r="DI303" s="215"/>
      <c r="DJ303" s="215"/>
      <c r="DK303" s="215"/>
      <c r="DL303" s="215"/>
      <c r="DM303" s="215"/>
      <c r="DN303" s="215"/>
      <c r="DO303" s="215"/>
      <c r="DP303" s="215"/>
      <c r="DQ303" s="215"/>
      <c r="DR303" s="215"/>
      <c r="DS303" s="215"/>
      <c r="DT303" s="215"/>
      <c r="DU303" s="215"/>
      <c r="DV303" s="215"/>
      <c r="DW303" s="215"/>
      <c r="DX303" s="215"/>
      <c r="DY303" s="215"/>
      <c r="DZ303" s="215"/>
      <c r="EA303" s="215"/>
      <c r="EB303" s="215"/>
      <c r="EC303" s="215"/>
      <c r="ED303" s="215"/>
      <c r="EE303" s="215"/>
      <c r="EF303" s="215"/>
      <c r="EG303" s="215"/>
      <c r="EH303" s="215"/>
      <c r="EI303" s="215"/>
      <c r="EJ303" s="215"/>
      <c r="EK303" s="215"/>
      <c r="EL303" s="215"/>
      <c r="EM303" s="215"/>
      <c r="EN303" s="215"/>
      <c r="EO303" s="215"/>
      <c r="EP303" s="215"/>
      <c r="EQ303" s="215"/>
      <c r="ER303" s="215"/>
      <c r="ES303" s="215"/>
      <c r="ET303" s="215"/>
      <c r="EU303" s="215"/>
      <c r="EV303" s="215"/>
      <c r="EW303" s="215"/>
      <c r="EX303" s="215"/>
    </row>
    <row r="304" spans="1:154" ht="18" hidden="1" x14ac:dyDescent="0.2">
      <c r="A304" s="262"/>
      <c r="B304" s="261"/>
      <c r="C304" s="261"/>
      <c r="D304" s="261"/>
      <c r="E304" s="261"/>
      <c r="F304" s="261" t="s">
        <v>126</v>
      </c>
      <c r="G304" s="265" t="s">
        <v>321</v>
      </c>
      <c r="H304" s="306"/>
      <c r="I304" s="306"/>
      <c r="J304" s="306">
        <f t="shared" si="71"/>
        <v>0</v>
      </c>
      <c r="K304" s="303"/>
      <c r="L304" s="306"/>
      <c r="M304" s="307"/>
      <c r="N304" s="306"/>
      <c r="O304" s="308">
        <f t="shared" si="72"/>
        <v>0</v>
      </c>
      <c r="P304" s="308">
        <f t="shared" si="62"/>
        <v>0</v>
      </c>
      <c r="Q304" s="305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  <c r="DZ304" s="215"/>
      <c r="EA304" s="215"/>
      <c r="EB304" s="215"/>
      <c r="EC304" s="215"/>
      <c r="ED304" s="215"/>
      <c r="EE304" s="215"/>
      <c r="EF304" s="215"/>
      <c r="EG304" s="215"/>
      <c r="EH304" s="215"/>
      <c r="EI304" s="215"/>
      <c r="EJ304" s="215"/>
      <c r="EK304" s="215"/>
      <c r="EL304" s="215"/>
      <c r="EM304" s="215"/>
      <c r="EN304" s="215"/>
      <c r="EO304" s="215"/>
      <c r="EP304" s="215"/>
      <c r="EQ304" s="215"/>
      <c r="ER304" s="215"/>
      <c r="ES304" s="215"/>
      <c r="ET304" s="215"/>
      <c r="EU304" s="215"/>
      <c r="EV304" s="215"/>
      <c r="EW304" s="215"/>
      <c r="EX304" s="215"/>
    </row>
    <row r="305" spans="1:154" ht="18" x14ac:dyDescent="0.2">
      <c r="A305" s="262"/>
      <c r="B305" s="261"/>
      <c r="C305" s="261"/>
      <c r="D305" s="261"/>
      <c r="E305" s="261"/>
      <c r="F305" s="261" t="s">
        <v>117</v>
      </c>
      <c r="G305" s="265" t="s">
        <v>176</v>
      </c>
      <c r="H305" s="306">
        <v>10000</v>
      </c>
      <c r="I305" s="306">
        <f>O305</f>
        <v>9011.43</v>
      </c>
      <c r="J305" s="306">
        <f t="shared" si="71"/>
        <v>988.56999999999971</v>
      </c>
      <c r="K305" s="303">
        <f t="shared" si="63"/>
        <v>90.11</v>
      </c>
      <c r="L305" s="306">
        <v>10000</v>
      </c>
      <c r="M305" s="307">
        <v>9011.43</v>
      </c>
      <c r="N305" s="306">
        <v>0</v>
      </c>
      <c r="O305" s="308">
        <f t="shared" si="72"/>
        <v>9011.43</v>
      </c>
      <c r="P305" s="308">
        <f t="shared" si="62"/>
        <v>988.56999999999971</v>
      </c>
      <c r="Q305" s="305">
        <f t="shared" ref="Q305:Q368" si="73">ROUND(O305/L305*100,2)</f>
        <v>90.11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5"/>
      <c r="DD305" s="215"/>
      <c r="DE305" s="215"/>
      <c r="DF305" s="215"/>
      <c r="DG305" s="215"/>
      <c r="DH305" s="215"/>
      <c r="DI305" s="215"/>
      <c r="DJ305" s="215"/>
      <c r="DK305" s="215"/>
      <c r="DL305" s="215"/>
      <c r="DM305" s="215"/>
      <c r="DN305" s="215"/>
      <c r="DO305" s="215"/>
      <c r="DP305" s="215"/>
      <c r="DQ305" s="215"/>
      <c r="DR305" s="215"/>
      <c r="DS305" s="215"/>
      <c r="DT305" s="215"/>
      <c r="DU305" s="215"/>
      <c r="DV305" s="215"/>
      <c r="DW305" s="215"/>
      <c r="DX305" s="215"/>
      <c r="DY305" s="215"/>
      <c r="DZ305" s="215"/>
      <c r="EA305" s="215"/>
      <c r="EB305" s="215"/>
      <c r="EC305" s="215"/>
      <c r="ED305" s="215"/>
      <c r="EE305" s="215"/>
      <c r="EF305" s="215"/>
      <c r="EG305" s="215"/>
      <c r="EH305" s="215"/>
      <c r="EI305" s="215"/>
      <c r="EJ305" s="215"/>
      <c r="EK305" s="215"/>
      <c r="EL305" s="215"/>
      <c r="EM305" s="215"/>
      <c r="EN305" s="215"/>
      <c r="EO305" s="215"/>
      <c r="EP305" s="215"/>
      <c r="EQ305" s="215"/>
      <c r="ER305" s="215"/>
      <c r="ES305" s="215"/>
      <c r="ET305" s="215"/>
      <c r="EU305" s="215"/>
      <c r="EV305" s="215"/>
      <c r="EW305" s="215"/>
      <c r="EX305" s="215"/>
    </row>
    <row r="306" spans="1:154" ht="18" x14ac:dyDescent="0.2">
      <c r="A306" s="262"/>
      <c r="B306" s="261"/>
      <c r="C306" s="261"/>
      <c r="D306" s="261"/>
      <c r="E306" s="261"/>
      <c r="F306" s="261" t="s">
        <v>39</v>
      </c>
      <c r="G306" s="265" t="s">
        <v>149</v>
      </c>
      <c r="H306" s="306">
        <v>128000</v>
      </c>
      <c r="I306" s="306">
        <f>O306</f>
        <v>81533</v>
      </c>
      <c r="J306" s="306">
        <f t="shared" si="71"/>
        <v>46467</v>
      </c>
      <c r="K306" s="303">
        <f t="shared" si="63"/>
        <v>63.7</v>
      </c>
      <c r="L306" s="306">
        <v>99400</v>
      </c>
      <c r="M306" s="307">
        <v>81533</v>
      </c>
      <c r="N306" s="306">
        <v>0</v>
      </c>
      <c r="O306" s="308">
        <f t="shared" si="72"/>
        <v>81533</v>
      </c>
      <c r="P306" s="308">
        <f t="shared" si="62"/>
        <v>17867</v>
      </c>
      <c r="Q306" s="305">
        <f t="shared" si="73"/>
        <v>82.03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215"/>
      <c r="ED306" s="215"/>
      <c r="EE306" s="215"/>
      <c r="EF306" s="215"/>
      <c r="EG306" s="215"/>
      <c r="EH306" s="215"/>
      <c r="EI306" s="215"/>
      <c r="EJ306" s="215"/>
      <c r="EK306" s="215"/>
      <c r="EL306" s="215"/>
      <c r="EM306" s="215"/>
      <c r="EN306" s="215"/>
      <c r="EO306" s="215"/>
      <c r="EP306" s="215"/>
      <c r="EQ306" s="215"/>
      <c r="ER306" s="215"/>
      <c r="ES306" s="215"/>
      <c r="ET306" s="215"/>
      <c r="EU306" s="215"/>
      <c r="EV306" s="215"/>
      <c r="EW306" s="215"/>
      <c r="EX306" s="215"/>
    </row>
    <row r="307" spans="1:154" ht="18" x14ac:dyDescent="0.2">
      <c r="A307" s="262"/>
      <c r="B307" s="261"/>
      <c r="C307" s="261"/>
      <c r="D307" s="261"/>
      <c r="E307" s="261"/>
      <c r="F307" s="261" t="s">
        <v>91</v>
      </c>
      <c r="G307" s="265" t="s">
        <v>150</v>
      </c>
      <c r="H307" s="306">
        <v>14000</v>
      </c>
      <c r="I307" s="306">
        <f>O307</f>
        <v>13367.29</v>
      </c>
      <c r="J307" s="306">
        <f t="shared" si="71"/>
        <v>632.70999999999913</v>
      </c>
      <c r="K307" s="303">
        <f t="shared" si="63"/>
        <v>95.48</v>
      </c>
      <c r="L307" s="306">
        <v>14000</v>
      </c>
      <c r="M307" s="307">
        <v>13367.29</v>
      </c>
      <c r="N307" s="306">
        <v>0</v>
      </c>
      <c r="O307" s="308">
        <f t="shared" si="72"/>
        <v>13367.29</v>
      </c>
      <c r="P307" s="308">
        <f t="shared" si="62"/>
        <v>632.70999999999913</v>
      </c>
      <c r="Q307" s="305">
        <f t="shared" si="73"/>
        <v>95.48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5"/>
      <c r="DD307" s="215"/>
      <c r="DE307" s="215"/>
      <c r="DF307" s="215"/>
      <c r="DG307" s="215"/>
      <c r="DH307" s="215"/>
      <c r="DI307" s="215"/>
      <c r="DJ307" s="215"/>
      <c r="DK307" s="215"/>
      <c r="DL307" s="215"/>
      <c r="DM307" s="215"/>
      <c r="DN307" s="215"/>
      <c r="DO307" s="215"/>
      <c r="DP307" s="215"/>
      <c r="DQ307" s="215"/>
      <c r="DR307" s="215"/>
      <c r="DS307" s="215"/>
      <c r="DT307" s="215"/>
      <c r="DU307" s="215"/>
      <c r="DV307" s="215"/>
      <c r="DW307" s="215"/>
      <c r="DX307" s="215"/>
      <c r="DY307" s="215"/>
      <c r="DZ307" s="215"/>
      <c r="EA307" s="215"/>
      <c r="EB307" s="215"/>
      <c r="EC307" s="215"/>
      <c r="ED307" s="215"/>
      <c r="EE307" s="215"/>
      <c r="EF307" s="215"/>
      <c r="EG307" s="215"/>
      <c r="EH307" s="215"/>
      <c r="EI307" s="215"/>
      <c r="EJ307" s="215"/>
      <c r="EK307" s="215"/>
      <c r="EL307" s="215"/>
      <c r="EM307" s="215"/>
      <c r="EN307" s="215"/>
      <c r="EO307" s="215"/>
      <c r="EP307" s="215"/>
      <c r="EQ307" s="215"/>
      <c r="ER307" s="215"/>
      <c r="ES307" s="215"/>
      <c r="ET307" s="215"/>
      <c r="EU307" s="215"/>
      <c r="EV307" s="215"/>
      <c r="EW307" s="215"/>
      <c r="EX307" s="215"/>
    </row>
    <row r="308" spans="1:154" ht="18" x14ac:dyDescent="0.2">
      <c r="A308" s="262"/>
      <c r="B308" s="261"/>
      <c r="C308" s="261"/>
      <c r="D308" s="261"/>
      <c r="E308" s="261" t="s">
        <v>31</v>
      </c>
      <c r="F308" s="261"/>
      <c r="G308" s="265" t="s">
        <v>151</v>
      </c>
      <c r="H308" s="306"/>
      <c r="I308" s="306"/>
      <c r="J308" s="306">
        <f t="shared" si="71"/>
        <v>0</v>
      </c>
      <c r="K308" s="303" t="e">
        <f t="shared" si="63"/>
        <v>#DIV/0!</v>
      </c>
      <c r="L308" s="306"/>
      <c r="M308" s="307"/>
      <c r="N308" s="306"/>
      <c r="O308" s="308">
        <f t="shared" si="72"/>
        <v>0</v>
      </c>
      <c r="P308" s="308">
        <f t="shared" si="62"/>
        <v>0</v>
      </c>
      <c r="Q308" s="305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</row>
    <row r="309" spans="1:154" s="45" customFormat="1" ht="18" x14ac:dyDescent="0.25">
      <c r="A309" s="250"/>
      <c r="B309" s="251"/>
      <c r="C309" s="251"/>
      <c r="D309" s="251"/>
      <c r="E309" s="251" t="s">
        <v>116</v>
      </c>
      <c r="F309" s="251"/>
      <c r="G309" s="263" t="s">
        <v>152</v>
      </c>
      <c r="H309" s="302">
        <f>H310+H311+H312</f>
        <v>0</v>
      </c>
      <c r="I309" s="302">
        <f>I310+I311+I312</f>
        <v>0</v>
      </c>
      <c r="J309" s="306">
        <f t="shared" si="71"/>
        <v>0</v>
      </c>
      <c r="K309" s="303"/>
      <c r="L309" s="302">
        <f>L310+L311+L312</f>
        <v>0</v>
      </c>
      <c r="M309" s="284">
        <f>M310+M311+M312</f>
        <v>0</v>
      </c>
      <c r="N309" s="302">
        <f>N310+N311+N312</f>
        <v>0</v>
      </c>
      <c r="O309" s="304">
        <f>O310+O311+O312</f>
        <v>0</v>
      </c>
      <c r="P309" s="304">
        <f t="shared" si="62"/>
        <v>0</v>
      </c>
      <c r="Q309" s="305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2"/>
      <c r="B310" s="261"/>
      <c r="C310" s="261"/>
      <c r="D310" s="261"/>
      <c r="E310" s="261"/>
      <c r="F310" s="261" t="s">
        <v>33</v>
      </c>
      <c r="G310" s="265" t="s">
        <v>275</v>
      </c>
      <c r="H310" s="306"/>
      <c r="I310" s="306"/>
      <c r="J310" s="306">
        <f t="shared" si="71"/>
        <v>0</v>
      </c>
      <c r="K310" s="303"/>
      <c r="L310" s="306"/>
      <c r="M310" s="307"/>
      <c r="N310" s="306"/>
      <c r="O310" s="308">
        <f t="shared" ref="O310:O312" si="74">M310+N310</f>
        <v>0</v>
      </c>
      <c r="P310" s="308">
        <f t="shared" si="62"/>
        <v>0</v>
      </c>
      <c r="Q310" s="305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5"/>
      <c r="DD310" s="215"/>
      <c r="DE310" s="215"/>
      <c r="DF310" s="215"/>
      <c r="DG310" s="215"/>
      <c r="DH310" s="215"/>
      <c r="DI310" s="215"/>
      <c r="DJ310" s="215"/>
      <c r="DK310" s="215"/>
      <c r="DL310" s="215"/>
      <c r="DM310" s="215"/>
      <c r="DN310" s="215"/>
      <c r="DO310" s="215"/>
      <c r="DP310" s="215"/>
      <c r="DQ310" s="215"/>
      <c r="DR310" s="215"/>
      <c r="DS310" s="215"/>
      <c r="DT310" s="215"/>
      <c r="DU310" s="215"/>
      <c r="DV310" s="215"/>
      <c r="DW310" s="215"/>
      <c r="DX310" s="215"/>
      <c r="DY310" s="215"/>
      <c r="DZ310" s="215"/>
      <c r="EA310" s="215"/>
      <c r="EB310" s="215"/>
      <c r="EC310" s="215"/>
      <c r="ED310" s="215"/>
      <c r="EE310" s="215"/>
      <c r="EF310" s="215"/>
      <c r="EG310" s="215"/>
      <c r="EH310" s="215"/>
      <c r="EI310" s="215"/>
      <c r="EJ310" s="215"/>
      <c r="EK310" s="215"/>
      <c r="EL310" s="215"/>
      <c r="EM310" s="215"/>
      <c r="EN310" s="215"/>
      <c r="EO310" s="215"/>
      <c r="EP310" s="215"/>
      <c r="EQ310" s="215"/>
      <c r="ER310" s="215"/>
      <c r="ES310" s="215"/>
      <c r="ET310" s="215"/>
      <c r="EU310" s="215"/>
      <c r="EV310" s="215"/>
      <c r="EW310" s="215"/>
      <c r="EX310" s="215"/>
    </row>
    <row r="311" spans="1:154" ht="18" hidden="1" x14ac:dyDescent="0.2">
      <c r="A311" s="262"/>
      <c r="B311" s="261"/>
      <c r="C311" s="261"/>
      <c r="D311" s="261"/>
      <c r="E311" s="261"/>
      <c r="F311" s="261" t="s">
        <v>44</v>
      </c>
      <c r="G311" s="265" t="s">
        <v>276</v>
      </c>
      <c r="H311" s="306"/>
      <c r="I311" s="306"/>
      <c r="J311" s="306">
        <f t="shared" si="71"/>
        <v>0</v>
      </c>
      <c r="K311" s="303"/>
      <c r="L311" s="306"/>
      <c r="M311" s="307"/>
      <c r="N311" s="306"/>
      <c r="O311" s="308">
        <f t="shared" si="74"/>
        <v>0</v>
      </c>
      <c r="P311" s="308">
        <f t="shared" si="62"/>
        <v>0</v>
      </c>
      <c r="Q311" s="305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5"/>
      <c r="DD311" s="215"/>
      <c r="DE311" s="215"/>
      <c r="DF311" s="215"/>
      <c r="DG311" s="215"/>
      <c r="DH311" s="215"/>
      <c r="DI311" s="215"/>
      <c r="DJ311" s="215"/>
      <c r="DK311" s="215"/>
      <c r="DL311" s="215"/>
      <c r="DM311" s="215"/>
      <c r="DN311" s="215"/>
      <c r="DO311" s="215"/>
      <c r="DP311" s="215"/>
      <c r="DQ311" s="215"/>
      <c r="DR311" s="215"/>
      <c r="DS311" s="215"/>
      <c r="DT311" s="215"/>
      <c r="DU311" s="215"/>
      <c r="DV311" s="215"/>
      <c r="DW311" s="215"/>
      <c r="DX311" s="215"/>
      <c r="DY311" s="215"/>
      <c r="DZ311" s="215"/>
      <c r="EA311" s="215"/>
      <c r="EB311" s="215"/>
      <c r="EC311" s="215"/>
      <c r="ED311" s="215"/>
      <c r="EE311" s="215"/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</row>
    <row r="312" spans="1:154" ht="18" x14ac:dyDescent="0.2">
      <c r="A312" s="262"/>
      <c r="B312" s="261"/>
      <c r="C312" s="261"/>
      <c r="D312" s="261"/>
      <c r="E312" s="261"/>
      <c r="F312" s="261" t="s">
        <v>91</v>
      </c>
      <c r="G312" s="265" t="s">
        <v>177</v>
      </c>
      <c r="H312" s="306"/>
      <c r="I312" s="306"/>
      <c r="J312" s="306">
        <f t="shared" si="71"/>
        <v>0</v>
      </c>
      <c r="K312" s="303"/>
      <c r="L312" s="306"/>
      <c r="M312" s="307"/>
      <c r="N312" s="306"/>
      <c r="O312" s="308">
        <f t="shared" si="74"/>
        <v>0</v>
      </c>
      <c r="P312" s="308">
        <f t="shared" si="62"/>
        <v>0</v>
      </c>
      <c r="Q312" s="305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5"/>
      <c r="DD312" s="215"/>
      <c r="DE312" s="215"/>
      <c r="DF312" s="215"/>
      <c r="DG312" s="215"/>
      <c r="DH312" s="215"/>
      <c r="DI312" s="215"/>
      <c r="DJ312" s="215"/>
      <c r="DK312" s="215"/>
      <c r="DL312" s="215"/>
      <c r="DM312" s="215"/>
      <c r="DN312" s="215"/>
      <c r="DO312" s="215"/>
      <c r="DP312" s="215"/>
      <c r="DQ312" s="215"/>
      <c r="DR312" s="215"/>
      <c r="DS312" s="215"/>
      <c r="DT312" s="215"/>
      <c r="DU312" s="215"/>
      <c r="DV312" s="215"/>
      <c r="DW312" s="215"/>
      <c r="DX312" s="215"/>
      <c r="DY312" s="215"/>
      <c r="DZ312" s="215"/>
      <c r="EA312" s="215"/>
      <c r="EB312" s="215"/>
      <c r="EC312" s="215"/>
      <c r="ED312" s="215"/>
      <c r="EE312" s="215"/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</row>
    <row r="313" spans="1:154" s="45" customFormat="1" ht="18" x14ac:dyDescent="0.25">
      <c r="A313" s="250"/>
      <c r="B313" s="251"/>
      <c r="C313" s="251"/>
      <c r="D313" s="251"/>
      <c r="E313" s="251" t="s">
        <v>34</v>
      </c>
      <c r="F313" s="251"/>
      <c r="G313" s="263" t="s">
        <v>178</v>
      </c>
      <c r="H313" s="302">
        <f>H314+H315</f>
        <v>8000</v>
      </c>
      <c r="I313" s="302">
        <f>I314+I315</f>
        <v>5994.61</v>
      </c>
      <c r="J313" s="306">
        <f t="shared" si="71"/>
        <v>2005.3900000000003</v>
      </c>
      <c r="K313" s="303">
        <f t="shared" ref="K313:K376" si="75">ROUND(I313/H313*100,2)</f>
        <v>74.930000000000007</v>
      </c>
      <c r="L313" s="302">
        <f>L314+L315</f>
        <v>8000</v>
      </c>
      <c r="M313" s="284">
        <f>M314+M315</f>
        <v>5194.6099999999997</v>
      </c>
      <c r="N313" s="302">
        <f>N314+N315</f>
        <v>800</v>
      </c>
      <c r="O313" s="304">
        <f>O314+O315</f>
        <v>5994.61</v>
      </c>
      <c r="P313" s="304">
        <f t="shared" si="62"/>
        <v>2005.3900000000003</v>
      </c>
      <c r="Q313" s="305">
        <f t="shared" si="73"/>
        <v>74.930000000000007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2"/>
      <c r="B314" s="261"/>
      <c r="C314" s="261"/>
      <c r="D314" s="261"/>
      <c r="E314" s="261"/>
      <c r="F314" s="261" t="s">
        <v>33</v>
      </c>
      <c r="G314" s="265" t="s">
        <v>179</v>
      </c>
      <c r="H314" s="306">
        <v>8000</v>
      </c>
      <c r="I314" s="306">
        <f>O314</f>
        <v>5994.61</v>
      </c>
      <c r="J314" s="306">
        <f t="shared" si="71"/>
        <v>2005.3900000000003</v>
      </c>
      <c r="K314" s="303">
        <f t="shared" si="75"/>
        <v>74.930000000000007</v>
      </c>
      <c r="L314" s="306">
        <v>8000</v>
      </c>
      <c r="M314" s="307">
        <v>5194.6099999999997</v>
      </c>
      <c r="N314" s="306">
        <v>800</v>
      </c>
      <c r="O314" s="308">
        <f>M314+N314</f>
        <v>5994.61</v>
      </c>
      <c r="P314" s="308">
        <f t="shared" si="62"/>
        <v>2005.3900000000003</v>
      </c>
      <c r="Q314" s="305">
        <f t="shared" si="73"/>
        <v>74.930000000000007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5"/>
      <c r="DD314" s="215"/>
      <c r="DE314" s="215"/>
      <c r="DF314" s="215"/>
      <c r="DG314" s="215"/>
      <c r="DH314" s="215"/>
      <c r="DI314" s="215"/>
      <c r="DJ314" s="215"/>
      <c r="DK314" s="215"/>
      <c r="DL314" s="215"/>
      <c r="DM314" s="215"/>
      <c r="DN314" s="215"/>
      <c r="DO314" s="215"/>
      <c r="DP314" s="215"/>
      <c r="DQ314" s="215"/>
      <c r="DR314" s="215"/>
      <c r="DS314" s="215"/>
      <c r="DT314" s="215"/>
      <c r="DU314" s="215"/>
      <c r="DV314" s="215"/>
      <c r="DW314" s="215"/>
      <c r="DX314" s="215"/>
      <c r="DY314" s="215"/>
      <c r="DZ314" s="215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</row>
    <row r="315" spans="1:154" ht="18" x14ac:dyDescent="0.2">
      <c r="A315" s="262"/>
      <c r="B315" s="261"/>
      <c r="C315" s="261"/>
      <c r="D315" s="261"/>
      <c r="E315" s="261"/>
      <c r="F315" s="261" t="s">
        <v>31</v>
      </c>
      <c r="G315" s="265" t="s">
        <v>274</v>
      </c>
      <c r="H315" s="306"/>
      <c r="I315" s="306"/>
      <c r="J315" s="306">
        <f t="shared" si="71"/>
        <v>0</v>
      </c>
      <c r="K315" s="303"/>
      <c r="L315" s="306"/>
      <c r="M315" s="307"/>
      <c r="N315" s="306"/>
      <c r="O315" s="308">
        <f t="shared" ref="O315:O321" si="76">M315+N315</f>
        <v>0</v>
      </c>
      <c r="P315" s="308">
        <f t="shared" si="62"/>
        <v>0</v>
      </c>
      <c r="Q315" s="305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5"/>
      <c r="DD315" s="215"/>
      <c r="DE315" s="215"/>
      <c r="DF315" s="215"/>
      <c r="DG315" s="215"/>
      <c r="DH315" s="215"/>
      <c r="DI315" s="215"/>
      <c r="DJ315" s="215"/>
      <c r="DK315" s="215"/>
      <c r="DL315" s="215"/>
      <c r="DM315" s="215"/>
      <c r="DN315" s="215"/>
      <c r="DO315" s="215"/>
      <c r="DP315" s="215"/>
      <c r="DQ315" s="215"/>
      <c r="DR315" s="215"/>
      <c r="DS315" s="215"/>
      <c r="DT315" s="215"/>
      <c r="DU315" s="215"/>
      <c r="DV315" s="215"/>
      <c r="DW315" s="215"/>
      <c r="DX315" s="215"/>
      <c r="DY315" s="215"/>
      <c r="DZ315" s="215"/>
      <c r="EA315" s="215"/>
      <c r="EB315" s="215"/>
      <c r="EC315" s="215"/>
      <c r="ED315" s="215"/>
      <c r="EE315" s="215"/>
      <c r="EF315" s="215"/>
      <c r="EG315" s="215"/>
      <c r="EH315" s="215"/>
      <c r="EI315" s="215"/>
      <c r="EJ315" s="215"/>
      <c r="EK315" s="215"/>
      <c r="EL315" s="215"/>
      <c r="EM315" s="215"/>
      <c r="EN315" s="215"/>
      <c r="EO315" s="215"/>
      <c r="EP315" s="215"/>
      <c r="EQ315" s="215"/>
      <c r="ER315" s="215"/>
      <c r="ES315" s="215"/>
      <c r="ET315" s="215"/>
      <c r="EU315" s="215"/>
      <c r="EV315" s="215"/>
      <c r="EW315" s="215"/>
      <c r="EX315" s="215"/>
    </row>
    <row r="316" spans="1:154" ht="18" x14ac:dyDescent="0.2">
      <c r="A316" s="262"/>
      <c r="B316" s="261"/>
      <c r="C316" s="261"/>
      <c r="D316" s="261"/>
      <c r="E316" s="261">
        <v>11</v>
      </c>
      <c r="F316" s="261"/>
      <c r="G316" s="265" t="s">
        <v>180</v>
      </c>
      <c r="H316" s="306"/>
      <c r="I316" s="306"/>
      <c r="J316" s="306">
        <f t="shared" si="71"/>
        <v>0</v>
      </c>
      <c r="K316" s="303" t="e">
        <f t="shared" si="75"/>
        <v>#DIV/0!</v>
      </c>
      <c r="L316" s="306"/>
      <c r="M316" s="307"/>
      <c r="N316" s="306"/>
      <c r="O316" s="308">
        <f t="shared" si="76"/>
        <v>0</v>
      </c>
      <c r="P316" s="308">
        <f t="shared" si="62"/>
        <v>0</v>
      </c>
      <c r="Q316" s="305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5"/>
      <c r="DD316" s="215"/>
      <c r="DE316" s="215"/>
      <c r="DF316" s="215"/>
      <c r="DG316" s="215"/>
      <c r="DH316" s="215"/>
      <c r="DI316" s="215"/>
      <c r="DJ316" s="215"/>
      <c r="DK316" s="215"/>
      <c r="DL316" s="215"/>
      <c r="DM316" s="215"/>
      <c r="DN316" s="215"/>
      <c r="DO316" s="215"/>
      <c r="DP316" s="215"/>
      <c r="DQ316" s="215"/>
      <c r="DR316" s="215"/>
      <c r="DS316" s="215"/>
      <c r="DT316" s="215"/>
      <c r="DU316" s="215"/>
      <c r="DV316" s="215"/>
      <c r="DW316" s="215"/>
      <c r="DX316" s="215"/>
      <c r="DY316" s="215"/>
      <c r="DZ316" s="215"/>
      <c r="EA316" s="215"/>
      <c r="EB316" s="215"/>
      <c r="EC316" s="215"/>
      <c r="ED316" s="215"/>
      <c r="EE316" s="215"/>
      <c r="EF316" s="215"/>
      <c r="EG316" s="215"/>
      <c r="EH316" s="215"/>
      <c r="EI316" s="215"/>
      <c r="EJ316" s="215"/>
      <c r="EK316" s="215"/>
      <c r="EL316" s="215"/>
      <c r="EM316" s="215"/>
      <c r="EN316" s="215"/>
      <c r="EO316" s="215"/>
      <c r="EP316" s="215"/>
      <c r="EQ316" s="215"/>
      <c r="ER316" s="215"/>
      <c r="ES316" s="215"/>
      <c r="ET316" s="215"/>
      <c r="EU316" s="215"/>
      <c r="EV316" s="215"/>
      <c r="EW316" s="215"/>
      <c r="EX316" s="215"/>
    </row>
    <row r="317" spans="1:154" ht="18" x14ac:dyDescent="0.2">
      <c r="A317" s="262"/>
      <c r="B317" s="261"/>
      <c r="C317" s="261"/>
      <c r="D317" s="261"/>
      <c r="E317" s="261">
        <v>12</v>
      </c>
      <c r="F317" s="261"/>
      <c r="G317" s="265" t="s">
        <v>273</v>
      </c>
      <c r="H317" s="306"/>
      <c r="I317" s="306"/>
      <c r="J317" s="306">
        <f t="shared" si="71"/>
        <v>0</v>
      </c>
      <c r="K317" s="303"/>
      <c r="L317" s="306"/>
      <c r="M317" s="307"/>
      <c r="N317" s="306"/>
      <c r="O317" s="308">
        <f t="shared" si="76"/>
        <v>0</v>
      </c>
      <c r="P317" s="308">
        <f t="shared" si="62"/>
        <v>0</v>
      </c>
      <c r="Q317" s="305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</row>
    <row r="318" spans="1:154" ht="18" x14ac:dyDescent="0.2">
      <c r="A318" s="262"/>
      <c r="B318" s="261"/>
      <c r="C318" s="261"/>
      <c r="D318" s="261"/>
      <c r="E318" s="261">
        <v>13</v>
      </c>
      <c r="F318" s="261"/>
      <c r="G318" s="265" t="s">
        <v>181</v>
      </c>
      <c r="H318" s="306"/>
      <c r="I318" s="306"/>
      <c r="J318" s="306">
        <f t="shared" si="71"/>
        <v>0</v>
      </c>
      <c r="K318" s="303" t="e">
        <f t="shared" si="75"/>
        <v>#DIV/0!</v>
      </c>
      <c r="L318" s="306"/>
      <c r="M318" s="307"/>
      <c r="N318" s="306"/>
      <c r="O318" s="308">
        <f t="shared" si="76"/>
        <v>0</v>
      </c>
      <c r="P318" s="308">
        <f t="shared" si="62"/>
        <v>0</v>
      </c>
      <c r="Q318" s="305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5"/>
      <c r="DD318" s="215"/>
      <c r="DE318" s="215"/>
      <c r="DF318" s="215"/>
      <c r="DG318" s="215"/>
      <c r="DH318" s="215"/>
      <c r="DI318" s="215"/>
      <c r="DJ318" s="215"/>
      <c r="DK318" s="215"/>
      <c r="DL318" s="215"/>
      <c r="DM318" s="215"/>
      <c r="DN318" s="215"/>
      <c r="DO318" s="215"/>
      <c r="DP318" s="215"/>
      <c r="DQ318" s="215"/>
      <c r="DR318" s="215"/>
      <c r="DS318" s="215"/>
      <c r="DT318" s="215"/>
      <c r="DU318" s="215"/>
      <c r="DV318" s="215"/>
      <c r="DW318" s="215"/>
      <c r="DX318" s="215"/>
      <c r="DY318" s="215"/>
      <c r="DZ318" s="215"/>
      <c r="EA318" s="215"/>
      <c r="EB318" s="215"/>
      <c r="EC318" s="215"/>
      <c r="ED318" s="215"/>
      <c r="EE318" s="215"/>
      <c r="EF318" s="215"/>
      <c r="EG318" s="215"/>
      <c r="EH318" s="215"/>
      <c r="EI318" s="215"/>
      <c r="EJ318" s="215"/>
      <c r="EK318" s="215"/>
      <c r="EL318" s="215"/>
      <c r="EM318" s="215"/>
      <c r="EN318" s="215"/>
      <c r="EO318" s="215"/>
      <c r="EP318" s="215"/>
      <c r="EQ318" s="215"/>
      <c r="ER318" s="215"/>
      <c r="ES318" s="215"/>
      <c r="ET318" s="215"/>
      <c r="EU318" s="215"/>
      <c r="EV318" s="215"/>
      <c r="EW318" s="215"/>
      <c r="EX318" s="215"/>
    </row>
    <row r="319" spans="1:154" ht="18" x14ac:dyDescent="0.2">
      <c r="A319" s="262"/>
      <c r="B319" s="261"/>
      <c r="C319" s="261"/>
      <c r="D319" s="261"/>
      <c r="E319" s="261">
        <v>14</v>
      </c>
      <c r="F319" s="261"/>
      <c r="G319" s="265" t="s">
        <v>182</v>
      </c>
      <c r="H319" s="306"/>
      <c r="I319" s="306"/>
      <c r="J319" s="306">
        <f t="shared" si="71"/>
        <v>0</v>
      </c>
      <c r="K319" s="303"/>
      <c r="L319" s="306"/>
      <c r="M319" s="307"/>
      <c r="N319" s="306"/>
      <c r="O319" s="308">
        <f t="shared" si="76"/>
        <v>0</v>
      </c>
      <c r="P319" s="308">
        <f t="shared" si="62"/>
        <v>0</v>
      </c>
      <c r="Q319" s="305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5"/>
      <c r="DD319" s="215"/>
      <c r="DE319" s="215"/>
      <c r="DF319" s="215"/>
      <c r="DG319" s="215"/>
      <c r="DH319" s="215"/>
      <c r="DI319" s="215"/>
      <c r="DJ319" s="215"/>
      <c r="DK319" s="215"/>
      <c r="DL319" s="215"/>
      <c r="DM319" s="215"/>
      <c r="DN319" s="215"/>
      <c r="DO319" s="215"/>
      <c r="DP319" s="215"/>
      <c r="DQ319" s="215"/>
      <c r="DR319" s="215"/>
      <c r="DS319" s="215"/>
      <c r="DT319" s="215"/>
      <c r="DU319" s="215"/>
      <c r="DV319" s="215"/>
      <c r="DW319" s="215"/>
      <c r="DX319" s="215"/>
      <c r="DY319" s="215"/>
      <c r="DZ319" s="215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</row>
    <row r="320" spans="1:154" ht="18" hidden="1" x14ac:dyDescent="0.2">
      <c r="A320" s="262"/>
      <c r="B320" s="261"/>
      <c r="C320" s="261"/>
      <c r="D320" s="261"/>
      <c r="E320" s="261">
        <v>16</v>
      </c>
      <c r="F320" s="261"/>
      <c r="G320" s="265" t="s">
        <v>322</v>
      </c>
      <c r="H320" s="306"/>
      <c r="I320" s="306"/>
      <c r="J320" s="306">
        <f t="shared" si="71"/>
        <v>0</v>
      </c>
      <c r="K320" s="303"/>
      <c r="L320" s="306"/>
      <c r="M320" s="307"/>
      <c r="N320" s="306"/>
      <c r="O320" s="308">
        <f t="shared" si="76"/>
        <v>0</v>
      </c>
      <c r="P320" s="308">
        <f t="shared" si="62"/>
        <v>0</v>
      </c>
      <c r="Q320" s="305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5"/>
      <c r="DD320" s="215"/>
      <c r="DE320" s="215"/>
      <c r="DF320" s="215"/>
      <c r="DG320" s="215"/>
      <c r="DH320" s="215"/>
      <c r="DI320" s="215"/>
      <c r="DJ320" s="215"/>
      <c r="DK320" s="215"/>
      <c r="DL320" s="215"/>
      <c r="DM320" s="215"/>
      <c r="DN320" s="215"/>
      <c r="DO320" s="215"/>
      <c r="DP320" s="215"/>
      <c r="DQ320" s="215"/>
      <c r="DR320" s="215"/>
      <c r="DS320" s="215"/>
      <c r="DT320" s="215"/>
      <c r="DU320" s="215"/>
      <c r="DV320" s="215"/>
      <c r="DW320" s="215"/>
      <c r="DX320" s="215"/>
      <c r="DY320" s="215"/>
      <c r="DZ320" s="215"/>
      <c r="EA320" s="215"/>
      <c r="EB320" s="215"/>
      <c r="EC320" s="215"/>
      <c r="ED320" s="215"/>
      <c r="EE320" s="215"/>
      <c r="EF320" s="215"/>
      <c r="EG320" s="215"/>
      <c r="EH320" s="215"/>
      <c r="EI320" s="215"/>
      <c r="EJ320" s="215"/>
      <c r="EK320" s="215"/>
      <c r="EL320" s="215"/>
      <c r="EM320" s="215"/>
      <c r="EN320" s="215"/>
      <c r="EO320" s="215"/>
      <c r="EP320" s="215"/>
      <c r="EQ320" s="215"/>
      <c r="ER320" s="215"/>
      <c r="ES320" s="215"/>
      <c r="ET320" s="215"/>
      <c r="EU320" s="215"/>
      <c r="EV320" s="215"/>
      <c r="EW320" s="215"/>
      <c r="EX320" s="215"/>
    </row>
    <row r="321" spans="1:154" ht="54" x14ac:dyDescent="0.2">
      <c r="A321" s="262"/>
      <c r="B321" s="261"/>
      <c r="C321" s="261"/>
      <c r="D321" s="261"/>
      <c r="E321" s="261">
        <v>25</v>
      </c>
      <c r="F321" s="261"/>
      <c r="G321" s="252" t="s">
        <v>369</v>
      </c>
      <c r="H321" s="306"/>
      <c r="I321" s="306"/>
      <c r="J321" s="306">
        <f t="shared" si="71"/>
        <v>0</v>
      </c>
      <c r="K321" s="303"/>
      <c r="L321" s="306"/>
      <c r="M321" s="307"/>
      <c r="N321" s="306"/>
      <c r="O321" s="308">
        <f t="shared" si="76"/>
        <v>0</v>
      </c>
      <c r="P321" s="308">
        <f t="shared" si="62"/>
        <v>0</v>
      </c>
      <c r="Q321" s="305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5"/>
      <c r="DD321" s="215"/>
      <c r="DE321" s="215"/>
      <c r="DF321" s="215"/>
      <c r="DG321" s="215"/>
      <c r="DH321" s="215"/>
      <c r="DI321" s="215"/>
      <c r="DJ321" s="215"/>
      <c r="DK321" s="215"/>
      <c r="DL321" s="215"/>
      <c r="DM321" s="215"/>
      <c r="DN321" s="215"/>
      <c r="DO321" s="215"/>
      <c r="DP321" s="215"/>
      <c r="DQ321" s="215"/>
      <c r="DR321" s="215"/>
      <c r="DS321" s="215"/>
      <c r="DT321" s="215"/>
      <c r="DU321" s="215"/>
      <c r="DV321" s="215"/>
      <c r="DW321" s="215"/>
      <c r="DX321" s="215"/>
      <c r="DY321" s="215"/>
      <c r="DZ321" s="215"/>
      <c r="EA321" s="215"/>
      <c r="EB321" s="215"/>
      <c r="EC321" s="215"/>
      <c r="ED321" s="215"/>
      <c r="EE321" s="215"/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</row>
    <row r="322" spans="1:154" s="45" customFormat="1" ht="18" x14ac:dyDescent="0.25">
      <c r="A322" s="250"/>
      <c r="B322" s="251"/>
      <c r="C322" s="251"/>
      <c r="D322" s="251"/>
      <c r="E322" s="251" t="s">
        <v>91</v>
      </c>
      <c r="F322" s="251"/>
      <c r="G322" s="301" t="s">
        <v>183</v>
      </c>
      <c r="H322" s="302">
        <f>+H323+H324+H325+H326+H327+H328</f>
        <v>120000</v>
      </c>
      <c r="I322" s="302">
        <f>+I323+I324+I325+I326+I327+I328</f>
        <v>91309.62</v>
      </c>
      <c r="J322" s="302">
        <f>+J323+J324+J325+J326+J327+J328</f>
        <v>28690.38</v>
      </c>
      <c r="K322" s="303">
        <f t="shared" si="75"/>
        <v>76.09</v>
      </c>
      <c r="L322" s="302">
        <f>L324+L325+L326+L328</f>
        <v>109000</v>
      </c>
      <c r="M322" s="284">
        <f>+M323+M324+M325+M326+M327+M328</f>
        <v>83281.95</v>
      </c>
      <c r="N322" s="302">
        <f>+N323+N324+N325+N326+N327+N328</f>
        <v>8027.67</v>
      </c>
      <c r="O322" s="304">
        <f>+O323+O324+O325+O326+O327+O328</f>
        <v>91309.62</v>
      </c>
      <c r="P322" s="304">
        <f t="shared" si="62"/>
        <v>17690.380000000005</v>
      </c>
      <c r="Q322" s="305">
        <f t="shared" si="73"/>
        <v>83.77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2"/>
      <c r="B323" s="261"/>
      <c r="C323" s="261"/>
      <c r="D323" s="261"/>
      <c r="E323" s="261"/>
      <c r="F323" s="261" t="s">
        <v>31</v>
      </c>
      <c r="G323" s="265" t="s">
        <v>323</v>
      </c>
      <c r="H323" s="306"/>
      <c r="I323" s="306"/>
      <c r="J323" s="306">
        <f t="shared" si="71"/>
        <v>0</v>
      </c>
      <c r="K323" s="303"/>
      <c r="L323" s="306"/>
      <c r="M323" s="307"/>
      <c r="N323" s="306"/>
      <c r="O323" s="308">
        <f t="shared" ref="O323:O328" si="77">M323+N323</f>
        <v>0</v>
      </c>
      <c r="P323" s="308">
        <f t="shared" si="62"/>
        <v>0</v>
      </c>
      <c r="Q323" s="305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5"/>
      <c r="DD323" s="215"/>
      <c r="DE323" s="215"/>
      <c r="DF323" s="215"/>
      <c r="DG323" s="215"/>
      <c r="DH323" s="215"/>
      <c r="DI323" s="215"/>
      <c r="DJ323" s="215"/>
      <c r="DK323" s="215"/>
      <c r="DL323" s="215"/>
      <c r="DM323" s="215"/>
      <c r="DN323" s="215"/>
      <c r="DO323" s="215"/>
      <c r="DP323" s="215"/>
      <c r="DQ323" s="215"/>
      <c r="DR323" s="215"/>
      <c r="DS323" s="215"/>
      <c r="DT323" s="215"/>
      <c r="DU323" s="215"/>
      <c r="DV323" s="215"/>
      <c r="DW323" s="215"/>
      <c r="DX323" s="215"/>
      <c r="DY323" s="215"/>
      <c r="DZ323" s="215"/>
      <c r="EA323" s="215"/>
      <c r="EB323" s="215"/>
      <c r="EC323" s="215"/>
      <c r="ED323" s="215"/>
      <c r="EE323" s="215"/>
      <c r="EF323" s="215"/>
      <c r="EG323" s="215"/>
      <c r="EH323" s="215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</row>
    <row r="324" spans="1:154" ht="18" x14ac:dyDescent="0.2">
      <c r="A324" s="262"/>
      <c r="B324" s="261"/>
      <c r="C324" s="261"/>
      <c r="D324" s="261"/>
      <c r="E324" s="261"/>
      <c r="F324" s="261" t="s">
        <v>44</v>
      </c>
      <c r="G324" s="252" t="s">
        <v>330</v>
      </c>
      <c r="H324" s="306">
        <v>2000</v>
      </c>
      <c r="I324" s="306"/>
      <c r="J324" s="306">
        <f t="shared" si="71"/>
        <v>2000</v>
      </c>
      <c r="K324" s="303"/>
      <c r="L324" s="306">
        <v>0</v>
      </c>
      <c r="M324" s="307"/>
      <c r="N324" s="306"/>
      <c r="O324" s="308">
        <f t="shared" si="77"/>
        <v>0</v>
      </c>
      <c r="P324" s="308">
        <f t="shared" ref="P324:P387" si="78">L324-O324</f>
        <v>0</v>
      </c>
      <c r="Q324" s="305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EA324" s="215"/>
      <c r="EB324" s="215"/>
      <c r="EC324" s="215"/>
      <c r="ED324" s="215"/>
      <c r="EE324" s="215"/>
      <c r="EF324" s="215"/>
      <c r="EG324" s="215"/>
      <c r="EH324" s="215"/>
      <c r="EI324" s="215"/>
      <c r="EJ324" s="215"/>
      <c r="EK324" s="215"/>
      <c r="EL324" s="215"/>
      <c r="EM324" s="215"/>
      <c r="EN324" s="215"/>
      <c r="EO324" s="215"/>
      <c r="EP324" s="215"/>
      <c r="EQ324" s="215"/>
      <c r="ER324" s="215"/>
      <c r="ES324" s="215"/>
      <c r="ET324" s="215"/>
      <c r="EU324" s="215"/>
      <c r="EV324" s="215"/>
      <c r="EW324" s="215"/>
      <c r="EX324" s="215"/>
    </row>
    <row r="325" spans="1:154" ht="18" x14ac:dyDescent="0.2">
      <c r="A325" s="262"/>
      <c r="B325" s="261"/>
      <c r="C325" s="261"/>
      <c r="D325" s="261"/>
      <c r="E325" s="261"/>
      <c r="F325" s="261" t="s">
        <v>23</v>
      </c>
      <c r="G325" s="265" t="s">
        <v>155</v>
      </c>
      <c r="H325" s="306">
        <v>28000</v>
      </c>
      <c r="I325" s="306">
        <f>O325</f>
        <v>17008.16</v>
      </c>
      <c r="J325" s="306">
        <f t="shared" si="71"/>
        <v>10991.84</v>
      </c>
      <c r="K325" s="303">
        <f t="shared" si="75"/>
        <v>60.74</v>
      </c>
      <c r="L325" s="306">
        <v>22000</v>
      </c>
      <c r="M325" s="307">
        <v>16792.41</v>
      </c>
      <c r="N325" s="306">
        <v>215.75</v>
      </c>
      <c r="O325" s="308">
        <f t="shared" si="77"/>
        <v>17008.16</v>
      </c>
      <c r="P325" s="308">
        <f t="shared" si="78"/>
        <v>4991.84</v>
      </c>
      <c r="Q325" s="305">
        <f t="shared" si="73"/>
        <v>77.31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5"/>
      <c r="DD325" s="215"/>
      <c r="DE325" s="215"/>
      <c r="DF325" s="215"/>
      <c r="DG325" s="215"/>
      <c r="DH325" s="215"/>
      <c r="DI325" s="215"/>
      <c r="DJ325" s="215"/>
      <c r="DK325" s="215"/>
      <c r="DL325" s="215"/>
      <c r="DM325" s="215"/>
      <c r="DN325" s="215"/>
      <c r="DO325" s="215"/>
      <c r="DP325" s="215"/>
      <c r="DQ325" s="215"/>
      <c r="DR325" s="215"/>
      <c r="DS325" s="215"/>
      <c r="DT325" s="215"/>
      <c r="DU325" s="215"/>
      <c r="DV325" s="215"/>
      <c r="DW325" s="215"/>
      <c r="DX325" s="215"/>
      <c r="DY325" s="215"/>
      <c r="DZ325" s="215"/>
      <c r="EA325" s="215"/>
      <c r="EB325" s="215"/>
      <c r="EC325" s="215"/>
      <c r="ED325" s="215"/>
      <c r="EE325" s="215"/>
      <c r="EF325" s="215"/>
      <c r="EG325" s="215"/>
      <c r="EH325" s="215"/>
      <c r="EI325" s="215"/>
      <c r="EJ325" s="215"/>
      <c r="EK325" s="215"/>
      <c r="EL325" s="215"/>
      <c r="EM325" s="215"/>
      <c r="EN325" s="215"/>
      <c r="EO325" s="215"/>
      <c r="EP325" s="215"/>
      <c r="EQ325" s="215"/>
      <c r="ER325" s="215"/>
      <c r="ES325" s="215"/>
      <c r="ET325" s="215"/>
      <c r="EU325" s="215"/>
      <c r="EV325" s="215"/>
      <c r="EW325" s="215"/>
      <c r="EX325" s="215"/>
    </row>
    <row r="326" spans="1:154" ht="18" x14ac:dyDescent="0.2">
      <c r="A326" s="262"/>
      <c r="B326" s="261"/>
      <c r="C326" s="261"/>
      <c r="D326" s="261"/>
      <c r="E326" s="261"/>
      <c r="F326" s="261" t="s">
        <v>34</v>
      </c>
      <c r="G326" s="265" t="s">
        <v>184</v>
      </c>
      <c r="H326" s="306">
        <v>84000</v>
      </c>
      <c r="I326" s="306">
        <f>O326</f>
        <v>72368.03</v>
      </c>
      <c r="J326" s="306">
        <f t="shared" si="71"/>
        <v>11631.970000000001</v>
      </c>
      <c r="K326" s="303">
        <f t="shared" si="75"/>
        <v>86.15</v>
      </c>
      <c r="L326" s="306">
        <v>81000</v>
      </c>
      <c r="M326" s="307">
        <v>64656.54</v>
      </c>
      <c r="N326" s="306">
        <v>7711.49</v>
      </c>
      <c r="O326" s="308">
        <f t="shared" si="77"/>
        <v>72368.03</v>
      </c>
      <c r="P326" s="308">
        <f t="shared" si="78"/>
        <v>8631.9700000000012</v>
      </c>
      <c r="Q326" s="305">
        <f t="shared" si="73"/>
        <v>89.34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5"/>
      <c r="DD326" s="215"/>
      <c r="DE326" s="215"/>
      <c r="DF326" s="215"/>
      <c r="DG326" s="215"/>
      <c r="DH326" s="215"/>
      <c r="DI326" s="215"/>
      <c r="DJ326" s="215"/>
      <c r="DK326" s="215"/>
      <c r="DL326" s="215"/>
      <c r="DM326" s="215"/>
      <c r="DN326" s="215"/>
      <c r="DO326" s="215"/>
      <c r="DP326" s="215"/>
      <c r="DQ326" s="215"/>
      <c r="DR326" s="215"/>
      <c r="DS326" s="215"/>
      <c r="DT326" s="215"/>
      <c r="DU326" s="215"/>
      <c r="DV326" s="215"/>
      <c r="DW326" s="215"/>
      <c r="DX326" s="215"/>
      <c r="DY326" s="215"/>
      <c r="DZ326" s="215"/>
      <c r="EA326" s="215"/>
      <c r="EB326" s="215"/>
      <c r="EC326" s="215"/>
      <c r="ED326" s="215"/>
      <c r="EE326" s="215"/>
      <c r="EF326" s="215"/>
      <c r="EG326" s="215"/>
      <c r="EH326" s="215"/>
      <c r="EI326" s="215"/>
      <c r="EJ326" s="215"/>
      <c r="EK326" s="215"/>
      <c r="EL326" s="215"/>
      <c r="EM326" s="215"/>
      <c r="EN326" s="215"/>
      <c r="EO326" s="215"/>
      <c r="EP326" s="215"/>
      <c r="EQ326" s="215"/>
      <c r="ER326" s="215"/>
      <c r="ES326" s="215"/>
      <c r="ET326" s="215"/>
      <c r="EU326" s="215"/>
      <c r="EV326" s="215"/>
      <c r="EW326" s="215"/>
      <c r="EX326" s="215"/>
    </row>
    <row r="327" spans="1:154" ht="18" x14ac:dyDescent="0.2">
      <c r="A327" s="262"/>
      <c r="B327" s="261"/>
      <c r="C327" s="261"/>
      <c r="D327" s="261"/>
      <c r="E327" s="261"/>
      <c r="F327" s="261" t="s">
        <v>39</v>
      </c>
      <c r="G327" s="265" t="s">
        <v>324</v>
      </c>
      <c r="H327" s="306"/>
      <c r="I327" s="306"/>
      <c r="J327" s="306">
        <f t="shared" si="71"/>
        <v>0</v>
      </c>
      <c r="K327" s="303"/>
      <c r="L327" s="306"/>
      <c r="M327" s="307"/>
      <c r="N327" s="306"/>
      <c r="O327" s="308">
        <f t="shared" si="77"/>
        <v>0</v>
      </c>
      <c r="P327" s="308">
        <f t="shared" si="78"/>
        <v>0</v>
      </c>
      <c r="Q327" s="305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5"/>
      <c r="DD327" s="215"/>
      <c r="DE327" s="215"/>
      <c r="DF327" s="215"/>
      <c r="DG327" s="215"/>
      <c r="DH327" s="215"/>
      <c r="DI327" s="215"/>
      <c r="DJ327" s="215"/>
      <c r="DK327" s="215"/>
      <c r="DL327" s="215"/>
      <c r="DM327" s="215"/>
      <c r="DN327" s="215"/>
      <c r="DO327" s="215"/>
      <c r="DP327" s="215"/>
      <c r="DQ327" s="215"/>
      <c r="DR327" s="215"/>
      <c r="DS327" s="215"/>
      <c r="DT327" s="215"/>
      <c r="DU327" s="215"/>
      <c r="DV327" s="215"/>
      <c r="DW327" s="215"/>
      <c r="DX327" s="215"/>
      <c r="DY327" s="215"/>
      <c r="DZ327" s="215"/>
      <c r="EA327" s="215"/>
      <c r="EB327" s="215"/>
      <c r="EC327" s="215"/>
      <c r="ED327" s="215"/>
      <c r="EE327" s="215"/>
      <c r="EF327" s="215"/>
      <c r="EG327" s="215"/>
      <c r="EH327" s="215"/>
      <c r="EI327" s="215"/>
      <c r="EJ327" s="215"/>
      <c r="EK327" s="215"/>
      <c r="EL327" s="215"/>
      <c r="EM327" s="215"/>
      <c r="EN327" s="215"/>
      <c r="EO327" s="215"/>
      <c r="EP327" s="215"/>
      <c r="EQ327" s="215"/>
      <c r="ER327" s="215"/>
      <c r="ES327" s="215"/>
      <c r="ET327" s="215"/>
      <c r="EU327" s="215"/>
      <c r="EV327" s="215"/>
      <c r="EW327" s="215"/>
      <c r="EX327" s="215"/>
    </row>
    <row r="328" spans="1:154" ht="18" x14ac:dyDescent="0.2">
      <c r="A328" s="262"/>
      <c r="B328" s="261"/>
      <c r="C328" s="261"/>
      <c r="D328" s="261"/>
      <c r="E328" s="261"/>
      <c r="F328" s="261" t="s">
        <v>91</v>
      </c>
      <c r="G328" s="265" t="s">
        <v>156</v>
      </c>
      <c r="H328" s="306">
        <v>6000</v>
      </c>
      <c r="I328" s="306">
        <f>O328</f>
        <v>1933.43</v>
      </c>
      <c r="J328" s="306">
        <f t="shared" si="71"/>
        <v>4066.5699999999997</v>
      </c>
      <c r="K328" s="303">
        <f t="shared" si="75"/>
        <v>32.22</v>
      </c>
      <c r="L328" s="306">
        <v>6000</v>
      </c>
      <c r="M328" s="307">
        <v>1833</v>
      </c>
      <c r="N328" s="306">
        <v>100.43</v>
      </c>
      <c r="O328" s="308">
        <f t="shared" si="77"/>
        <v>1933.43</v>
      </c>
      <c r="P328" s="308">
        <f t="shared" si="78"/>
        <v>4066.5699999999997</v>
      </c>
      <c r="Q328" s="305">
        <f t="shared" si="73"/>
        <v>32.22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215"/>
      <c r="EB328" s="215"/>
      <c r="EC328" s="215"/>
      <c r="ED328" s="215"/>
      <c r="EE328" s="215"/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</row>
    <row r="329" spans="1:154" ht="18" x14ac:dyDescent="0.2">
      <c r="A329" s="250"/>
      <c r="B329" s="251"/>
      <c r="C329" s="251"/>
      <c r="D329" s="251" t="s">
        <v>91</v>
      </c>
      <c r="E329" s="251"/>
      <c r="F329" s="251"/>
      <c r="G329" s="301" t="s">
        <v>351</v>
      </c>
      <c r="H329" s="302">
        <f>H330</f>
        <v>0</v>
      </c>
      <c r="I329" s="302">
        <f>I330</f>
        <v>0</v>
      </c>
      <c r="J329" s="306">
        <f t="shared" si="71"/>
        <v>0</v>
      </c>
      <c r="K329" s="303"/>
      <c r="L329" s="302">
        <f t="shared" ref="L329:O330" si="79">L330</f>
        <v>0</v>
      </c>
      <c r="M329" s="284">
        <f t="shared" si="79"/>
        <v>0</v>
      </c>
      <c r="N329" s="302">
        <f t="shared" si="79"/>
        <v>0</v>
      </c>
      <c r="O329" s="304">
        <f t="shared" si="79"/>
        <v>0</v>
      </c>
      <c r="P329" s="304">
        <f t="shared" si="78"/>
        <v>0</v>
      </c>
      <c r="Q329" s="305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5"/>
      <c r="DD329" s="215"/>
      <c r="DE329" s="215"/>
      <c r="DF329" s="215"/>
      <c r="DG329" s="215"/>
      <c r="DH329" s="215"/>
      <c r="DI329" s="215"/>
      <c r="DJ329" s="215"/>
      <c r="DK329" s="215"/>
      <c r="DL329" s="215"/>
      <c r="DM329" s="215"/>
      <c r="DN329" s="215"/>
      <c r="DO329" s="215"/>
      <c r="DP329" s="215"/>
      <c r="DQ329" s="215"/>
      <c r="DR329" s="215"/>
      <c r="DS329" s="215"/>
      <c r="DT329" s="215"/>
      <c r="DU329" s="215"/>
      <c r="DV329" s="215"/>
      <c r="DW329" s="215"/>
      <c r="DX329" s="215"/>
      <c r="DY329" s="215"/>
      <c r="DZ329" s="215"/>
      <c r="EA329" s="215"/>
      <c r="EB329" s="215"/>
      <c r="EC329" s="215"/>
      <c r="ED329" s="215"/>
      <c r="EE329" s="215"/>
      <c r="EF329" s="215"/>
      <c r="EG329" s="215"/>
      <c r="EH329" s="215"/>
      <c r="EI329" s="215"/>
      <c r="EJ329" s="215"/>
      <c r="EK329" s="215"/>
      <c r="EL329" s="215"/>
      <c r="EM329" s="215"/>
      <c r="EN329" s="215"/>
      <c r="EO329" s="215"/>
      <c r="EP329" s="215"/>
      <c r="EQ329" s="215"/>
      <c r="ER329" s="215"/>
      <c r="ES329" s="215"/>
      <c r="ET329" s="215"/>
      <c r="EU329" s="215"/>
      <c r="EV329" s="215"/>
      <c r="EW329" s="215"/>
      <c r="EX329" s="215"/>
    </row>
    <row r="330" spans="1:154" ht="18" x14ac:dyDescent="0.2">
      <c r="A330" s="250"/>
      <c r="B330" s="251"/>
      <c r="C330" s="251"/>
      <c r="D330" s="251"/>
      <c r="E330" s="266" t="s">
        <v>27</v>
      </c>
      <c r="F330" s="251"/>
      <c r="G330" s="263" t="s">
        <v>350</v>
      </c>
      <c r="H330" s="302">
        <f>H331</f>
        <v>0</v>
      </c>
      <c r="I330" s="302">
        <f>I331</f>
        <v>0</v>
      </c>
      <c r="J330" s="306">
        <f t="shared" si="71"/>
        <v>0</v>
      </c>
      <c r="K330" s="303"/>
      <c r="L330" s="302">
        <f t="shared" si="79"/>
        <v>0</v>
      </c>
      <c r="M330" s="284">
        <f t="shared" si="79"/>
        <v>0</v>
      </c>
      <c r="N330" s="302">
        <f t="shared" si="79"/>
        <v>0</v>
      </c>
      <c r="O330" s="304">
        <f t="shared" si="79"/>
        <v>0</v>
      </c>
      <c r="P330" s="304">
        <f t="shared" si="78"/>
        <v>0</v>
      </c>
      <c r="Q330" s="305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5"/>
      <c r="DD330" s="215"/>
      <c r="DE330" s="215"/>
      <c r="DF330" s="215"/>
      <c r="DG330" s="215"/>
      <c r="DH330" s="215"/>
      <c r="DI330" s="215"/>
      <c r="DJ330" s="215"/>
      <c r="DK330" s="215"/>
      <c r="DL330" s="215"/>
      <c r="DM330" s="215"/>
      <c r="DN330" s="215"/>
      <c r="DO330" s="215"/>
      <c r="DP330" s="215"/>
      <c r="DQ330" s="215"/>
      <c r="DR330" s="215"/>
      <c r="DS330" s="215"/>
      <c r="DT330" s="215"/>
      <c r="DU330" s="215"/>
      <c r="DV330" s="215"/>
      <c r="DW330" s="215"/>
      <c r="DX330" s="215"/>
      <c r="DY330" s="215"/>
      <c r="DZ330" s="215"/>
      <c r="EA330" s="215"/>
      <c r="EB330" s="215"/>
      <c r="EC330" s="215"/>
      <c r="ED330" s="215"/>
      <c r="EE330" s="215"/>
      <c r="EF330" s="215"/>
      <c r="EG330" s="215"/>
      <c r="EH330" s="215"/>
      <c r="EI330" s="215"/>
      <c r="EJ330" s="215"/>
      <c r="EK330" s="215"/>
      <c r="EL330" s="215"/>
      <c r="EM330" s="215"/>
      <c r="EN330" s="215"/>
      <c r="EO330" s="215"/>
      <c r="EP330" s="215"/>
      <c r="EQ330" s="215"/>
      <c r="ER330" s="215"/>
      <c r="ES330" s="215"/>
      <c r="ET330" s="215"/>
      <c r="EU330" s="215"/>
      <c r="EV330" s="215"/>
      <c r="EW330" s="215"/>
      <c r="EX330" s="215"/>
    </row>
    <row r="331" spans="1:154" ht="18" x14ac:dyDescent="0.2">
      <c r="A331" s="262"/>
      <c r="B331" s="261"/>
      <c r="C331" s="261"/>
      <c r="D331" s="261"/>
      <c r="E331" s="261"/>
      <c r="F331" s="261" t="s">
        <v>31</v>
      </c>
      <c r="G331" s="265" t="s">
        <v>349</v>
      </c>
      <c r="H331" s="306"/>
      <c r="I331" s="306"/>
      <c r="J331" s="306">
        <f t="shared" si="71"/>
        <v>0</v>
      </c>
      <c r="K331" s="303"/>
      <c r="L331" s="306"/>
      <c r="M331" s="307"/>
      <c r="N331" s="306"/>
      <c r="O331" s="308">
        <f t="shared" ref="O331" si="80">M331+N331</f>
        <v>0</v>
      </c>
      <c r="P331" s="308">
        <f t="shared" si="78"/>
        <v>0</v>
      </c>
      <c r="Q331" s="305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5"/>
      <c r="DD331" s="215"/>
      <c r="DE331" s="215"/>
      <c r="DF331" s="215"/>
      <c r="DG331" s="215"/>
      <c r="DH331" s="215"/>
      <c r="DI331" s="215"/>
      <c r="DJ331" s="215"/>
      <c r="DK331" s="215"/>
      <c r="DL331" s="215"/>
      <c r="DM331" s="215"/>
      <c r="DN331" s="215"/>
      <c r="DO331" s="215"/>
      <c r="DP331" s="215"/>
      <c r="DQ331" s="215"/>
      <c r="DR331" s="215"/>
      <c r="DS331" s="215"/>
      <c r="DT331" s="215"/>
      <c r="DU331" s="215"/>
      <c r="DV331" s="215"/>
      <c r="DW331" s="215"/>
      <c r="DX331" s="215"/>
      <c r="DY331" s="215"/>
      <c r="DZ331" s="215"/>
      <c r="EA331" s="215"/>
      <c r="EB331" s="215"/>
      <c r="EC331" s="215"/>
      <c r="ED331" s="215"/>
      <c r="EE331" s="215"/>
      <c r="EF331" s="215"/>
      <c r="EG331" s="215"/>
      <c r="EH331" s="215"/>
      <c r="EI331" s="215"/>
      <c r="EJ331" s="215"/>
      <c r="EK331" s="215"/>
      <c r="EL331" s="215"/>
      <c r="EM331" s="215"/>
      <c r="EN331" s="215"/>
      <c r="EO331" s="215"/>
      <c r="EP331" s="215"/>
      <c r="EQ331" s="215"/>
      <c r="ER331" s="215"/>
      <c r="ES331" s="215"/>
      <c r="ET331" s="215"/>
      <c r="EU331" s="215"/>
      <c r="EV331" s="215"/>
      <c r="EW331" s="215"/>
      <c r="EX331" s="215"/>
    </row>
    <row r="332" spans="1:154" s="45" customFormat="1" ht="36" x14ac:dyDescent="0.25">
      <c r="A332" s="250"/>
      <c r="B332" s="251"/>
      <c r="C332" s="251"/>
      <c r="D332" s="251">
        <v>51</v>
      </c>
      <c r="E332" s="251"/>
      <c r="F332" s="251"/>
      <c r="G332" s="301" t="s">
        <v>73</v>
      </c>
      <c r="H332" s="302">
        <f>H333</f>
        <v>2980000</v>
      </c>
      <c r="I332" s="302">
        <f>I333</f>
        <v>2569787</v>
      </c>
      <c r="J332" s="302">
        <f>J333</f>
        <v>410213</v>
      </c>
      <c r="K332" s="303">
        <f t="shared" si="75"/>
        <v>86.23</v>
      </c>
      <c r="L332" s="302">
        <f>L333</f>
        <v>2668000</v>
      </c>
      <c r="M332" s="284">
        <f>M333</f>
        <v>2247603</v>
      </c>
      <c r="N332" s="302">
        <f>N333</f>
        <v>322184</v>
      </c>
      <c r="O332" s="338">
        <f>O333</f>
        <v>2569787</v>
      </c>
      <c r="P332" s="304">
        <f t="shared" si="78"/>
        <v>98213</v>
      </c>
      <c r="Q332" s="305">
        <f t="shared" si="73"/>
        <v>96.32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0"/>
      <c r="B333" s="251"/>
      <c r="C333" s="251"/>
      <c r="D333" s="251"/>
      <c r="E333" s="251" t="s">
        <v>33</v>
      </c>
      <c r="F333" s="251"/>
      <c r="G333" s="263" t="s">
        <v>93</v>
      </c>
      <c r="H333" s="302">
        <f>H334+H335+H336</f>
        <v>2980000</v>
      </c>
      <c r="I333" s="302">
        <f>I334+I335+I336</f>
        <v>2569787</v>
      </c>
      <c r="J333" s="302">
        <f>J334+J335+J336</f>
        <v>410213</v>
      </c>
      <c r="K333" s="303">
        <f t="shared" si="75"/>
        <v>86.23</v>
      </c>
      <c r="L333" s="302">
        <f>L334+L335+L336</f>
        <v>2668000</v>
      </c>
      <c r="M333" s="284">
        <f>M334+M335+M336</f>
        <v>2247603</v>
      </c>
      <c r="N333" s="302">
        <f>N334+N335+N336</f>
        <v>322184</v>
      </c>
      <c r="O333" s="304">
        <f>O334+O335+O336</f>
        <v>2569787</v>
      </c>
      <c r="P333" s="304">
        <f t="shared" si="78"/>
        <v>98213</v>
      </c>
      <c r="Q333" s="305">
        <f t="shared" si="73"/>
        <v>96.32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2"/>
      <c r="B334" s="261"/>
      <c r="C334" s="261"/>
      <c r="D334" s="261"/>
      <c r="E334" s="261"/>
      <c r="F334" s="261">
        <v>17</v>
      </c>
      <c r="G334" s="265" t="s">
        <v>95</v>
      </c>
      <c r="H334" s="306">
        <v>2980000</v>
      </c>
      <c r="I334" s="306">
        <f>O334</f>
        <v>2569787</v>
      </c>
      <c r="J334" s="306">
        <f t="shared" ref="J334:J382" si="81">H334-I334</f>
        <v>410213</v>
      </c>
      <c r="K334" s="303">
        <f t="shared" si="75"/>
        <v>86.23</v>
      </c>
      <c r="L334" s="306">
        <v>2668000</v>
      </c>
      <c r="M334" s="307">
        <v>2247603</v>
      </c>
      <c r="N334" s="306">
        <v>322184</v>
      </c>
      <c r="O334" s="308">
        <f t="shared" ref="O334:O336" si="82">M334+N334</f>
        <v>2569787</v>
      </c>
      <c r="P334" s="308">
        <f t="shared" si="78"/>
        <v>98213</v>
      </c>
      <c r="Q334" s="305">
        <f t="shared" si="73"/>
        <v>96.32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215"/>
      <c r="DT334" s="215"/>
      <c r="DU334" s="215"/>
      <c r="DV334" s="215"/>
      <c r="DW334" s="215"/>
      <c r="DX334" s="215"/>
      <c r="DY334" s="215"/>
      <c r="DZ334" s="215"/>
      <c r="EA334" s="215"/>
      <c r="EB334" s="215"/>
      <c r="EC334" s="215"/>
      <c r="ED334" s="215"/>
      <c r="EE334" s="215"/>
      <c r="EF334" s="215"/>
      <c r="EG334" s="215"/>
      <c r="EH334" s="215"/>
      <c r="EI334" s="215"/>
      <c r="EJ334" s="215"/>
      <c r="EK334" s="215"/>
      <c r="EL334" s="215"/>
      <c r="EM334" s="215"/>
      <c r="EN334" s="215"/>
      <c r="EO334" s="215"/>
      <c r="EP334" s="215"/>
      <c r="EQ334" s="215"/>
      <c r="ER334" s="215"/>
      <c r="ES334" s="215"/>
      <c r="ET334" s="215"/>
      <c r="EU334" s="215"/>
      <c r="EV334" s="215"/>
      <c r="EW334" s="215"/>
      <c r="EX334" s="215"/>
    </row>
    <row r="335" spans="1:154" ht="54" hidden="1" x14ac:dyDescent="0.2">
      <c r="A335" s="262"/>
      <c r="B335" s="261"/>
      <c r="C335" s="261"/>
      <c r="D335" s="261"/>
      <c r="E335" s="261"/>
      <c r="F335" s="261">
        <v>19</v>
      </c>
      <c r="G335" s="265" t="s">
        <v>97</v>
      </c>
      <c r="H335" s="306"/>
      <c r="I335" s="306"/>
      <c r="J335" s="306">
        <f t="shared" si="81"/>
        <v>0</v>
      </c>
      <c r="K335" s="303"/>
      <c r="L335" s="306"/>
      <c r="M335" s="307"/>
      <c r="N335" s="306"/>
      <c r="O335" s="308">
        <f t="shared" si="82"/>
        <v>0</v>
      </c>
      <c r="P335" s="308">
        <f t="shared" si="78"/>
        <v>0</v>
      </c>
      <c r="Q335" s="305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5"/>
      <c r="DD335" s="215"/>
      <c r="DE335" s="215"/>
      <c r="DF335" s="215"/>
      <c r="DG335" s="215"/>
      <c r="DH335" s="215"/>
      <c r="DI335" s="215"/>
      <c r="DJ335" s="215"/>
      <c r="DK335" s="215"/>
      <c r="DL335" s="215"/>
      <c r="DM335" s="215"/>
      <c r="DN335" s="215"/>
      <c r="DO335" s="215"/>
      <c r="DP335" s="215"/>
      <c r="DQ335" s="215"/>
      <c r="DR335" s="215"/>
      <c r="DS335" s="215"/>
      <c r="DT335" s="215"/>
      <c r="DU335" s="215"/>
      <c r="DV335" s="215"/>
      <c r="DW335" s="215"/>
      <c r="DX335" s="215"/>
      <c r="DY335" s="215"/>
      <c r="DZ335" s="215"/>
      <c r="EA335" s="215"/>
      <c r="EB335" s="215"/>
      <c r="EC335" s="215"/>
      <c r="ED335" s="215"/>
      <c r="EE335" s="215"/>
      <c r="EF335" s="215"/>
      <c r="EG335" s="215"/>
      <c r="EH335" s="215"/>
      <c r="EI335" s="215"/>
      <c r="EJ335" s="215"/>
      <c r="EK335" s="215"/>
      <c r="EL335" s="215"/>
      <c r="EM335" s="215"/>
      <c r="EN335" s="215"/>
      <c r="EO335" s="215"/>
      <c r="EP335" s="215"/>
      <c r="EQ335" s="215"/>
      <c r="ER335" s="215"/>
      <c r="ES335" s="215"/>
      <c r="ET335" s="215"/>
      <c r="EU335" s="215"/>
      <c r="EV335" s="215"/>
      <c r="EW335" s="215"/>
      <c r="EX335" s="215"/>
    </row>
    <row r="336" spans="1:154" ht="72" hidden="1" x14ac:dyDescent="0.2">
      <c r="A336" s="262"/>
      <c r="B336" s="261"/>
      <c r="C336" s="261"/>
      <c r="D336" s="261"/>
      <c r="E336" s="261"/>
      <c r="F336" s="261" t="s">
        <v>90</v>
      </c>
      <c r="G336" s="265" t="s">
        <v>98</v>
      </c>
      <c r="H336" s="306"/>
      <c r="I336" s="306"/>
      <c r="J336" s="306">
        <f t="shared" si="81"/>
        <v>0</v>
      </c>
      <c r="K336" s="303"/>
      <c r="L336" s="306"/>
      <c r="M336" s="307"/>
      <c r="N336" s="306"/>
      <c r="O336" s="308">
        <f t="shared" si="82"/>
        <v>0</v>
      </c>
      <c r="P336" s="308">
        <f t="shared" si="78"/>
        <v>0</v>
      </c>
      <c r="Q336" s="305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215"/>
      <c r="ED336" s="215"/>
      <c r="EE336" s="215"/>
      <c r="EF336" s="215"/>
      <c r="EG336" s="215"/>
      <c r="EH336" s="215"/>
      <c r="EI336" s="215"/>
      <c r="EJ336" s="215"/>
      <c r="EK336" s="215"/>
      <c r="EL336" s="215"/>
      <c r="EM336" s="215"/>
      <c r="EN336" s="215"/>
      <c r="EO336" s="215"/>
      <c r="EP336" s="215"/>
      <c r="EQ336" s="215"/>
      <c r="ER336" s="215"/>
      <c r="ES336" s="215"/>
      <c r="ET336" s="215"/>
      <c r="EU336" s="215"/>
      <c r="EV336" s="215"/>
      <c r="EW336" s="215"/>
      <c r="EX336" s="215"/>
    </row>
    <row r="337" spans="1:154" s="45" customFormat="1" ht="18" x14ac:dyDescent="0.25">
      <c r="A337" s="250"/>
      <c r="B337" s="251"/>
      <c r="C337" s="251"/>
      <c r="D337" s="251">
        <v>57</v>
      </c>
      <c r="E337" s="251"/>
      <c r="F337" s="251"/>
      <c r="G337" s="301" t="s">
        <v>79</v>
      </c>
      <c r="H337" s="302">
        <f>H338+H355</f>
        <v>13800000</v>
      </c>
      <c r="I337" s="302">
        <f>I338+I355</f>
        <v>10390491.42</v>
      </c>
      <c r="J337" s="302">
        <f t="shared" ref="J337" si="83">J338+J355</f>
        <v>3409508.58</v>
      </c>
      <c r="K337" s="303">
        <f t="shared" si="75"/>
        <v>75.290000000000006</v>
      </c>
      <c r="L337" s="302">
        <f>L338+L355</f>
        <v>11290000</v>
      </c>
      <c r="M337" s="284">
        <f>M338+M355</f>
        <v>9086952</v>
      </c>
      <c r="N337" s="302">
        <f>N338+N355</f>
        <v>1303539.42</v>
      </c>
      <c r="O337" s="338">
        <f t="shared" ref="O337" si="84">O338+O355</f>
        <v>10390491.42</v>
      </c>
      <c r="P337" s="304">
        <f t="shared" si="78"/>
        <v>899508.58000000007</v>
      </c>
      <c r="Q337" s="305">
        <f t="shared" si="73"/>
        <v>92.03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0"/>
      <c r="B338" s="251"/>
      <c r="C338" s="251"/>
      <c r="D338" s="251"/>
      <c r="E338" s="251" t="s">
        <v>33</v>
      </c>
      <c r="F338" s="251"/>
      <c r="G338" s="263" t="s">
        <v>100</v>
      </c>
      <c r="H338" s="302">
        <f>+H339+H348+H350+H349</f>
        <v>13800000</v>
      </c>
      <c r="I338" s="302">
        <f>+I339+I348+I350+I349</f>
        <v>10390491.42</v>
      </c>
      <c r="J338" s="306">
        <f t="shared" si="81"/>
        <v>3409508.58</v>
      </c>
      <c r="K338" s="303">
        <f t="shared" si="75"/>
        <v>75.290000000000006</v>
      </c>
      <c r="L338" s="302">
        <f>+L339+L348+L350+L349</f>
        <v>11290000</v>
      </c>
      <c r="M338" s="284">
        <f>+M339+M348+M350+M349</f>
        <v>9086952</v>
      </c>
      <c r="N338" s="302">
        <f>+N339+N348+N350+N349</f>
        <v>1303539.42</v>
      </c>
      <c r="O338" s="304">
        <f>+O339+O348+O350+O349</f>
        <v>10390491.42</v>
      </c>
      <c r="P338" s="304">
        <f t="shared" si="78"/>
        <v>899508.58000000007</v>
      </c>
      <c r="Q338" s="305">
        <f t="shared" si="73"/>
        <v>92.03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2"/>
      <c r="B339" s="261"/>
      <c r="C339" s="261"/>
      <c r="D339" s="261"/>
      <c r="E339" s="261"/>
      <c r="F339" s="261"/>
      <c r="G339" s="265" t="s">
        <v>185</v>
      </c>
      <c r="H339" s="339">
        <f>+H340+H341+H342+H343+H344+H345+H346+H347</f>
        <v>13460000</v>
      </c>
      <c r="I339" s="339">
        <f>+I340+I341+I342+I343+I344+I345+I346+I347</f>
        <v>10148419.42</v>
      </c>
      <c r="J339" s="306">
        <f t="shared" si="81"/>
        <v>3311580.58</v>
      </c>
      <c r="K339" s="303"/>
      <c r="L339" s="339">
        <f>+L340+L341+L342+L343+L344+L345+L346+L347</f>
        <v>10980000</v>
      </c>
      <c r="M339" s="339">
        <f>+M340+M341+M342+M343+M344+M345+M346+M347</f>
        <v>8885535</v>
      </c>
      <c r="N339" s="339">
        <f>+N340+N341+N342+N343+N344+N345+N346+N347</f>
        <v>1262884.42</v>
      </c>
      <c r="O339" s="339">
        <f>+O340+O341+O342+O343+O344+O345+O346+O347</f>
        <v>10148419.42</v>
      </c>
      <c r="P339" s="339">
        <f t="shared" si="78"/>
        <v>831580.58000000007</v>
      </c>
      <c r="Q339" s="305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5"/>
      <c r="DD339" s="215"/>
      <c r="DE339" s="215"/>
      <c r="DF339" s="215"/>
      <c r="DG339" s="215"/>
      <c r="DH339" s="215"/>
      <c r="DI339" s="215"/>
      <c r="DJ339" s="215"/>
      <c r="DK339" s="215"/>
      <c r="DL339" s="215"/>
      <c r="DM339" s="215"/>
      <c r="DN339" s="215"/>
      <c r="DO339" s="215"/>
      <c r="DP339" s="215"/>
      <c r="DQ339" s="215"/>
      <c r="DR339" s="215"/>
      <c r="DS339" s="215"/>
      <c r="DT339" s="215"/>
      <c r="DU339" s="215"/>
      <c r="DV339" s="215"/>
      <c r="DW339" s="215"/>
      <c r="DX339" s="215"/>
      <c r="DY339" s="215"/>
      <c r="DZ339" s="215"/>
      <c r="EA339" s="215"/>
      <c r="EB339" s="215"/>
      <c r="EC339" s="215"/>
      <c r="ED339" s="215"/>
      <c r="EE339" s="215"/>
      <c r="EF339" s="215"/>
      <c r="EG339" s="215"/>
      <c r="EH339" s="215"/>
      <c r="EI339" s="215"/>
      <c r="EJ339" s="215"/>
      <c r="EK339" s="215"/>
      <c r="EL339" s="215"/>
      <c r="EM339" s="215"/>
      <c r="EN339" s="215"/>
      <c r="EO339" s="215"/>
      <c r="EP339" s="215"/>
      <c r="EQ339" s="215"/>
      <c r="ER339" s="215"/>
      <c r="ES339" s="215"/>
      <c r="ET339" s="215"/>
      <c r="EU339" s="215"/>
      <c r="EV339" s="215"/>
      <c r="EW339" s="215"/>
      <c r="EX339" s="215"/>
    </row>
    <row r="340" spans="1:154" ht="18" x14ac:dyDescent="0.2">
      <c r="A340" s="262"/>
      <c r="B340" s="261"/>
      <c r="C340" s="261"/>
      <c r="D340" s="261"/>
      <c r="E340" s="261"/>
      <c r="F340" s="261"/>
      <c r="G340" s="265" t="s">
        <v>186</v>
      </c>
      <c r="H340" s="306">
        <v>13460000</v>
      </c>
      <c r="I340" s="306">
        <f>O340</f>
        <v>10148419.42</v>
      </c>
      <c r="J340" s="306">
        <f t="shared" si="81"/>
        <v>3311580.58</v>
      </c>
      <c r="K340" s="303"/>
      <c r="L340" s="306">
        <v>10980000</v>
      </c>
      <c r="M340" s="307">
        <v>8885535</v>
      </c>
      <c r="N340" s="306">
        <v>1262884.42</v>
      </c>
      <c r="O340" s="308">
        <f t="shared" ref="O340:O354" si="85">M340+N340</f>
        <v>10148419.42</v>
      </c>
      <c r="P340" s="308">
        <f t="shared" si="78"/>
        <v>831580.58000000007</v>
      </c>
      <c r="Q340" s="305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5"/>
      <c r="DD340" s="215"/>
      <c r="DE340" s="215"/>
      <c r="DF340" s="215"/>
      <c r="DG340" s="215"/>
      <c r="DH340" s="215"/>
      <c r="DI340" s="215"/>
      <c r="DJ340" s="215"/>
      <c r="DK340" s="215"/>
      <c r="DL340" s="215"/>
      <c r="DM340" s="215"/>
      <c r="DN340" s="215"/>
      <c r="DO340" s="215"/>
      <c r="DP340" s="215"/>
      <c r="DQ340" s="215"/>
      <c r="DR340" s="215"/>
      <c r="DS340" s="215"/>
      <c r="DT340" s="215"/>
      <c r="DU340" s="215"/>
      <c r="DV340" s="215"/>
      <c r="DW340" s="215"/>
      <c r="DX340" s="215"/>
      <c r="DY340" s="215"/>
      <c r="DZ340" s="215"/>
      <c r="EA340" s="215"/>
      <c r="EB340" s="215"/>
      <c r="EC340" s="215"/>
      <c r="ED340" s="215"/>
      <c r="EE340" s="215"/>
      <c r="EF340" s="215"/>
      <c r="EG340" s="215"/>
      <c r="EH340" s="215"/>
      <c r="EI340" s="215"/>
      <c r="EJ340" s="215"/>
      <c r="EK340" s="215"/>
      <c r="EL340" s="215"/>
      <c r="EM340" s="215"/>
      <c r="EN340" s="215"/>
      <c r="EO340" s="215"/>
      <c r="EP340" s="215"/>
      <c r="EQ340" s="215"/>
      <c r="ER340" s="215"/>
      <c r="ES340" s="215"/>
      <c r="ET340" s="215"/>
      <c r="EU340" s="215"/>
      <c r="EV340" s="215"/>
      <c r="EW340" s="215"/>
      <c r="EX340" s="215"/>
    </row>
    <row r="341" spans="1:154" ht="18" x14ac:dyDescent="0.2">
      <c r="A341" s="262"/>
      <c r="B341" s="261"/>
      <c r="C341" s="261"/>
      <c r="D341" s="261"/>
      <c r="E341" s="261"/>
      <c r="F341" s="261"/>
      <c r="G341" s="265" t="s">
        <v>187</v>
      </c>
      <c r="H341" s="306"/>
      <c r="I341" s="306"/>
      <c r="J341" s="306">
        <f t="shared" si="81"/>
        <v>0</v>
      </c>
      <c r="K341" s="303"/>
      <c r="L341" s="306"/>
      <c r="M341" s="307"/>
      <c r="N341" s="306"/>
      <c r="O341" s="308">
        <f t="shared" si="85"/>
        <v>0</v>
      </c>
      <c r="P341" s="308">
        <f t="shared" si="78"/>
        <v>0</v>
      </c>
      <c r="Q341" s="305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5"/>
      <c r="DD341" s="215"/>
      <c r="DE341" s="215"/>
      <c r="DF341" s="215"/>
      <c r="DG341" s="215"/>
      <c r="DH341" s="215"/>
      <c r="DI341" s="215"/>
      <c r="DJ341" s="215"/>
      <c r="DK341" s="215"/>
      <c r="DL341" s="215"/>
      <c r="DM341" s="215"/>
      <c r="DN341" s="215"/>
      <c r="DO341" s="215"/>
      <c r="DP341" s="215"/>
      <c r="DQ341" s="215"/>
      <c r="DR341" s="215"/>
      <c r="DS341" s="215"/>
      <c r="DT341" s="215"/>
      <c r="DU341" s="215"/>
      <c r="DV341" s="215"/>
      <c r="DW341" s="215"/>
      <c r="DX341" s="215"/>
      <c r="DY341" s="215"/>
      <c r="DZ341" s="215"/>
      <c r="EA341" s="215"/>
      <c r="EB341" s="215"/>
      <c r="EC341" s="215"/>
      <c r="ED341" s="215"/>
      <c r="EE341" s="215"/>
      <c r="EF341" s="215"/>
      <c r="EG341" s="215"/>
      <c r="EH341" s="215"/>
      <c r="EI341" s="215"/>
      <c r="EJ341" s="215"/>
      <c r="EK341" s="215"/>
      <c r="EL341" s="215"/>
      <c r="EM341" s="215"/>
      <c r="EN341" s="215"/>
      <c r="EO341" s="215"/>
      <c r="EP341" s="215"/>
      <c r="EQ341" s="215"/>
      <c r="ER341" s="215"/>
      <c r="ES341" s="215"/>
      <c r="ET341" s="215"/>
      <c r="EU341" s="215"/>
      <c r="EV341" s="215"/>
      <c r="EW341" s="215"/>
      <c r="EX341" s="215"/>
    </row>
    <row r="342" spans="1:154" ht="18" x14ac:dyDescent="0.2">
      <c r="A342" s="262"/>
      <c r="B342" s="261"/>
      <c r="C342" s="261"/>
      <c r="D342" s="261"/>
      <c r="E342" s="261"/>
      <c r="F342" s="261"/>
      <c r="G342" s="265" t="s">
        <v>325</v>
      </c>
      <c r="H342" s="306"/>
      <c r="I342" s="306"/>
      <c r="J342" s="306">
        <f t="shared" si="81"/>
        <v>0</v>
      </c>
      <c r="K342" s="303"/>
      <c r="L342" s="306"/>
      <c r="M342" s="307"/>
      <c r="N342" s="306"/>
      <c r="O342" s="308">
        <f t="shared" si="85"/>
        <v>0</v>
      </c>
      <c r="P342" s="308">
        <f t="shared" si="78"/>
        <v>0</v>
      </c>
      <c r="Q342" s="305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5"/>
      <c r="DD342" s="215"/>
      <c r="DE342" s="215"/>
      <c r="DF342" s="215"/>
      <c r="DG342" s="215"/>
      <c r="DH342" s="215"/>
      <c r="DI342" s="215"/>
      <c r="DJ342" s="215"/>
      <c r="DK342" s="215"/>
      <c r="DL342" s="215"/>
      <c r="DM342" s="215"/>
      <c r="DN342" s="215"/>
      <c r="DO342" s="215"/>
      <c r="DP342" s="215"/>
      <c r="DQ342" s="215"/>
      <c r="DR342" s="215"/>
      <c r="DS342" s="215"/>
      <c r="DT342" s="215"/>
      <c r="DU342" s="215"/>
      <c r="DV342" s="215"/>
      <c r="DW342" s="215"/>
      <c r="DX342" s="215"/>
      <c r="DY342" s="215"/>
      <c r="DZ342" s="215"/>
      <c r="EA342" s="215"/>
      <c r="EB342" s="215"/>
      <c r="EC342" s="215"/>
      <c r="ED342" s="215"/>
      <c r="EE342" s="215"/>
      <c r="EF342" s="215"/>
      <c r="EG342" s="215"/>
      <c r="EH342" s="215"/>
      <c r="EI342" s="215"/>
      <c r="EJ342" s="215"/>
      <c r="EK342" s="215"/>
      <c r="EL342" s="215"/>
      <c r="EM342" s="215"/>
      <c r="EN342" s="215"/>
      <c r="EO342" s="215"/>
      <c r="EP342" s="215"/>
      <c r="EQ342" s="215"/>
      <c r="ER342" s="215"/>
      <c r="ES342" s="215"/>
      <c r="ET342" s="215"/>
      <c r="EU342" s="215"/>
      <c r="EV342" s="215"/>
      <c r="EW342" s="215"/>
      <c r="EX342" s="215"/>
    </row>
    <row r="343" spans="1:154" ht="18" x14ac:dyDescent="0.2">
      <c r="A343" s="262"/>
      <c r="B343" s="261"/>
      <c r="C343" s="261"/>
      <c r="D343" s="261"/>
      <c r="E343" s="261"/>
      <c r="F343" s="261"/>
      <c r="G343" s="265" t="s">
        <v>326</v>
      </c>
      <c r="H343" s="306"/>
      <c r="I343" s="306"/>
      <c r="J343" s="306">
        <f t="shared" si="81"/>
        <v>0</v>
      </c>
      <c r="K343" s="303"/>
      <c r="L343" s="306"/>
      <c r="M343" s="307"/>
      <c r="N343" s="306"/>
      <c r="O343" s="308">
        <f t="shared" si="85"/>
        <v>0</v>
      </c>
      <c r="P343" s="308">
        <f t="shared" si="78"/>
        <v>0</v>
      </c>
      <c r="Q343" s="305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5"/>
      <c r="DD343" s="215"/>
      <c r="DE343" s="215"/>
      <c r="DF343" s="215"/>
      <c r="DG343" s="215"/>
      <c r="DH343" s="215"/>
      <c r="DI343" s="215"/>
      <c r="DJ343" s="215"/>
      <c r="DK343" s="215"/>
      <c r="DL343" s="215"/>
      <c r="DM343" s="215"/>
      <c r="DN343" s="215"/>
      <c r="DO343" s="215"/>
      <c r="DP343" s="215"/>
      <c r="DQ343" s="215"/>
      <c r="DR343" s="215"/>
      <c r="DS343" s="215"/>
      <c r="DT343" s="215"/>
      <c r="DU343" s="215"/>
      <c r="DV343" s="215"/>
      <c r="DW343" s="215"/>
      <c r="DX343" s="215"/>
      <c r="DY343" s="215"/>
      <c r="DZ343" s="215"/>
      <c r="EA343" s="215"/>
      <c r="EB343" s="215"/>
      <c r="EC343" s="215"/>
      <c r="ED343" s="215"/>
      <c r="EE343" s="215"/>
      <c r="EF343" s="215"/>
      <c r="EG343" s="215"/>
      <c r="EH343" s="215"/>
      <c r="EI343" s="215"/>
      <c r="EJ343" s="215"/>
      <c r="EK343" s="215"/>
      <c r="EL343" s="215"/>
      <c r="EM343" s="215"/>
      <c r="EN343" s="215"/>
      <c r="EO343" s="215"/>
      <c r="EP343" s="215"/>
      <c r="EQ343" s="215"/>
      <c r="ER343" s="215"/>
      <c r="ES343" s="215"/>
      <c r="ET343" s="215"/>
      <c r="EU343" s="215"/>
      <c r="EV343" s="215"/>
      <c r="EW343" s="215"/>
      <c r="EX343" s="215"/>
    </row>
    <row r="344" spans="1:154" ht="18" x14ac:dyDescent="0.2">
      <c r="A344" s="262"/>
      <c r="B344" s="261"/>
      <c r="C344" s="261"/>
      <c r="D344" s="261"/>
      <c r="E344" s="261"/>
      <c r="F344" s="261"/>
      <c r="G344" s="265" t="s">
        <v>188</v>
      </c>
      <c r="H344" s="306"/>
      <c r="I344" s="306"/>
      <c r="J344" s="306">
        <f t="shared" si="81"/>
        <v>0</v>
      </c>
      <c r="K344" s="303"/>
      <c r="L344" s="306"/>
      <c r="M344" s="307"/>
      <c r="N344" s="306"/>
      <c r="O344" s="308">
        <f t="shared" si="85"/>
        <v>0</v>
      </c>
      <c r="P344" s="308">
        <f t="shared" si="78"/>
        <v>0</v>
      </c>
      <c r="Q344" s="305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5"/>
      <c r="DD344" s="215"/>
      <c r="DE344" s="215"/>
      <c r="DF344" s="215"/>
      <c r="DG344" s="215"/>
      <c r="DH344" s="215"/>
      <c r="DI344" s="215"/>
      <c r="DJ344" s="215"/>
      <c r="DK344" s="215"/>
      <c r="DL344" s="215"/>
      <c r="DM344" s="215"/>
      <c r="DN344" s="215"/>
      <c r="DO344" s="215"/>
      <c r="DP344" s="215"/>
      <c r="DQ344" s="215"/>
      <c r="DR344" s="215"/>
      <c r="DS344" s="215"/>
      <c r="DT344" s="215"/>
      <c r="DU344" s="215"/>
      <c r="DV344" s="215"/>
      <c r="DW344" s="215"/>
      <c r="DX344" s="215"/>
      <c r="DY344" s="215"/>
      <c r="DZ344" s="215"/>
      <c r="EA344" s="215"/>
      <c r="EB344" s="215"/>
      <c r="EC344" s="215"/>
      <c r="ED344" s="215"/>
      <c r="EE344" s="215"/>
      <c r="EF344" s="215"/>
      <c r="EG344" s="215"/>
      <c r="EH344" s="215"/>
      <c r="EI344" s="215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</row>
    <row r="345" spans="1:154" ht="18" x14ac:dyDescent="0.2">
      <c r="A345" s="262"/>
      <c r="B345" s="261"/>
      <c r="C345" s="261"/>
      <c r="D345" s="261"/>
      <c r="E345" s="261"/>
      <c r="F345" s="261"/>
      <c r="G345" s="265" t="s">
        <v>327</v>
      </c>
      <c r="H345" s="306"/>
      <c r="I345" s="306"/>
      <c r="J345" s="306">
        <f t="shared" si="81"/>
        <v>0</v>
      </c>
      <c r="K345" s="303"/>
      <c r="L345" s="306"/>
      <c r="M345" s="307"/>
      <c r="N345" s="306"/>
      <c r="O345" s="308">
        <f t="shared" si="85"/>
        <v>0</v>
      </c>
      <c r="P345" s="308">
        <f t="shared" si="78"/>
        <v>0</v>
      </c>
      <c r="Q345" s="305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5"/>
      <c r="DD345" s="215"/>
      <c r="DE345" s="215"/>
      <c r="DF345" s="215"/>
      <c r="DG345" s="215"/>
      <c r="DH345" s="215"/>
      <c r="DI345" s="215"/>
      <c r="DJ345" s="215"/>
      <c r="DK345" s="215"/>
      <c r="DL345" s="215"/>
      <c r="DM345" s="215"/>
      <c r="DN345" s="215"/>
      <c r="DO345" s="215"/>
      <c r="DP345" s="215"/>
      <c r="DQ345" s="215"/>
      <c r="DR345" s="215"/>
      <c r="DS345" s="215"/>
      <c r="DT345" s="215"/>
      <c r="DU345" s="215"/>
      <c r="DV345" s="215"/>
      <c r="DW345" s="215"/>
      <c r="DX345" s="215"/>
      <c r="DY345" s="215"/>
      <c r="DZ345" s="215"/>
      <c r="EA345" s="215"/>
      <c r="EB345" s="215"/>
      <c r="EC345" s="215"/>
      <c r="ED345" s="215"/>
      <c r="EE345" s="215"/>
      <c r="EF345" s="215"/>
      <c r="EG345" s="215"/>
      <c r="EH345" s="215"/>
      <c r="EI345" s="215"/>
      <c r="EJ345" s="215"/>
      <c r="EK345" s="215"/>
      <c r="EL345" s="215"/>
      <c r="EM345" s="215"/>
      <c r="EN345" s="215"/>
      <c r="EO345" s="215"/>
      <c r="EP345" s="215"/>
      <c r="EQ345" s="215"/>
      <c r="ER345" s="215"/>
      <c r="ES345" s="215"/>
      <c r="ET345" s="215"/>
      <c r="EU345" s="215"/>
      <c r="EV345" s="215"/>
      <c r="EW345" s="215"/>
      <c r="EX345" s="215"/>
    </row>
    <row r="346" spans="1:154" ht="18" x14ac:dyDescent="0.2">
      <c r="A346" s="262"/>
      <c r="B346" s="261"/>
      <c r="C346" s="261"/>
      <c r="D346" s="261"/>
      <c r="E346" s="261"/>
      <c r="F346" s="261"/>
      <c r="G346" s="340" t="s">
        <v>328</v>
      </c>
      <c r="H346" s="306"/>
      <c r="I346" s="306"/>
      <c r="J346" s="306">
        <f t="shared" si="81"/>
        <v>0</v>
      </c>
      <c r="K346" s="303"/>
      <c r="L346" s="306"/>
      <c r="M346" s="307"/>
      <c r="N346" s="306"/>
      <c r="O346" s="308">
        <f t="shared" si="85"/>
        <v>0</v>
      </c>
      <c r="P346" s="308">
        <f t="shared" si="78"/>
        <v>0</v>
      </c>
      <c r="Q346" s="305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5"/>
      <c r="DD346" s="215"/>
      <c r="DE346" s="215"/>
      <c r="DF346" s="215"/>
      <c r="DG346" s="215"/>
      <c r="DH346" s="215"/>
      <c r="DI346" s="215"/>
      <c r="DJ346" s="215"/>
      <c r="DK346" s="215"/>
      <c r="DL346" s="215"/>
      <c r="DM346" s="215"/>
      <c r="DN346" s="215"/>
      <c r="DO346" s="215"/>
      <c r="DP346" s="215"/>
      <c r="DQ346" s="215"/>
      <c r="DR346" s="215"/>
      <c r="DS346" s="215"/>
      <c r="DT346" s="215"/>
      <c r="DU346" s="215"/>
      <c r="DV346" s="215"/>
      <c r="DW346" s="215"/>
      <c r="DX346" s="215"/>
      <c r="DY346" s="215"/>
      <c r="DZ346" s="215"/>
      <c r="EA346" s="215"/>
      <c r="EB346" s="215"/>
      <c r="EC346" s="215"/>
      <c r="ED346" s="215"/>
      <c r="EE346" s="215"/>
      <c r="EF346" s="215"/>
      <c r="EG346" s="215"/>
      <c r="EH346" s="215"/>
      <c r="EI346" s="215"/>
      <c r="EJ346" s="215"/>
      <c r="EK346" s="215"/>
      <c r="EL346" s="215"/>
      <c r="EM346" s="215"/>
      <c r="EN346" s="215"/>
      <c r="EO346" s="215"/>
      <c r="EP346" s="215"/>
      <c r="EQ346" s="215"/>
      <c r="ER346" s="215"/>
      <c r="ES346" s="215"/>
      <c r="ET346" s="215"/>
      <c r="EU346" s="215"/>
      <c r="EV346" s="215"/>
      <c r="EW346" s="215"/>
      <c r="EX346" s="215"/>
    </row>
    <row r="347" spans="1:154" ht="18" x14ac:dyDescent="0.2">
      <c r="A347" s="262"/>
      <c r="B347" s="261"/>
      <c r="C347" s="261"/>
      <c r="D347" s="261"/>
      <c r="E347" s="261"/>
      <c r="F347" s="261"/>
      <c r="G347" s="340" t="s">
        <v>329</v>
      </c>
      <c r="H347" s="306"/>
      <c r="I347" s="306"/>
      <c r="J347" s="306">
        <f t="shared" si="81"/>
        <v>0</v>
      </c>
      <c r="K347" s="303"/>
      <c r="L347" s="306"/>
      <c r="M347" s="307"/>
      <c r="N347" s="306"/>
      <c r="O347" s="308">
        <f t="shared" si="85"/>
        <v>0</v>
      </c>
      <c r="P347" s="308">
        <f t="shared" si="78"/>
        <v>0</v>
      </c>
      <c r="Q347" s="305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5"/>
      <c r="DD347" s="215"/>
      <c r="DE347" s="215"/>
      <c r="DF347" s="215"/>
      <c r="DG347" s="215"/>
      <c r="DH347" s="215"/>
      <c r="DI347" s="215"/>
      <c r="DJ347" s="215"/>
      <c r="DK347" s="215"/>
      <c r="DL347" s="215"/>
      <c r="DM347" s="215"/>
      <c r="DN347" s="215"/>
      <c r="DO347" s="215"/>
      <c r="DP347" s="215"/>
      <c r="DQ347" s="215"/>
      <c r="DR347" s="215"/>
      <c r="DS347" s="215"/>
      <c r="DT347" s="215"/>
      <c r="DU347" s="215"/>
      <c r="DV347" s="215"/>
      <c r="DW347" s="215"/>
      <c r="DX347" s="215"/>
      <c r="DY347" s="215"/>
      <c r="DZ347" s="215"/>
      <c r="EA347" s="215"/>
      <c r="EB347" s="215"/>
      <c r="EC347" s="215"/>
      <c r="ED347" s="215"/>
      <c r="EE347" s="215"/>
      <c r="EF347" s="215"/>
      <c r="EG347" s="215"/>
      <c r="EH347" s="215"/>
      <c r="EI347" s="215"/>
      <c r="EJ347" s="215"/>
      <c r="EK347" s="215"/>
      <c r="EL347" s="215"/>
      <c r="EM347" s="215"/>
      <c r="EN347" s="215"/>
      <c r="EO347" s="215"/>
      <c r="EP347" s="215"/>
      <c r="EQ347" s="215"/>
      <c r="ER347" s="215"/>
      <c r="ES347" s="215"/>
      <c r="ET347" s="215"/>
      <c r="EU347" s="215"/>
      <c r="EV347" s="215"/>
      <c r="EW347" s="215"/>
      <c r="EX347" s="215"/>
    </row>
    <row r="348" spans="1:154" ht="18" x14ac:dyDescent="0.2">
      <c r="A348" s="262"/>
      <c r="B348" s="261"/>
      <c r="C348" s="261"/>
      <c r="D348" s="261"/>
      <c r="E348" s="261"/>
      <c r="F348" s="261"/>
      <c r="G348" s="265" t="s">
        <v>189</v>
      </c>
      <c r="H348" s="306">
        <v>220000</v>
      </c>
      <c r="I348" s="306">
        <f>O348</f>
        <v>175341</v>
      </c>
      <c r="J348" s="306">
        <f t="shared" si="81"/>
        <v>44659</v>
      </c>
      <c r="K348" s="303"/>
      <c r="L348" s="306">
        <v>190000</v>
      </c>
      <c r="M348" s="307">
        <v>140270</v>
      </c>
      <c r="N348" s="306">
        <v>35071</v>
      </c>
      <c r="O348" s="308">
        <f t="shared" si="85"/>
        <v>175341</v>
      </c>
      <c r="P348" s="308">
        <f t="shared" si="78"/>
        <v>14659</v>
      </c>
      <c r="Q348" s="305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5"/>
      <c r="DD348" s="215"/>
      <c r="DE348" s="215"/>
      <c r="DF348" s="215"/>
      <c r="DG348" s="215"/>
      <c r="DH348" s="215"/>
      <c r="DI348" s="215"/>
      <c r="DJ348" s="215"/>
      <c r="DK348" s="215"/>
      <c r="DL348" s="215"/>
      <c r="DM348" s="215"/>
      <c r="DN348" s="215"/>
      <c r="DO348" s="215"/>
      <c r="DP348" s="215"/>
      <c r="DQ348" s="215"/>
      <c r="DR348" s="215"/>
      <c r="DS348" s="215"/>
      <c r="DT348" s="215"/>
      <c r="DU348" s="215"/>
      <c r="DV348" s="215"/>
      <c r="DW348" s="215"/>
      <c r="DX348" s="215"/>
      <c r="DY348" s="215"/>
      <c r="DZ348" s="215"/>
      <c r="EA348" s="215"/>
      <c r="EB348" s="215"/>
      <c r="EC348" s="215"/>
      <c r="ED348" s="215"/>
      <c r="EE348" s="215"/>
      <c r="EF348" s="215"/>
      <c r="EG348" s="215"/>
      <c r="EH348" s="215"/>
      <c r="EI348" s="215"/>
      <c r="EJ348" s="215"/>
      <c r="EK348" s="215"/>
      <c r="EL348" s="215"/>
      <c r="EM348" s="215"/>
      <c r="EN348" s="215"/>
      <c r="EO348" s="215"/>
      <c r="EP348" s="215"/>
      <c r="EQ348" s="215"/>
      <c r="ER348" s="215"/>
      <c r="ES348" s="215"/>
      <c r="ET348" s="215"/>
      <c r="EU348" s="215"/>
      <c r="EV348" s="215"/>
      <c r="EW348" s="215"/>
      <c r="EX348" s="215"/>
    </row>
    <row r="349" spans="1:154" s="77" customFormat="1" ht="18" x14ac:dyDescent="0.2">
      <c r="A349" s="341"/>
      <c r="B349" s="342"/>
      <c r="C349" s="342"/>
      <c r="D349" s="342"/>
      <c r="E349" s="342"/>
      <c r="F349" s="342"/>
      <c r="G349" s="265" t="s">
        <v>190</v>
      </c>
      <c r="H349" s="343">
        <v>120000</v>
      </c>
      <c r="I349" s="343">
        <f>O349</f>
        <v>66731</v>
      </c>
      <c r="J349" s="306">
        <f t="shared" si="81"/>
        <v>53269</v>
      </c>
      <c r="K349" s="303"/>
      <c r="L349" s="343">
        <v>120000</v>
      </c>
      <c r="M349" s="344">
        <v>61147</v>
      </c>
      <c r="N349" s="343">
        <v>5584</v>
      </c>
      <c r="O349" s="345">
        <f t="shared" si="85"/>
        <v>66731</v>
      </c>
      <c r="P349" s="345">
        <f t="shared" si="78"/>
        <v>53269</v>
      </c>
      <c r="Q349" s="305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0"/>
      <c r="B350" s="251"/>
      <c r="C350" s="251"/>
      <c r="D350" s="251"/>
      <c r="E350" s="251"/>
      <c r="F350" s="251"/>
      <c r="G350" s="263" t="s">
        <v>191</v>
      </c>
      <c r="H350" s="302">
        <f>+H351+H352+H353+H354</f>
        <v>0</v>
      </c>
      <c r="I350" s="302">
        <f>+I351+I352+I353+I354</f>
        <v>0</v>
      </c>
      <c r="J350" s="306">
        <f t="shared" si="81"/>
        <v>0</v>
      </c>
      <c r="K350" s="303"/>
      <c r="L350" s="302">
        <f>+L351+L352+L353+L354</f>
        <v>0</v>
      </c>
      <c r="M350" s="284">
        <f>+M351+M352+M353+M354</f>
        <v>0</v>
      </c>
      <c r="N350" s="302">
        <f>+N351+N352+N353+N354</f>
        <v>0</v>
      </c>
      <c r="O350" s="302">
        <f>+O351+O352+O353+O354</f>
        <v>0</v>
      </c>
      <c r="P350" s="304">
        <f t="shared" si="78"/>
        <v>0</v>
      </c>
      <c r="Q350" s="305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5"/>
      <c r="DD350" s="215"/>
      <c r="DE350" s="215"/>
      <c r="DF350" s="215"/>
      <c r="DG350" s="215"/>
      <c r="DH350" s="215"/>
      <c r="DI350" s="215"/>
      <c r="DJ350" s="215"/>
      <c r="DK350" s="215"/>
      <c r="DL350" s="215"/>
      <c r="DM350" s="215"/>
      <c r="DN350" s="215"/>
      <c r="DO350" s="215"/>
      <c r="DP350" s="215"/>
      <c r="DQ350" s="215"/>
      <c r="DR350" s="215"/>
      <c r="DS350" s="215"/>
      <c r="DT350" s="215"/>
      <c r="DU350" s="215"/>
      <c r="DV350" s="215"/>
      <c r="DW350" s="215"/>
      <c r="DX350" s="215"/>
      <c r="DY350" s="215"/>
      <c r="DZ350" s="215"/>
      <c r="EA350" s="215"/>
      <c r="EB350" s="215"/>
      <c r="EC350" s="215"/>
      <c r="ED350" s="215"/>
      <c r="EE350" s="215"/>
      <c r="EF350" s="215"/>
      <c r="EG350" s="215"/>
      <c r="EH350" s="215"/>
      <c r="EI350" s="215"/>
      <c r="EJ350" s="215"/>
      <c r="EK350" s="215"/>
      <c r="EL350" s="215"/>
      <c r="EM350" s="215"/>
      <c r="EN350" s="215"/>
      <c r="EO350" s="215"/>
      <c r="EP350" s="215"/>
      <c r="EQ350" s="215"/>
      <c r="ER350" s="215"/>
      <c r="ES350" s="215"/>
      <c r="ET350" s="215"/>
      <c r="EU350" s="215"/>
      <c r="EV350" s="215"/>
      <c r="EW350" s="215"/>
      <c r="EX350" s="215"/>
    </row>
    <row r="351" spans="1:154" ht="18" hidden="1" x14ac:dyDescent="0.2">
      <c r="A351" s="262"/>
      <c r="B351" s="261"/>
      <c r="C351" s="261"/>
      <c r="D351" s="261"/>
      <c r="E351" s="261"/>
      <c r="F351" s="261"/>
      <c r="G351" s="265" t="s">
        <v>192</v>
      </c>
      <c r="H351" s="306"/>
      <c r="I351" s="306"/>
      <c r="J351" s="306">
        <f t="shared" si="81"/>
        <v>0</v>
      </c>
      <c r="K351" s="303"/>
      <c r="L351" s="306"/>
      <c r="M351" s="307"/>
      <c r="N351" s="306"/>
      <c r="O351" s="308">
        <f t="shared" si="85"/>
        <v>0</v>
      </c>
      <c r="P351" s="308">
        <f t="shared" si="78"/>
        <v>0</v>
      </c>
      <c r="Q351" s="305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5"/>
      <c r="DD351" s="215"/>
      <c r="DE351" s="215"/>
      <c r="DF351" s="215"/>
      <c r="DG351" s="215"/>
      <c r="DH351" s="215"/>
      <c r="DI351" s="215"/>
      <c r="DJ351" s="215"/>
      <c r="DK351" s="215"/>
      <c r="DL351" s="215"/>
      <c r="DM351" s="215"/>
      <c r="DN351" s="215"/>
      <c r="DO351" s="215"/>
      <c r="DP351" s="215"/>
      <c r="DQ351" s="215"/>
      <c r="DR351" s="215"/>
      <c r="DS351" s="215"/>
      <c r="DT351" s="215"/>
      <c r="DU351" s="215"/>
      <c r="DV351" s="215"/>
      <c r="DW351" s="215"/>
      <c r="DX351" s="215"/>
      <c r="DY351" s="215"/>
      <c r="DZ351" s="215"/>
      <c r="EA351" s="215"/>
      <c r="EB351" s="215"/>
      <c r="EC351" s="215"/>
      <c r="ED351" s="215"/>
      <c r="EE351" s="215"/>
      <c r="EF351" s="215"/>
      <c r="EG351" s="215"/>
      <c r="EH351" s="215"/>
      <c r="EI351" s="215"/>
      <c r="EJ351" s="215"/>
      <c r="EK351" s="215"/>
      <c r="EL351" s="215"/>
      <c r="EM351" s="215"/>
      <c r="EN351" s="215"/>
      <c r="EO351" s="215"/>
      <c r="EP351" s="215"/>
      <c r="EQ351" s="215"/>
      <c r="ER351" s="215"/>
      <c r="ES351" s="215"/>
      <c r="ET351" s="215"/>
      <c r="EU351" s="215"/>
      <c r="EV351" s="215"/>
      <c r="EW351" s="215"/>
      <c r="EX351" s="215"/>
    </row>
    <row r="352" spans="1:154" ht="18" hidden="1" x14ac:dyDescent="0.2">
      <c r="A352" s="262"/>
      <c r="B352" s="261"/>
      <c r="C352" s="261"/>
      <c r="D352" s="261"/>
      <c r="E352" s="261"/>
      <c r="F352" s="261"/>
      <c r="G352" s="265" t="s">
        <v>193</v>
      </c>
      <c r="H352" s="306"/>
      <c r="I352" s="306"/>
      <c r="J352" s="306">
        <f t="shared" si="81"/>
        <v>0</v>
      </c>
      <c r="K352" s="303"/>
      <c r="L352" s="306"/>
      <c r="M352" s="307"/>
      <c r="N352" s="306"/>
      <c r="O352" s="308">
        <f t="shared" si="85"/>
        <v>0</v>
      </c>
      <c r="P352" s="308">
        <f t="shared" si="78"/>
        <v>0</v>
      </c>
      <c r="Q352" s="305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215"/>
      <c r="ED352" s="215"/>
      <c r="EE352" s="215"/>
      <c r="EF352" s="215"/>
      <c r="EG352" s="215"/>
      <c r="EH352" s="215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</row>
    <row r="353" spans="1:154" ht="18" hidden="1" x14ac:dyDescent="0.2">
      <c r="A353" s="262"/>
      <c r="B353" s="261"/>
      <c r="C353" s="261"/>
      <c r="D353" s="261"/>
      <c r="E353" s="261"/>
      <c r="F353" s="261"/>
      <c r="G353" s="265" t="s">
        <v>194</v>
      </c>
      <c r="H353" s="306"/>
      <c r="I353" s="306"/>
      <c r="J353" s="306">
        <f t="shared" si="81"/>
        <v>0</v>
      </c>
      <c r="K353" s="303"/>
      <c r="L353" s="306"/>
      <c r="M353" s="307"/>
      <c r="N353" s="306"/>
      <c r="O353" s="308">
        <f t="shared" si="85"/>
        <v>0</v>
      </c>
      <c r="P353" s="308">
        <f t="shared" si="78"/>
        <v>0</v>
      </c>
      <c r="Q353" s="305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5"/>
      <c r="DD353" s="215"/>
      <c r="DE353" s="215"/>
      <c r="DF353" s="215"/>
      <c r="DG353" s="215"/>
      <c r="DH353" s="215"/>
      <c r="DI353" s="215"/>
      <c r="DJ353" s="215"/>
      <c r="DK353" s="215"/>
      <c r="DL353" s="215"/>
      <c r="DM353" s="215"/>
      <c r="DN353" s="215"/>
      <c r="DO353" s="215"/>
      <c r="DP353" s="215"/>
      <c r="DQ353" s="215"/>
      <c r="DR353" s="215"/>
      <c r="DS353" s="215"/>
      <c r="DT353" s="215"/>
      <c r="DU353" s="215"/>
      <c r="DV353" s="215"/>
      <c r="DW353" s="215"/>
      <c r="DX353" s="215"/>
      <c r="DY353" s="215"/>
      <c r="DZ353" s="215"/>
      <c r="EA353" s="215"/>
      <c r="EB353" s="215"/>
      <c r="EC353" s="215"/>
      <c r="ED353" s="215"/>
      <c r="EE353" s="215"/>
      <c r="EF353" s="215"/>
      <c r="EG353" s="215"/>
      <c r="EH353" s="215"/>
      <c r="EI353" s="215"/>
      <c r="EJ353" s="215"/>
      <c r="EK353" s="215"/>
      <c r="EL353" s="215"/>
      <c r="EM353" s="215"/>
      <c r="EN353" s="215"/>
      <c r="EO353" s="215"/>
      <c r="EP353" s="215"/>
      <c r="EQ353" s="215"/>
      <c r="ER353" s="215"/>
      <c r="ES353" s="215"/>
      <c r="ET353" s="215"/>
      <c r="EU353" s="215"/>
      <c r="EV353" s="215"/>
      <c r="EW353" s="215"/>
      <c r="EX353" s="215"/>
    </row>
    <row r="354" spans="1:154" ht="18" hidden="1" x14ac:dyDescent="0.2">
      <c r="A354" s="262"/>
      <c r="B354" s="261"/>
      <c r="C354" s="261"/>
      <c r="D354" s="261"/>
      <c r="E354" s="261"/>
      <c r="F354" s="261"/>
      <c r="G354" s="265" t="s">
        <v>195</v>
      </c>
      <c r="H354" s="306"/>
      <c r="I354" s="306"/>
      <c r="J354" s="306">
        <f t="shared" si="81"/>
        <v>0</v>
      </c>
      <c r="K354" s="303"/>
      <c r="L354" s="306"/>
      <c r="M354" s="307"/>
      <c r="N354" s="306"/>
      <c r="O354" s="308">
        <f t="shared" si="85"/>
        <v>0</v>
      </c>
      <c r="P354" s="308">
        <f t="shared" si="78"/>
        <v>0</v>
      </c>
      <c r="Q354" s="305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5"/>
      <c r="DD354" s="215"/>
      <c r="DE354" s="215"/>
      <c r="DF354" s="215"/>
      <c r="DG354" s="215"/>
      <c r="DH354" s="215"/>
      <c r="DI354" s="215"/>
      <c r="DJ354" s="215"/>
      <c r="DK354" s="215"/>
      <c r="DL354" s="215"/>
      <c r="DM354" s="215"/>
      <c r="DN354" s="215"/>
      <c r="DO354" s="215"/>
      <c r="DP354" s="215"/>
      <c r="DQ354" s="215"/>
      <c r="DR354" s="215"/>
      <c r="DS354" s="215"/>
      <c r="DT354" s="215"/>
      <c r="DU354" s="215"/>
      <c r="DV354" s="215"/>
      <c r="DW354" s="215"/>
      <c r="DX354" s="215"/>
      <c r="DY354" s="215"/>
      <c r="DZ354" s="215"/>
      <c r="EA354" s="215"/>
      <c r="EB354" s="215"/>
      <c r="EC354" s="215"/>
      <c r="ED354" s="215"/>
      <c r="EE354" s="215"/>
      <c r="EF354" s="215"/>
      <c r="EG354" s="215"/>
      <c r="EH354" s="215"/>
      <c r="EI354" s="215"/>
      <c r="EJ354" s="215"/>
      <c r="EK354" s="215"/>
      <c r="EL354" s="215"/>
      <c r="EM354" s="215"/>
      <c r="EN354" s="215"/>
      <c r="EO354" s="215"/>
      <c r="EP354" s="215"/>
      <c r="EQ354" s="215"/>
      <c r="ER354" s="215"/>
      <c r="ES354" s="215"/>
      <c r="ET354" s="215"/>
      <c r="EU354" s="215"/>
      <c r="EV354" s="215"/>
      <c r="EW354" s="215"/>
      <c r="EX354" s="215"/>
    </row>
    <row r="355" spans="1:154" ht="18" x14ac:dyDescent="0.2">
      <c r="A355" s="250"/>
      <c r="B355" s="251"/>
      <c r="C355" s="251"/>
      <c r="D355" s="251"/>
      <c r="E355" s="251" t="s">
        <v>31</v>
      </c>
      <c r="F355" s="251"/>
      <c r="G355" s="263" t="s">
        <v>101</v>
      </c>
      <c r="H355" s="346">
        <f>H356</f>
        <v>0</v>
      </c>
      <c r="I355" s="346">
        <f>I356</f>
        <v>0</v>
      </c>
      <c r="J355" s="306">
        <f t="shared" si="81"/>
        <v>0</v>
      </c>
      <c r="K355" s="303" t="e">
        <f t="shared" si="75"/>
        <v>#DIV/0!</v>
      </c>
      <c r="L355" s="346">
        <f>L356</f>
        <v>0</v>
      </c>
      <c r="M355" s="284">
        <f>M356</f>
        <v>0</v>
      </c>
      <c r="N355" s="346">
        <f>N356</f>
        <v>0</v>
      </c>
      <c r="O355" s="284">
        <f>O356</f>
        <v>0</v>
      </c>
      <c r="P355" s="284">
        <f t="shared" si="78"/>
        <v>0</v>
      </c>
      <c r="Q355" s="305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5"/>
      <c r="DD355" s="215"/>
      <c r="DE355" s="215"/>
      <c r="DF355" s="215"/>
      <c r="DG355" s="215"/>
      <c r="DH355" s="215"/>
      <c r="DI355" s="215"/>
      <c r="DJ355" s="215"/>
      <c r="DK355" s="215"/>
      <c r="DL355" s="215"/>
      <c r="DM355" s="215"/>
      <c r="DN355" s="215"/>
      <c r="DO355" s="215"/>
      <c r="DP355" s="215"/>
      <c r="DQ355" s="215"/>
      <c r="DR355" s="215"/>
      <c r="DS355" s="215"/>
      <c r="DT355" s="215"/>
      <c r="DU355" s="215"/>
      <c r="DV355" s="215"/>
      <c r="DW355" s="215"/>
      <c r="DX355" s="215"/>
      <c r="DY355" s="215"/>
      <c r="DZ355" s="215"/>
      <c r="EA355" s="215"/>
      <c r="EB355" s="215"/>
      <c r="EC355" s="215"/>
      <c r="ED355" s="215"/>
      <c r="EE355" s="215"/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</row>
    <row r="356" spans="1:154" ht="18" x14ac:dyDescent="0.2">
      <c r="A356" s="262"/>
      <c r="B356" s="261"/>
      <c r="C356" s="261"/>
      <c r="D356" s="261"/>
      <c r="E356" s="261"/>
      <c r="F356" s="261" t="s">
        <v>33</v>
      </c>
      <c r="G356" s="265" t="s">
        <v>196</v>
      </c>
      <c r="H356" s="306">
        <f>H357</f>
        <v>0</v>
      </c>
      <c r="I356" s="306">
        <f>I357</f>
        <v>0</v>
      </c>
      <c r="J356" s="306">
        <f t="shared" si="81"/>
        <v>0</v>
      </c>
      <c r="K356" s="303" t="e">
        <f t="shared" si="75"/>
        <v>#DIV/0!</v>
      </c>
      <c r="L356" s="306">
        <f>L357</f>
        <v>0</v>
      </c>
      <c r="M356" s="306">
        <f>M357</f>
        <v>0</v>
      </c>
      <c r="N356" s="306">
        <f>N357</f>
        <v>0</v>
      </c>
      <c r="O356" s="306">
        <f t="shared" ref="O356" si="86">O357</f>
        <v>0</v>
      </c>
      <c r="P356" s="306">
        <f t="shared" si="78"/>
        <v>0</v>
      </c>
      <c r="Q356" s="305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5"/>
      <c r="DD356" s="215"/>
      <c r="DE356" s="215"/>
      <c r="DF356" s="215"/>
      <c r="DG356" s="215"/>
      <c r="DH356" s="215"/>
      <c r="DI356" s="215"/>
      <c r="DJ356" s="215"/>
      <c r="DK356" s="215"/>
      <c r="DL356" s="215"/>
      <c r="DM356" s="215"/>
      <c r="DN356" s="215"/>
      <c r="DO356" s="215"/>
      <c r="DP356" s="215"/>
      <c r="DQ356" s="215"/>
      <c r="DR356" s="215"/>
      <c r="DS356" s="215"/>
      <c r="DT356" s="215"/>
      <c r="DU356" s="215"/>
      <c r="DV356" s="215"/>
      <c r="DW356" s="215"/>
      <c r="DX356" s="215"/>
      <c r="DY356" s="215"/>
      <c r="DZ356" s="215"/>
      <c r="EA356" s="215"/>
      <c r="EB356" s="215"/>
      <c r="EC356" s="215"/>
      <c r="ED356" s="215"/>
      <c r="EE356" s="215"/>
      <c r="EF356" s="215"/>
      <c r="EG356" s="215"/>
      <c r="EH356" s="215"/>
      <c r="EI356" s="215"/>
      <c r="EJ356" s="215"/>
      <c r="EK356" s="215"/>
      <c r="EL356" s="215"/>
      <c r="EM356" s="215"/>
      <c r="EN356" s="215"/>
      <c r="EO356" s="215"/>
      <c r="EP356" s="215"/>
      <c r="EQ356" s="215"/>
      <c r="ER356" s="215"/>
      <c r="ES356" s="215"/>
      <c r="ET356" s="215"/>
      <c r="EU356" s="215"/>
      <c r="EV356" s="215"/>
      <c r="EW356" s="215"/>
      <c r="EX356" s="215"/>
    </row>
    <row r="357" spans="1:154" ht="18" x14ac:dyDescent="0.2">
      <c r="A357" s="262"/>
      <c r="B357" s="261"/>
      <c r="C357" s="347"/>
      <c r="D357" s="261"/>
      <c r="E357" s="261"/>
      <c r="F357" s="310"/>
      <c r="G357" s="265" t="s">
        <v>197</v>
      </c>
      <c r="H357" s="306"/>
      <c r="I357" s="306"/>
      <c r="J357" s="306">
        <f t="shared" si="81"/>
        <v>0</v>
      </c>
      <c r="K357" s="303"/>
      <c r="L357" s="306"/>
      <c r="M357" s="307"/>
      <c r="N357" s="306"/>
      <c r="O357" s="308">
        <f t="shared" ref="O357" si="87">M357+N357</f>
        <v>0</v>
      </c>
      <c r="P357" s="308">
        <f t="shared" si="78"/>
        <v>0</v>
      </c>
      <c r="Q357" s="305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215"/>
      <c r="EB357" s="215"/>
      <c r="EC357" s="215"/>
      <c r="ED357" s="215"/>
      <c r="EE357" s="215"/>
      <c r="EF357" s="215"/>
      <c r="EG357" s="215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</row>
    <row r="358" spans="1:154" ht="18" x14ac:dyDescent="0.2">
      <c r="A358" s="262"/>
      <c r="B358" s="261"/>
      <c r="C358" s="261"/>
      <c r="D358" s="251">
        <v>59</v>
      </c>
      <c r="E358" s="261"/>
      <c r="F358" s="261"/>
      <c r="G358" s="301" t="s">
        <v>81</v>
      </c>
      <c r="H358" s="306">
        <f>+H359+H360</f>
        <v>0</v>
      </c>
      <c r="I358" s="306">
        <f>+I359+I360</f>
        <v>0</v>
      </c>
      <c r="J358" s="306">
        <f t="shared" si="81"/>
        <v>0</v>
      </c>
      <c r="K358" s="303" t="e">
        <f t="shared" si="75"/>
        <v>#DIV/0!</v>
      </c>
      <c r="L358" s="306">
        <f>+L359+L360</f>
        <v>0</v>
      </c>
      <c r="M358" s="306">
        <f>+M359+M360</f>
        <v>0</v>
      </c>
      <c r="N358" s="306">
        <f>+N359+N360</f>
        <v>0</v>
      </c>
      <c r="O358" s="308">
        <f>+O359+O360</f>
        <v>0</v>
      </c>
      <c r="P358" s="308">
        <f t="shared" si="78"/>
        <v>0</v>
      </c>
      <c r="Q358" s="305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5"/>
      <c r="DD358" s="215"/>
      <c r="DE358" s="215"/>
      <c r="DF358" s="215"/>
      <c r="DG358" s="215"/>
      <c r="DH358" s="215"/>
      <c r="DI358" s="215"/>
      <c r="DJ358" s="215"/>
      <c r="DK358" s="215"/>
      <c r="DL358" s="215"/>
      <c r="DM358" s="215"/>
      <c r="DN358" s="215"/>
      <c r="DO358" s="215"/>
      <c r="DP358" s="215"/>
      <c r="DQ358" s="215"/>
      <c r="DR358" s="215"/>
      <c r="DS358" s="215"/>
      <c r="DT358" s="215"/>
      <c r="DU358" s="215"/>
      <c r="DV358" s="215"/>
      <c r="DW358" s="215"/>
      <c r="DX358" s="215"/>
      <c r="DY358" s="215"/>
      <c r="DZ358" s="215"/>
      <c r="EA358" s="215"/>
      <c r="EB358" s="215"/>
      <c r="EC358" s="215"/>
      <c r="ED358" s="215"/>
      <c r="EE358" s="215"/>
      <c r="EF358" s="215"/>
      <c r="EG358" s="215"/>
      <c r="EH358" s="215"/>
      <c r="EI358" s="215"/>
      <c r="EJ358" s="215"/>
      <c r="EK358" s="215"/>
      <c r="EL358" s="215"/>
      <c r="EM358" s="215"/>
      <c r="EN358" s="215"/>
      <c r="EO358" s="215"/>
      <c r="EP358" s="215"/>
      <c r="EQ358" s="215"/>
      <c r="ER358" s="215"/>
      <c r="ES358" s="215"/>
      <c r="ET358" s="215"/>
      <c r="EU358" s="215"/>
      <c r="EV358" s="215"/>
      <c r="EW358" s="215"/>
      <c r="EX358" s="215"/>
    </row>
    <row r="359" spans="1:154" ht="18" x14ac:dyDescent="0.2">
      <c r="A359" s="262"/>
      <c r="B359" s="261"/>
      <c r="C359" s="261"/>
      <c r="D359" s="261"/>
      <c r="E359" s="261">
        <v>17</v>
      </c>
      <c r="F359" s="261"/>
      <c r="G359" s="265" t="s">
        <v>198</v>
      </c>
      <c r="H359" s="306"/>
      <c r="I359" s="306"/>
      <c r="J359" s="306">
        <f t="shared" si="81"/>
        <v>0</v>
      </c>
      <c r="K359" s="303" t="e">
        <f t="shared" si="75"/>
        <v>#DIV/0!</v>
      </c>
      <c r="L359" s="306"/>
      <c r="M359" s="307"/>
      <c r="N359" s="306"/>
      <c r="O359" s="308">
        <f t="shared" ref="O359:O360" si="88">M359+N359</f>
        <v>0</v>
      </c>
      <c r="P359" s="308">
        <f t="shared" si="78"/>
        <v>0</v>
      </c>
      <c r="Q359" s="305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5"/>
      <c r="DD359" s="215"/>
      <c r="DE359" s="215"/>
      <c r="DF359" s="215"/>
      <c r="DG359" s="215"/>
      <c r="DH359" s="215"/>
      <c r="DI359" s="215"/>
      <c r="DJ359" s="215"/>
      <c r="DK359" s="215"/>
      <c r="DL359" s="215"/>
      <c r="DM359" s="215"/>
      <c r="DN359" s="215"/>
      <c r="DO359" s="215"/>
      <c r="DP359" s="215"/>
      <c r="DQ359" s="215"/>
      <c r="DR359" s="215"/>
      <c r="DS359" s="215"/>
      <c r="DT359" s="215"/>
      <c r="DU359" s="215"/>
      <c r="DV359" s="215"/>
      <c r="DW359" s="215"/>
      <c r="DX359" s="215"/>
      <c r="DY359" s="215"/>
      <c r="DZ359" s="215"/>
      <c r="EA359" s="215"/>
      <c r="EB359" s="215"/>
      <c r="EC359" s="215"/>
      <c r="ED359" s="215"/>
      <c r="EE359" s="215"/>
      <c r="EF359" s="215"/>
      <c r="EG359" s="215"/>
      <c r="EH359" s="215"/>
      <c r="EI359" s="215"/>
      <c r="EJ359" s="215"/>
      <c r="EK359" s="215"/>
      <c r="EL359" s="215"/>
      <c r="EM359" s="215"/>
      <c r="EN359" s="215"/>
      <c r="EO359" s="215"/>
      <c r="EP359" s="215"/>
      <c r="EQ359" s="215"/>
      <c r="ER359" s="215"/>
      <c r="ES359" s="215"/>
      <c r="ET359" s="215"/>
      <c r="EU359" s="215"/>
      <c r="EV359" s="215"/>
      <c r="EW359" s="215"/>
      <c r="EX359" s="215"/>
    </row>
    <row r="360" spans="1:154" ht="18" x14ac:dyDescent="0.2">
      <c r="A360" s="262"/>
      <c r="B360" s="261"/>
      <c r="C360" s="261"/>
      <c r="D360" s="261"/>
      <c r="E360" s="348">
        <v>40</v>
      </c>
      <c r="F360" s="348"/>
      <c r="G360" s="349" t="s">
        <v>266</v>
      </c>
      <c r="H360" s="306"/>
      <c r="I360" s="306"/>
      <c r="J360" s="306">
        <f t="shared" si="81"/>
        <v>0</v>
      </c>
      <c r="K360" s="303" t="e">
        <f t="shared" si="75"/>
        <v>#DIV/0!</v>
      </c>
      <c r="L360" s="306"/>
      <c r="M360" s="307"/>
      <c r="N360" s="306"/>
      <c r="O360" s="308">
        <f t="shared" si="88"/>
        <v>0</v>
      </c>
      <c r="P360" s="308">
        <f t="shared" si="78"/>
        <v>0</v>
      </c>
      <c r="Q360" s="305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5"/>
      <c r="DD360" s="215"/>
      <c r="DE360" s="215"/>
      <c r="DF360" s="215"/>
      <c r="DG360" s="215"/>
      <c r="DH360" s="215"/>
      <c r="DI360" s="215"/>
      <c r="DJ360" s="215"/>
      <c r="DK360" s="215"/>
      <c r="DL360" s="215"/>
      <c r="DM360" s="215"/>
      <c r="DN360" s="215"/>
      <c r="DO360" s="215"/>
      <c r="DP360" s="215"/>
      <c r="DQ360" s="215"/>
      <c r="DR360" s="215"/>
      <c r="DS360" s="215"/>
      <c r="DT360" s="215"/>
      <c r="DU360" s="215"/>
      <c r="DV360" s="215"/>
      <c r="DW360" s="215"/>
      <c r="DX360" s="215"/>
      <c r="DY360" s="215"/>
      <c r="DZ360" s="215"/>
      <c r="EA360" s="215"/>
      <c r="EB360" s="215"/>
      <c r="EC360" s="215"/>
      <c r="ED360" s="215"/>
      <c r="EE360" s="215"/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</row>
    <row r="361" spans="1:154" ht="18" x14ac:dyDescent="0.2">
      <c r="A361" s="250"/>
      <c r="B361" s="251"/>
      <c r="C361" s="251"/>
      <c r="D361" s="251" t="s">
        <v>106</v>
      </c>
      <c r="E361" s="251"/>
      <c r="F361" s="251"/>
      <c r="G361" s="301" t="s">
        <v>84</v>
      </c>
      <c r="H361" s="302">
        <f>H362</f>
        <v>0</v>
      </c>
      <c r="I361" s="302">
        <f>I362</f>
        <v>0</v>
      </c>
      <c r="J361" s="306">
        <f t="shared" si="81"/>
        <v>0</v>
      </c>
      <c r="K361" s="303" t="e">
        <f t="shared" si="75"/>
        <v>#DIV/0!</v>
      </c>
      <c r="L361" s="302">
        <f>L362</f>
        <v>0</v>
      </c>
      <c r="M361" s="284">
        <f>M362</f>
        <v>0</v>
      </c>
      <c r="N361" s="302">
        <f>N362</f>
        <v>0</v>
      </c>
      <c r="O361" s="304">
        <f>O362</f>
        <v>0</v>
      </c>
      <c r="P361" s="304">
        <f t="shared" si="78"/>
        <v>0</v>
      </c>
      <c r="Q361" s="305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5"/>
      <c r="DD361" s="215"/>
      <c r="DE361" s="215"/>
      <c r="DF361" s="215"/>
      <c r="DG361" s="215"/>
      <c r="DH361" s="215"/>
      <c r="DI361" s="215"/>
      <c r="DJ361" s="215"/>
      <c r="DK361" s="215"/>
      <c r="DL361" s="215"/>
      <c r="DM361" s="215"/>
      <c r="DN361" s="215"/>
      <c r="DO361" s="215"/>
      <c r="DP361" s="215"/>
      <c r="DQ361" s="215"/>
      <c r="DR361" s="215"/>
      <c r="DS361" s="215"/>
      <c r="DT361" s="215"/>
      <c r="DU361" s="215"/>
      <c r="DV361" s="215"/>
      <c r="DW361" s="215"/>
      <c r="DX361" s="215"/>
      <c r="DY361" s="215"/>
      <c r="DZ361" s="215"/>
      <c r="EA361" s="215"/>
      <c r="EB361" s="215"/>
      <c r="EC361" s="215"/>
      <c r="ED361" s="215"/>
      <c r="EE361" s="215"/>
      <c r="EF361" s="215"/>
      <c r="EG361" s="215"/>
      <c r="EH361" s="215"/>
      <c r="EI361" s="215"/>
      <c r="EJ361" s="215"/>
      <c r="EK361" s="215"/>
      <c r="EL361" s="215"/>
      <c r="EM361" s="215"/>
      <c r="EN361" s="215"/>
      <c r="EO361" s="215"/>
      <c r="EP361" s="215"/>
      <c r="EQ361" s="215"/>
      <c r="ER361" s="215"/>
      <c r="ES361" s="215"/>
      <c r="ET361" s="215"/>
      <c r="EU361" s="215"/>
      <c r="EV361" s="215"/>
      <c r="EW361" s="215"/>
      <c r="EX361" s="215"/>
    </row>
    <row r="362" spans="1:154" ht="18" x14ac:dyDescent="0.2">
      <c r="A362" s="250"/>
      <c r="B362" s="251"/>
      <c r="C362" s="251"/>
      <c r="D362" s="251">
        <v>71</v>
      </c>
      <c r="E362" s="251"/>
      <c r="F362" s="251"/>
      <c r="G362" s="301" t="s">
        <v>348</v>
      </c>
      <c r="H362" s="302">
        <f>H363+H368</f>
        <v>0</v>
      </c>
      <c r="I362" s="302">
        <f>I363+I368</f>
        <v>0</v>
      </c>
      <c r="J362" s="306">
        <f t="shared" si="81"/>
        <v>0</v>
      </c>
      <c r="K362" s="303" t="e">
        <f t="shared" si="75"/>
        <v>#DIV/0!</v>
      </c>
      <c r="L362" s="302">
        <f>L363+L368</f>
        <v>0</v>
      </c>
      <c r="M362" s="284">
        <f>M363+M368</f>
        <v>0</v>
      </c>
      <c r="N362" s="302">
        <f>N363+N368</f>
        <v>0</v>
      </c>
      <c r="O362" s="304">
        <f>O363+O368</f>
        <v>0</v>
      </c>
      <c r="P362" s="304">
        <f t="shared" si="78"/>
        <v>0</v>
      </c>
      <c r="Q362" s="305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5"/>
      <c r="DD362" s="215"/>
      <c r="DE362" s="215"/>
      <c r="DF362" s="215"/>
      <c r="DG362" s="215"/>
      <c r="DH362" s="215"/>
      <c r="DI362" s="215"/>
      <c r="DJ362" s="215"/>
      <c r="DK362" s="215"/>
      <c r="DL362" s="215"/>
      <c r="DM362" s="215"/>
      <c r="DN362" s="215"/>
      <c r="DO362" s="215"/>
      <c r="DP362" s="215"/>
      <c r="DQ362" s="215"/>
      <c r="DR362" s="215"/>
      <c r="DS362" s="215"/>
      <c r="DT362" s="215"/>
      <c r="DU362" s="215"/>
      <c r="DV362" s="215"/>
      <c r="DW362" s="215"/>
      <c r="DX362" s="215"/>
      <c r="DY362" s="215"/>
      <c r="DZ362" s="215"/>
      <c r="EA362" s="215"/>
      <c r="EB362" s="215"/>
      <c r="EC362" s="215"/>
      <c r="ED362" s="215"/>
      <c r="EE362" s="215"/>
      <c r="EF362" s="215"/>
      <c r="EG362" s="215"/>
      <c r="EH362" s="215"/>
      <c r="EI362" s="215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</row>
    <row r="363" spans="1:154" ht="18" x14ac:dyDescent="0.2">
      <c r="A363" s="250"/>
      <c r="B363" s="251"/>
      <c r="C363" s="251"/>
      <c r="D363" s="251"/>
      <c r="E363" s="251" t="s">
        <v>33</v>
      </c>
      <c r="F363" s="251"/>
      <c r="G363" s="263" t="s">
        <v>368</v>
      </c>
      <c r="H363" s="302">
        <f>H364+H365+H366+H367</f>
        <v>0</v>
      </c>
      <c r="I363" s="302">
        <f>I364+I365+I366+I367</f>
        <v>0</v>
      </c>
      <c r="J363" s="306">
        <f t="shared" si="81"/>
        <v>0</v>
      </c>
      <c r="K363" s="303" t="e">
        <f t="shared" si="75"/>
        <v>#DIV/0!</v>
      </c>
      <c r="L363" s="302">
        <f>L364+L365+L366+L367</f>
        <v>0</v>
      </c>
      <c r="M363" s="284">
        <f>M364+M365+M366+M367</f>
        <v>0</v>
      </c>
      <c r="N363" s="302">
        <f>N364+N365+N366+N367</f>
        <v>0</v>
      </c>
      <c r="O363" s="304">
        <f>O364+O365+O366+O367</f>
        <v>0</v>
      </c>
      <c r="P363" s="304">
        <f t="shared" si="78"/>
        <v>0</v>
      </c>
      <c r="Q363" s="305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5"/>
      <c r="DD363" s="215"/>
      <c r="DE363" s="215"/>
      <c r="DF363" s="215"/>
      <c r="DG363" s="215"/>
      <c r="DH363" s="215"/>
      <c r="DI363" s="215"/>
      <c r="DJ363" s="215"/>
      <c r="DK363" s="215"/>
      <c r="DL363" s="215"/>
      <c r="DM363" s="215"/>
      <c r="DN363" s="215"/>
      <c r="DO363" s="215"/>
      <c r="DP363" s="215"/>
      <c r="DQ363" s="215"/>
      <c r="DR363" s="215"/>
      <c r="DS363" s="215"/>
      <c r="DT363" s="215"/>
      <c r="DU363" s="215"/>
      <c r="DV363" s="215"/>
      <c r="DW363" s="215"/>
      <c r="DX363" s="215"/>
      <c r="DY363" s="215"/>
      <c r="DZ363" s="215"/>
      <c r="EA363" s="215"/>
      <c r="EB363" s="215"/>
      <c r="EC363" s="215"/>
      <c r="ED363" s="215"/>
      <c r="EE363" s="215"/>
      <c r="EF363" s="215"/>
      <c r="EG363" s="215"/>
      <c r="EH363" s="215"/>
      <c r="EI363" s="215"/>
      <c r="EJ363" s="215"/>
      <c r="EK363" s="215"/>
      <c r="EL363" s="215"/>
      <c r="EM363" s="215"/>
      <c r="EN363" s="215"/>
      <c r="EO363" s="215"/>
      <c r="EP363" s="215"/>
      <c r="EQ363" s="215"/>
      <c r="ER363" s="215"/>
      <c r="ES363" s="215"/>
      <c r="ET363" s="215"/>
      <c r="EU363" s="215"/>
      <c r="EV363" s="215"/>
      <c r="EW363" s="215"/>
      <c r="EX363" s="215"/>
    </row>
    <row r="364" spans="1:154" ht="18" hidden="1" x14ac:dyDescent="0.2">
      <c r="A364" s="262"/>
      <c r="B364" s="261"/>
      <c r="C364" s="261"/>
      <c r="D364" s="261"/>
      <c r="E364" s="261"/>
      <c r="F364" s="261" t="s">
        <v>33</v>
      </c>
      <c r="G364" s="265" t="s">
        <v>331</v>
      </c>
      <c r="H364" s="306"/>
      <c r="I364" s="306"/>
      <c r="J364" s="306">
        <f t="shared" si="81"/>
        <v>0</v>
      </c>
      <c r="K364" s="303" t="e">
        <f t="shared" si="75"/>
        <v>#DIV/0!</v>
      </c>
      <c r="L364" s="306"/>
      <c r="M364" s="307"/>
      <c r="N364" s="306"/>
      <c r="O364" s="308">
        <f t="shared" ref="O364:O368" si="89">M364+N364</f>
        <v>0</v>
      </c>
      <c r="P364" s="308">
        <f t="shared" si="78"/>
        <v>0</v>
      </c>
      <c r="Q364" s="305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5"/>
      <c r="EB364" s="215"/>
      <c r="EC364" s="215"/>
      <c r="ED364" s="215"/>
      <c r="EE364" s="215"/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</row>
    <row r="365" spans="1:154" ht="18" x14ac:dyDescent="0.2">
      <c r="A365" s="262"/>
      <c r="B365" s="261"/>
      <c r="C365" s="261"/>
      <c r="D365" s="261"/>
      <c r="E365" s="261"/>
      <c r="F365" s="261" t="s">
        <v>31</v>
      </c>
      <c r="G365" s="265" t="s">
        <v>332</v>
      </c>
      <c r="H365" s="306"/>
      <c r="I365" s="306"/>
      <c r="J365" s="306">
        <f t="shared" si="81"/>
        <v>0</v>
      </c>
      <c r="K365" s="303" t="e">
        <f t="shared" si="75"/>
        <v>#DIV/0!</v>
      </c>
      <c r="L365" s="306"/>
      <c r="M365" s="307"/>
      <c r="N365" s="306"/>
      <c r="O365" s="308">
        <f t="shared" si="89"/>
        <v>0</v>
      </c>
      <c r="P365" s="308">
        <f t="shared" si="78"/>
        <v>0</v>
      </c>
      <c r="Q365" s="305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5"/>
      <c r="DD365" s="215"/>
      <c r="DE365" s="215"/>
      <c r="DF365" s="215"/>
      <c r="DG365" s="215"/>
      <c r="DH365" s="215"/>
      <c r="DI365" s="215"/>
      <c r="DJ365" s="215"/>
      <c r="DK365" s="215"/>
      <c r="DL365" s="215"/>
      <c r="DM365" s="215"/>
      <c r="DN365" s="215"/>
      <c r="DO365" s="215"/>
      <c r="DP365" s="215"/>
      <c r="DQ365" s="215"/>
      <c r="DR365" s="215"/>
      <c r="DS365" s="215"/>
      <c r="DT365" s="215"/>
      <c r="DU365" s="215"/>
      <c r="DV365" s="215"/>
      <c r="DW365" s="215"/>
      <c r="DX365" s="215"/>
      <c r="DY365" s="215"/>
      <c r="DZ365" s="215"/>
      <c r="EA365" s="215"/>
      <c r="EB365" s="215"/>
      <c r="EC365" s="215"/>
      <c r="ED365" s="215"/>
      <c r="EE365" s="215"/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</row>
    <row r="366" spans="1:154" ht="18" x14ac:dyDescent="0.2">
      <c r="A366" s="262"/>
      <c r="B366" s="261"/>
      <c r="C366" s="261"/>
      <c r="D366" s="261"/>
      <c r="E366" s="261"/>
      <c r="F366" s="261" t="s">
        <v>44</v>
      </c>
      <c r="G366" s="265" t="s">
        <v>333</v>
      </c>
      <c r="H366" s="306"/>
      <c r="I366" s="306"/>
      <c r="J366" s="306">
        <f t="shared" si="81"/>
        <v>0</v>
      </c>
      <c r="K366" s="303" t="e">
        <f t="shared" si="75"/>
        <v>#DIV/0!</v>
      </c>
      <c r="L366" s="306"/>
      <c r="M366" s="307"/>
      <c r="N366" s="306"/>
      <c r="O366" s="308">
        <f t="shared" si="89"/>
        <v>0</v>
      </c>
      <c r="P366" s="308">
        <f t="shared" si="78"/>
        <v>0</v>
      </c>
      <c r="Q366" s="305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5"/>
      <c r="DD366" s="215"/>
      <c r="DE366" s="215"/>
      <c r="DF366" s="215"/>
      <c r="DG366" s="215"/>
      <c r="DH366" s="215"/>
      <c r="DI366" s="215"/>
      <c r="DJ366" s="215"/>
      <c r="DK366" s="215"/>
      <c r="DL366" s="215"/>
      <c r="DM366" s="215"/>
      <c r="DN366" s="215"/>
      <c r="DO366" s="215"/>
      <c r="DP366" s="215"/>
      <c r="DQ366" s="215"/>
      <c r="DR366" s="215"/>
      <c r="DS366" s="215"/>
      <c r="DT366" s="215"/>
      <c r="DU366" s="215"/>
      <c r="DV366" s="215"/>
      <c r="DW366" s="215"/>
      <c r="DX366" s="215"/>
      <c r="DY366" s="215"/>
      <c r="DZ366" s="215"/>
      <c r="EA366" s="215"/>
      <c r="EB366" s="215"/>
      <c r="EC366" s="215"/>
      <c r="ED366" s="215"/>
      <c r="EE366" s="215"/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</row>
    <row r="367" spans="1:154" ht="18" x14ac:dyDescent="0.2">
      <c r="A367" s="262"/>
      <c r="B367" s="261"/>
      <c r="C367" s="261"/>
      <c r="D367" s="261"/>
      <c r="E367" s="261"/>
      <c r="F367" s="261" t="s">
        <v>91</v>
      </c>
      <c r="G367" s="265" t="s">
        <v>334</v>
      </c>
      <c r="H367" s="306"/>
      <c r="I367" s="306"/>
      <c r="J367" s="306">
        <f t="shared" si="81"/>
        <v>0</v>
      </c>
      <c r="K367" s="303" t="e">
        <f t="shared" si="75"/>
        <v>#DIV/0!</v>
      </c>
      <c r="L367" s="306"/>
      <c r="M367" s="307"/>
      <c r="N367" s="306"/>
      <c r="O367" s="308">
        <f t="shared" si="89"/>
        <v>0</v>
      </c>
      <c r="P367" s="308">
        <f t="shared" si="78"/>
        <v>0</v>
      </c>
      <c r="Q367" s="305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5"/>
      <c r="DD367" s="215"/>
      <c r="DE367" s="215"/>
      <c r="DF367" s="215"/>
      <c r="DG367" s="215"/>
      <c r="DH367" s="215"/>
      <c r="DI367" s="215"/>
      <c r="DJ367" s="215"/>
      <c r="DK367" s="215"/>
      <c r="DL367" s="215"/>
      <c r="DM367" s="215"/>
      <c r="DN367" s="215"/>
      <c r="DO367" s="215"/>
      <c r="DP367" s="215"/>
      <c r="DQ367" s="215"/>
      <c r="DR367" s="215"/>
      <c r="DS367" s="215"/>
      <c r="DT367" s="215"/>
      <c r="DU367" s="215"/>
      <c r="DV367" s="215"/>
      <c r="DW367" s="215"/>
      <c r="DX367" s="215"/>
      <c r="DY367" s="215"/>
      <c r="DZ367" s="215"/>
      <c r="EA367" s="215"/>
      <c r="EB367" s="215"/>
      <c r="EC367" s="215"/>
      <c r="ED367" s="215"/>
      <c r="EE367" s="215"/>
      <c r="EF367" s="215"/>
      <c r="EG367" s="215"/>
      <c r="EH367" s="215"/>
      <c r="EI367" s="215"/>
      <c r="EJ367" s="215"/>
      <c r="EK367" s="215"/>
      <c r="EL367" s="215"/>
      <c r="EM367" s="215"/>
      <c r="EN367" s="215"/>
      <c r="EO367" s="215"/>
      <c r="EP367" s="215"/>
      <c r="EQ367" s="215"/>
      <c r="ER367" s="215"/>
      <c r="ES367" s="215"/>
      <c r="ET367" s="215"/>
      <c r="EU367" s="215"/>
      <c r="EV367" s="215"/>
      <c r="EW367" s="215"/>
      <c r="EX367" s="215"/>
    </row>
    <row r="368" spans="1:154" ht="18" x14ac:dyDescent="0.2">
      <c r="A368" s="262"/>
      <c r="B368" s="261"/>
      <c r="C368" s="261"/>
      <c r="D368" s="261"/>
      <c r="E368" s="261" t="s">
        <v>44</v>
      </c>
      <c r="F368" s="261"/>
      <c r="G368" s="265" t="s">
        <v>335</v>
      </c>
      <c r="H368" s="306"/>
      <c r="I368" s="306"/>
      <c r="J368" s="306">
        <f t="shared" si="81"/>
        <v>0</v>
      </c>
      <c r="K368" s="303" t="e">
        <f t="shared" si="75"/>
        <v>#DIV/0!</v>
      </c>
      <c r="L368" s="306"/>
      <c r="M368" s="307"/>
      <c r="N368" s="306"/>
      <c r="O368" s="308">
        <f t="shared" si="89"/>
        <v>0</v>
      </c>
      <c r="P368" s="308">
        <f t="shared" si="78"/>
        <v>0</v>
      </c>
      <c r="Q368" s="305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5"/>
      <c r="DD368" s="215"/>
      <c r="DE368" s="215"/>
      <c r="DF368" s="215"/>
      <c r="DG368" s="215"/>
      <c r="DH368" s="215"/>
      <c r="DI368" s="215"/>
      <c r="DJ368" s="215"/>
      <c r="DK368" s="215"/>
      <c r="DL368" s="215"/>
      <c r="DM368" s="215"/>
      <c r="DN368" s="215"/>
      <c r="DO368" s="215"/>
      <c r="DP368" s="215"/>
      <c r="DQ368" s="215"/>
      <c r="DR368" s="215"/>
      <c r="DS368" s="215"/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5"/>
      <c r="EF368" s="215"/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5"/>
      <c r="ES368" s="215"/>
      <c r="ET368" s="215"/>
      <c r="EU368" s="215"/>
      <c r="EV368" s="215"/>
      <c r="EW368" s="215"/>
      <c r="EX368" s="215"/>
    </row>
    <row r="369" spans="1:154" ht="18" x14ac:dyDescent="0.2">
      <c r="A369" s="250"/>
      <c r="B369" s="251"/>
      <c r="C369" s="251"/>
      <c r="D369" s="251">
        <v>79</v>
      </c>
      <c r="E369" s="251"/>
      <c r="F369" s="251"/>
      <c r="G369" s="301" t="s">
        <v>347</v>
      </c>
      <c r="H369" s="302">
        <f t="shared" ref="H369:I371" si="90">H370</f>
        <v>0</v>
      </c>
      <c r="I369" s="302">
        <f t="shared" si="90"/>
        <v>0</v>
      </c>
      <c r="J369" s="306">
        <f t="shared" si="81"/>
        <v>0</v>
      </c>
      <c r="K369" s="303" t="e">
        <f t="shared" si="75"/>
        <v>#DIV/0!</v>
      </c>
      <c r="L369" s="302">
        <f t="shared" ref="L369:O371" si="91">L370</f>
        <v>0</v>
      </c>
      <c r="M369" s="284">
        <f t="shared" si="91"/>
        <v>0</v>
      </c>
      <c r="N369" s="302">
        <f t="shared" si="91"/>
        <v>0</v>
      </c>
      <c r="O369" s="304">
        <f t="shared" si="91"/>
        <v>0</v>
      </c>
      <c r="P369" s="304">
        <f t="shared" si="78"/>
        <v>0</v>
      </c>
      <c r="Q369" s="305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5"/>
      <c r="DD369" s="215"/>
      <c r="DE369" s="215"/>
      <c r="DF369" s="215"/>
      <c r="DG369" s="215"/>
      <c r="DH369" s="215"/>
      <c r="DI369" s="215"/>
      <c r="DJ369" s="215"/>
      <c r="DK369" s="215"/>
      <c r="DL369" s="215"/>
      <c r="DM369" s="215"/>
      <c r="DN369" s="215"/>
      <c r="DO369" s="215"/>
      <c r="DP369" s="215"/>
      <c r="DQ369" s="215"/>
      <c r="DR369" s="215"/>
      <c r="DS369" s="215"/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5"/>
      <c r="EF369" s="215"/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</row>
    <row r="370" spans="1:154" ht="18" hidden="1" x14ac:dyDescent="0.2">
      <c r="A370" s="250"/>
      <c r="B370" s="251"/>
      <c r="C370" s="251"/>
      <c r="D370" s="251">
        <v>81</v>
      </c>
      <c r="E370" s="251"/>
      <c r="F370" s="251"/>
      <c r="G370" s="301" t="s">
        <v>346</v>
      </c>
      <c r="H370" s="302">
        <f t="shared" si="90"/>
        <v>0</v>
      </c>
      <c r="I370" s="302">
        <f t="shared" si="90"/>
        <v>0</v>
      </c>
      <c r="J370" s="306">
        <f t="shared" si="81"/>
        <v>0</v>
      </c>
      <c r="K370" s="303" t="e">
        <f t="shared" si="75"/>
        <v>#DIV/0!</v>
      </c>
      <c r="L370" s="302">
        <f t="shared" si="91"/>
        <v>0</v>
      </c>
      <c r="M370" s="284">
        <f t="shared" si="91"/>
        <v>0</v>
      </c>
      <c r="N370" s="302">
        <f t="shared" si="91"/>
        <v>0</v>
      </c>
      <c r="O370" s="304">
        <f t="shared" si="91"/>
        <v>0</v>
      </c>
      <c r="P370" s="304">
        <f t="shared" si="78"/>
        <v>0</v>
      </c>
      <c r="Q370" s="305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5"/>
      <c r="DD370" s="215"/>
      <c r="DE370" s="215"/>
      <c r="DF370" s="215"/>
      <c r="DG370" s="215"/>
      <c r="DH370" s="215"/>
      <c r="DI370" s="215"/>
      <c r="DJ370" s="215"/>
      <c r="DK370" s="215"/>
      <c r="DL370" s="215"/>
      <c r="DM370" s="215"/>
      <c r="DN370" s="215"/>
      <c r="DO370" s="215"/>
      <c r="DP370" s="215"/>
      <c r="DQ370" s="215"/>
      <c r="DR370" s="215"/>
      <c r="DS370" s="215"/>
      <c r="DT370" s="215"/>
      <c r="DU370" s="215"/>
      <c r="DV370" s="215"/>
      <c r="DW370" s="215"/>
      <c r="DX370" s="215"/>
      <c r="DY370" s="215"/>
      <c r="DZ370" s="215"/>
      <c r="EA370" s="215"/>
      <c r="EB370" s="215"/>
      <c r="EC370" s="215"/>
      <c r="ED370" s="215"/>
      <c r="EE370" s="215"/>
      <c r="EF370" s="215"/>
      <c r="EG370" s="215"/>
      <c r="EH370" s="215"/>
      <c r="EI370" s="215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</row>
    <row r="371" spans="1:154" ht="18" hidden="1" x14ac:dyDescent="0.2">
      <c r="A371" s="250"/>
      <c r="B371" s="251"/>
      <c r="C371" s="251"/>
      <c r="D371" s="251"/>
      <c r="E371" s="251" t="s">
        <v>33</v>
      </c>
      <c r="F371" s="251"/>
      <c r="G371" s="263" t="s">
        <v>345</v>
      </c>
      <c r="H371" s="302">
        <f t="shared" si="90"/>
        <v>0</v>
      </c>
      <c r="I371" s="302">
        <f t="shared" si="90"/>
        <v>0</v>
      </c>
      <c r="J371" s="306">
        <f t="shared" si="81"/>
        <v>0</v>
      </c>
      <c r="K371" s="303" t="e">
        <f t="shared" si="75"/>
        <v>#DIV/0!</v>
      </c>
      <c r="L371" s="302">
        <f t="shared" si="91"/>
        <v>0</v>
      </c>
      <c r="M371" s="284">
        <f t="shared" si="91"/>
        <v>0</v>
      </c>
      <c r="N371" s="302">
        <f t="shared" si="91"/>
        <v>0</v>
      </c>
      <c r="O371" s="304">
        <f t="shared" si="91"/>
        <v>0</v>
      </c>
      <c r="P371" s="304">
        <f t="shared" si="78"/>
        <v>0</v>
      </c>
      <c r="Q371" s="305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5"/>
      <c r="DD371" s="215"/>
      <c r="DE371" s="215"/>
      <c r="DF371" s="215"/>
      <c r="DG371" s="215"/>
      <c r="DH371" s="215"/>
      <c r="DI371" s="215"/>
      <c r="DJ371" s="215"/>
      <c r="DK371" s="215"/>
      <c r="DL371" s="215"/>
      <c r="DM371" s="215"/>
      <c r="DN371" s="215"/>
      <c r="DO371" s="215"/>
      <c r="DP371" s="215"/>
      <c r="DQ371" s="215"/>
      <c r="DR371" s="215"/>
      <c r="DS371" s="215"/>
      <c r="DT371" s="215"/>
      <c r="DU371" s="215"/>
      <c r="DV371" s="215"/>
      <c r="DW371" s="215"/>
      <c r="DX371" s="215"/>
      <c r="DY371" s="215"/>
      <c r="DZ371" s="215"/>
      <c r="EA371" s="215"/>
      <c r="EB371" s="215"/>
      <c r="EC371" s="215"/>
      <c r="ED371" s="215"/>
      <c r="EE371" s="215"/>
      <c r="EF371" s="215"/>
      <c r="EG371" s="215"/>
      <c r="EH371" s="215"/>
      <c r="EI371" s="215"/>
      <c r="EJ371" s="215"/>
      <c r="EK371" s="215"/>
      <c r="EL371" s="215"/>
      <c r="EM371" s="215"/>
      <c r="EN371" s="215"/>
      <c r="EO371" s="215"/>
      <c r="EP371" s="215"/>
      <c r="EQ371" s="215"/>
      <c r="ER371" s="215"/>
      <c r="ES371" s="215"/>
      <c r="ET371" s="215"/>
      <c r="EU371" s="215"/>
      <c r="EV371" s="215"/>
      <c r="EW371" s="215"/>
      <c r="EX371" s="215"/>
    </row>
    <row r="372" spans="1:154" ht="36" hidden="1" x14ac:dyDescent="0.2">
      <c r="A372" s="262"/>
      <c r="B372" s="261"/>
      <c r="C372" s="261"/>
      <c r="D372" s="261"/>
      <c r="E372" s="261"/>
      <c r="F372" s="261" t="s">
        <v>33</v>
      </c>
      <c r="G372" s="265" t="s">
        <v>344</v>
      </c>
      <c r="H372" s="306"/>
      <c r="I372" s="306"/>
      <c r="J372" s="306">
        <f t="shared" si="81"/>
        <v>0</v>
      </c>
      <c r="K372" s="303" t="e">
        <f t="shared" si="75"/>
        <v>#DIV/0!</v>
      </c>
      <c r="L372" s="306"/>
      <c r="M372" s="307"/>
      <c r="N372" s="306"/>
      <c r="O372" s="308">
        <f t="shared" ref="O372:O373" si="93">M372+N372</f>
        <v>0</v>
      </c>
      <c r="P372" s="308">
        <f t="shared" si="78"/>
        <v>0</v>
      </c>
      <c r="Q372" s="305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5"/>
      <c r="DD372" s="215"/>
      <c r="DE372" s="215"/>
      <c r="DF372" s="215"/>
      <c r="DG372" s="215"/>
      <c r="DH372" s="215"/>
      <c r="DI372" s="215"/>
      <c r="DJ372" s="215"/>
      <c r="DK372" s="215"/>
      <c r="DL372" s="215"/>
      <c r="DM372" s="215"/>
      <c r="DN372" s="215"/>
      <c r="DO372" s="215"/>
      <c r="DP372" s="215"/>
      <c r="DQ372" s="215"/>
      <c r="DR372" s="215"/>
      <c r="DS372" s="215"/>
      <c r="DT372" s="215"/>
      <c r="DU372" s="215"/>
      <c r="DV372" s="215"/>
      <c r="DW372" s="215"/>
      <c r="DX372" s="215"/>
      <c r="DY372" s="215"/>
      <c r="DZ372" s="215"/>
      <c r="EA372" s="215"/>
      <c r="EB372" s="215"/>
      <c r="EC372" s="215"/>
      <c r="ED372" s="215"/>
      <c r="EE372" s="215"/>
      <c r="EF372" s="215"/>
      <c r="EG372" s="215"/>
      <c r="EH372" s="215"/>
      <c r="EI372" s="215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</row>
    <row r="373" spans="1:154" ht="18" x14ac:dyDescent="0.2">
      <c r="A373" s="311"/>
      <c r="B373" s="312"/>
      <c r="C373" s="312"/>
      <c r="D373" s="312">
        <v>85</v>
      </c>
      <c r="E373" s="312"/>
      <c r="F373" s="312"/>
      <c r="G373" s="314" t="s">
        <v>87</v>
      </c>
      <c r="H373" s="315"/>
      <c r="I373" s="315">
        <v>-122225</v>
      </c>
      <c r="J373" s="315">
        <f t="shared" si="81"/>
        <v>122225</v>
      </c>
      <c r="K373" s="316"/>
      <c r="L373" s="315"/>
      <c r="M373" s="317">
        <v>-113961</v>
      </c>
      <c r="N373" s="315">
        <v>-8264</v>
      </c>
      <c r="O373" s="318">
        <f t="shared" si="93"/>
        <v>-122225</v>
      </c>
      <c r="P373" s="318">
        <f t="shared" si="78"/>
        <v>122225</v>
      </c>
      <c r="Q373" s="319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5"/>
      <c r="DD373" s="215"/>
      <c r="DE373" s="215"/>
      <c r="DF373" s="215"/>
      <c r="DG373" s="215"/>
      <c r="DH373" s="215"/>
      <c r="DI373" s="215"/>
      <c r="DJ373" s="215"/>
      <c r="DK373" s="215"/>
      <c r="DL373" s="215"/>
      <c r="DM373" s="215"/>
      <c r="DN373" s="215"/>
      <c r="DO373" s="215"/>
      <c r="DP373" s="215"/>
      <c r="DQ373" s="215"/>
      <c r="DR373" s="215"/>
      <c r="DS373" s="215"/>
      <c r="DT373" s="215"/>
      <c r="DU373" s="215"/>
      <c r="DV373" s="215"/>
      <c r="DW373" s="215"/>
      <c r="DX373" s="215"/>
      <c r="DY373" s="215"/>
      <c r="DZ373" s="215"/>
      <c r="EA373" s="215"/>
      <c r="EB373" s="215"/>
      <c r="EC373" s="215"/>
      <c r="ED373" s="215"/>
      <c r="EE373" s="215"/>
      <c r="EF373" s="215"/>
      <c r="EG373" s="215"/>
      <c r="EH373" s="215"/>
      <c r="EI373" s="215"/>
      <c r="EJ373" s="215"/>
      <c r="EK373" s="215"/>
      <c r="EL373" s="215"/>
      <c r="EM373" s="215"/>
      <c r="EN373" s="215"/>
      <c r="EO373" s="215"/>
      <c r="EP373" s="215"/>
      <c r="EQ373" s="215"/>
      <c r="ER373" s="215"/>
      <c r="ES373" s="215"/>
      <c r="ET373" s="215"/>
      <c r="EU373" s="215"/>
      <c r="EV373" s="215"/>
      <c r="EW373" s="215"/>
      <c r="EX373" s="215"/>
    </row>
    <row r="374" spans="1:154" ht="18" x14ac:dyDescent="0.2">
      <c r="A374" s="262"/>
      <c r="B374" s="261"/>
      <c r="C374" s="261"/>
      <c r="D374" s="261"/>
      <c r="E374" s="261"/>
      <c r="F374" s="261"/>
      <c r="G374" s="265" t="s">
        <v>199</v>
      </c>
      <c r="H374" s="306"/>
      <c r="I374" s="306"/>
      <c r="J374" s="306">
        <f t="shared" si="81"/>
        <v>0</v>
      </c>
      <c r="K374" s="303"/>
      <c r="L374" s="306"/>
      <c r="M374" s="307"/>
      <c r="N374" s="306"/>
      <c r="O374" s="336"/>
      <c r="P374" s="336">
        <f t="shared" si="78"/>
        <v>0</v>
      </c>
      <c r="Q374" s="305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5"/>
      <c r="DD374" s="215"/>
      <c r="DE374" s="215"/>
      <c r="DF374" s="215"/>
      <c r="DG374" s="215"/>
      <c r="DH374" s="215"/>
      <c r="DI374" s="215"/>
      <c r="DJ374" s="215"/>
      <c r="DK374" s="215"/>
      <c r="DL374" s="215"/>
      <c r="DM374" s="215"/>
      <c r="DN374" s="215"/>
      <c r="DO374" s="215"/>
      <c r="DP374" s="215"/>
      <c r="DQ374" s="215"/>
      <c r="DR374" s="215"/>
      <c r="DS374" s="215"/>
      <c r="DT374" s="215"/>
      <c r="DU374" s="215"/>
      <c r="DV374" s="215"/>
      <c r="DW374" s="215"/>
      <c r="DX374" s="215"/>
      <c r="DY374" s="215"/>
      <c r="DZ374" s="215"/>
      <c r="EA374" s="215"/>
      <c r="EB374" s="215"/>
      <c r="EC374" s="215"/>
      <c r="ED374" s="215"/>
      <c r="EE374" s="215"/>
      <c r="EF374" s="215"/>
      <c r="EG374" s="215"/>
      <c r="EH374" s="215"/>
      <c r="EI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</row>
    <row r="375" spans="1:154" ht="18" x14ac:dyDescent="0.2">
      <c r="A375" s="250" t="s">
        <v>167</v>
      </c>
      <c r="B375" s="251" t="s">
        <v>126</v>
      </c>
      <c r="C375" s="251"/>
      <c r="D375" s="251"/>
      <c r="E375" s="251"/>
      <c r="F375" s="251"/>
      <c r="G375" s="301" t="s">
        <v>200</v>
      </c>
      <c r="H375" s="302">
        <f>H333+H338</f>
        <v>16780000</v>
      </c>
      <c r="I375" s="302">
        <f>I333+I338</f>
        <v>12960278.42</v>
      </c>
      <c r="J375" s="306">
        <f>J333+J338</f>
        <v>3819721.58</v>
      </c>
      <c r="K375" s="303">
        <f t="shared" si="75"/>
        <v>77.239999999999995</v>
      </c>
      <c r="L375" s="302">
        <f>L333+L338</f>
        <v>13958000</v>
      </c>
      <c r="M375" s="302">
        <f>M333+M338</f>
        <v>11334555</v>
      </c>
      <c r="N375" s="302">
        <f>N333+N338</f>
        <v>1625723.42</v>
      </c>
      <c r="O375" s="302">
        <f>O333+O338</f>
        <v>12960278.42</v>
      </c>
      <c r="P375" s="304">
        <f t="shared" si="78"/>
        <v>997721.58000000007</v>
      </c>
      <c r="Q375" s="305">
        <f t="shared" ref="Q375:Q381" si="94">ROUND(O375/N375*100,2)</f>
        <v>797.2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5"/>
      <c r="DD375" s="215"/>
      <c r="DE375" s="215"/>
      <c r="DF375" s="215"/>
      <c r="DG375" s="215"/>
      <c r="DH375" s="215"/>
      <c r="DI375" s="215"/>
      <c r="DJ375" s="215"/>
      <c r="DK375" s="215"/>
      <c r="DL375" s="215"/>
      <c r="DM375" s="215"/>
      <c r="DN375" s="215"/>
      <c r="DO375" s="215"/>
      <c r="DP375" s="215"/>
      <c r="DQ375" s="215"/>
      <c r="DR375" s="215"/>
      <c r="DS375" s="215"/>
      <c r="DT375" s="215"/>
      <c r="DU375" s="215"/>
      <c r="DV375" s="215"/>
      <c r="DW375" s="215"/>
      <c r="DX375" s="215"/>
      <c r="DY375" s="215"/>
      <c r="DZ375" s="215"/>
      <c r="EA375" s="215"/>
      <c r="EB375" s="215"/>
      <c r="EC375" s="215"/>
      <c r="ED375" s="215"/>
      <c r="EE375" s="215"/>
      <c r="EF375" s="215"/>
      <c r="EG375" s="215"/>
      <c r="EH375" s="215"/>
      <c r="EI375" s="215"/>
      <c r="EJ375" s="215"/>
      <c r="EK375" s="215"/>
      <c r="EL375" s="215"/>
      <c r="EM375" s="215"/>
      <c r="EN375" s="215"/>
      <c r="EO375" s="215"/>
      <c r="EP375" s="215"/>
      <c r="EQ375" s="215"/>
      <c r="ER375" s="215"/>
      <c r="ES375" s="215"/>
      <c r="ET375" s="215"/>
      <c r="EU375" s="215"/>
      <c r="EV375" s="215"/>
      <c r="EW375" s="215"/>
      <c r="EX375" s="215"/>
    </row>
    <row r="376" spans="1:154" ht="18" x14ac:dyDescent="0.2">
      <c r="A376" s="250"/>
      <c r="B376" s="251">
        <v>15</v>
      </c>
      <c r="C376" s="251"/>
      <c r="D376" s="251"/>
      <c r="E376" s="251"/>
      <c r="F376" s="251"/>
      <c r="G376" s="301" t="s">
        <v>201</v>
      </c>
      <c r="H376" s="302">
        <f>H377</f>
        <v>0</v>
      </c>
      <c r="I376" s="302">
        <f>I377</f>
        <v>0</v>
      </c>
      <c r="J376" s="306">
        <f t="shared" si="81"/>
        <v>0</v>
      </c>
      <c r="K376" s="303" t="e">
        <f t="shared" si="75"/>
        <v>#DIV/0!</v>
      </c>
      <c r="L376" s="302">
        <f>L377</f>
        <v>0</v>
      </c>
      <c r="M376" s="302">
        <f>M377</f>
        <v>0</v>
      </c>
      <c r="N376" s="302">
        <f>N377</f>
        <v>0</v>
      </c>
      <c r="O376" s="302">
        <f>O377</f>
        <v>0</v>
      </c>
      <c r="P376" s="304">
        <f t="shared" si="78"/>
        <v>0</v>
      </c>
      <c r="Q376" s="305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5"/>
      <c r="DD376" s="215"/>
      <c r="DE376" s="215"/>
      <c r="DF376" s="215"/>
      <c r="DG376" s="215"/>
      <c r="DH376" s="215"/>
      <c r="DI376" s="215"/>
      <c r="DJ376" s="215"/>
      <c r="DK376" s="215"/>
      <c r="DL376" s="215"/>
      <c r="DM376" s="215"/>
      <c r="DN376" s="215"/>
      <c r="DO376" s="215"/>
      <c r="DP376" s="215"/>
      <c r="DQ376" s="215"/>
      <c r="DR376" s="215"/>
      <c r="DS376" s="215"/>
      <c r="DT376" s="215"/>
      <c r="DU376" s="215"/>
      <c r="DV376" s="215"/>
      <c r="DW376" s="215"/>
      <c r="DX376" s="215"/>
      <c r="DY376" s="215"/>
      <c r="DZ376" s="215"/>
      <c r="EA376" s="215"/>
      <c r="EB376" s="215"/>
      <c r="EC376" s="215"/>
      <c r="ED376" s="215"/>
      <c r="EE376" s="215"/>
      <c r="EF376" s="215"/>
      <c r="EG376" s="215"/>
      <c r="EH376" s="215"/>
      <c r="EI376" s="215"/>
      <c r="EJ376" s="215"/>
      <c r="EK376" s="215"/>
      <c r="EL376" s="215"/>
      <c r="EM376" s="215"/>
      <c r="EN376" s="215"/>
      <c r="EO376" s="215"/>
      <c r="EP376" s="215"/>
      <c r="EQ376" s="215"/>
      <c r="ER376" s="215"/>
      <c r="ES376" s="215"/>
      <c r="ET376" s="215"/>
      <c r="EU376" s="215"/>
      <c r="EV376" s="215"/>
      <c r="EW376" s="215"/>
      <c r="EX376" s="215"/>
    </row>
    <row r="377" spans="1:154" ht="18" x14ac:dyDescent="0.2">
      <c r="A377" s="250"/>
      <c r="B377" s="251"/>
      <c r="C377" s="251" t="s">
        <v>49</v>
      </c>
      <c r="D377" s="251"/>
      <c r="E377" s="251"/>
      <c r="F377" s="251"/>
      <c r="G377" s="301" t="s">
        <v>202</v>
      </c>
      <c r="H377" s="302">
        <f>H356</f>
        <v>0</v>
      </c>
      <c r="I377" s="302">
        <f>I356</f>
        <v>0</v>
      </c>
      <c r="J377" s="306">
        <f t="shared" si="81"/>
        <v>0</v>
      </c>
      <c r="K377" s="303" t="e">
        <f t="shared" ref="K377:K381" si="95">ROUND(I377/H377*100,2)</f>
        <v>#DIV/0!</v>
      </c>
      <c r="L377" s="302">
        <f>L356</f>
        <v>0</v>
      </c>
      <c r="M377" s="302">
        <f>M356</f>
        <v>0</v>
      </c>
      <c r="N377" s="302">
        <f>N356</f>
        <v>0</v>
      </c>
      <c r="O377" s="302">
        <f>O356</f>
        <v>0</v>
      </c>
      <c r="P377" s="304">
        <f t="shared" si="78"/>
        <v>0</v>
      </c>
      <c r="Q377" s="305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5"/>
      <c r="DD377" s="215"/>
      <c r="DE377" s="215"/>
      <c r="DF377" s="215"/>
      <c r="DG377" s="215"/>
      <c r="DH377" s="215"/>
      <c r="DI377" s="215"/>
      <c r="DJ377" s="215"/>
      <c r="DK377" s="215"/>
      <c r="DL377" s="215"/>
      <c r="DM377" s="215"/>
      <c r="DN377" s="215"/>
      <c r="DO377" s="215"/>
      <c r="DP377" s="215"/>
      <c r="DQ377" s="215"/>
      <c r="DR377" s="215"/>
      <c r="DS377" s="215"/>
      <c r="DT377" s="215"/>
      <c r="DU377" s="215"/>
      <c r="DV377" s="215"/>
      <c r="DW377" s="215"/>
      <c r="DX377" s="215"/>
      <c r="DY377" s="215"/>
      <c r="DZ377" s="215"/>
      <c r="EA377" s="215"/>
      <c r="EB377" s="215"/>
      <c r="EC377" s="215"/>
      <c r="ED377" s="215"/>
      <c r="EE377" s="215"/>
      <c r="EF377" s="215"/>
      <c r="EG377" s="215"/>
      <c r="EH377" s="215"/>
      <c r="EI377" s="215"/>
      <c r="EJ377" s="215"/>
      <c r="EK377" s="215"/>
      <c r="EL377" s="215"/>
      <c r="EM377" s="215"/>
      <c r="EN377" s="215"/>
      <c r="EO377" s="215"/>
      <c r="EP377" s="215"/>
      <c r="EQ377" s="215"/>
      <c r="ER377" s="215"/>
      <c r="ES377" s="215"/>
      <c r="ET377" s="215"/>
      <c r="EU377" s="215"/>
      <c r="EV377" s="215"/>
      <c r="EW377" s="215"/>
      <c r="EX377" s="215"/>
    </row>
    <row r="378" spans="1:154" ht="36" x14ac:dyDescent="0.2">
      <c r="A378" s="250"/>
      <c r="B378" s="251" t="s">
        <v>49</v>
      </c>
      <c r="C378" s="251"/>
      <c r="D378" s="251"/>
      <c r="E378" s="251"/>
      <c r="F378" s="251"/>
      <c r="G378" s="301" t="s">
        <v>203</v>
      </c>
      <c r="H378" s="302">
        <f>H379+H380</f>
        <v>4937300</v>
      </c>
      <c r="I378" s="302">
        <f>I379+I380</f>
        <v>3874142.1800000016</v>
      </c>
      <c r="J378" s="306">
        <f t="shared" si="81"/>
        <v>1063157.8199999984</v>
      </c>
      <c r="K378" s="303">
        <f t="shared" si="95"/>
        <v>78.47</v>
      </c>
      <c r="L378" s="302">
        <f>L379+L380</f>
        <v>4172400</v>
      </c>
      <c r="M378" s="302">
        <f>M379+M380</f>
        <v>3477823.9800000004</v>
      </c>
      <c r="N378" s="302">
        <f>N379+N380</f>
        <v>396318.19999999995</v>
      </c>
      <c r="O378" s="302">
        <f>O379+O380</f>
        <v>3874142.1800000016</v>
      </c>
      <c r="P378" s="304">
        <f t="shared" si="78"/>
        <v>298257.81999999844</v>
      </c>
      <c r="Q378" s="305">
        <f t="shared" si="94"/>
        <v>977.53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5"/>
      <c r="DD378" s="215"/>
      <c r="DE378" s="215"/>
      <c r="DF378" s="215"/>
      <c r="DG378" s="215"/>
      <c r="DH378" s="215"/>
      <c r="DI378" s="215"/>
      <c r="DJ378" s="215"/>
      <c r="DK378" s="215"/>
      <c r="DL378" s="215"/>
      <c r="DM378" s="215"/>
      <c r="DN378" s="215"/>
      <c r="DO378" s="215"/>
      <c r="DP378" s="215"/>
      <c r="DQ378" s="215"/>
      <c r="DR378" s="215"/>
      <c r="DS378" s="215"/>
      <c r="DT378" s="215"/>
      <c r="DU378" s="215"/>
      <c r="DV378" s="215"/>
      <c r="DW378" s="215"/>
      <c r="DX378" s="215"/>
      <c r="DY378" s="215"/>
      <c r="DZ378" s="215"/>
      <c r="EA378" s="215"/>
      <c r="EB378" s="215"/>
      <c r="EC378" s="215"/>
      <c r="ED378" s="215"/>
      <c r="EE378" s="215"/>
      <c r="EF378" s="215"/>
      <c r="EG378" s="215"/>
      <c r="EH378" s="215"/>
      <c r="EI378" s="215"/>
      <c r="EJ378" s="215"/>
      <c r="EK378" s="215"/>
      <c r="EL378" s="215"/>
      <c r="EM378" s="215"/>
      <c r="EN378" s="215"/>
      <c r="EO378" s="215"/>
      <c r="EP378" s="215"/>
      <c r="EQ378" s="215"/>
      <c r="ER378" s="215"/>
      <c r="ES378" s="215"/>
      <c r="ET378" s="215"/>
      <c r="EU378" s="215"/>
      <c r="EV378" s="215"/>
      <c r="EW378" s="215"/>
      <c r="EX378" s="215"/>
    </row>
    <row r="379" spans="1:154" ht="18" x14ac:dyDescent="0.2">
      <c r="A379" s="250"/>
      <c r="B379" s="251"/>
      <c r="C379" s="251" t="s">
        <v>31</v>
      </c>
      <c r="D379" s="251"/>
      <c r="E379" s="251"/>
      <c r="F379" s="251"/>
      <c r="G379" s="301" t="s">
        <v>132</v>
      </c>
      <c r="H379" s="302">
        <f>+H326</f>
        <v>84000</v>
      </c>
      <c r="I379" s="302">
        <f>+I326</f>
        <v>72368.03</v>
      </c>
      <c r="J379" s="306">
        <f t="shared" si="81"/>
        <v>11631.970000000001</v>
      </c>
      <c r="K379" s="303">
        <f t="shared" si="95"/>
        <v>86.15</v>
      </c>
      <c r="L379" s="302">
        <f>+L326</f>
        <v>81000</v>
      </c>
      <c r="M379" s="302">
        <f>+M326</f>
        <v>64656.54</v>
      </c>
      <c r="N379" s="302">
        <f>+N326</f>
        <v>7711.49</v>
      </c>
      <c r="O379" s="302">
        <f>+O326</f>
        <v>72368.03</v>
      </c>
      <c r="P379" s="304">
        <f t="shared" si="78"/>
        <v>8631.9700000000012</v>
      </c>
      <c r="Q379" s="305">
        <f t="shared" si="94"/>
        <v>938.44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5"/>
      <c r="DD379" s="215"/>
      <c r="DE379" s="215"/>
      <c r="DF379" s="215"/>
      <c r="DG379" s="215"/>
      <c r="DH379" s="215"/>
      <c r="DI379" s="215"/>
      <c r="DJ379" s="215"/>
      <c r="DK379" s="215"/>
      <c r="DL379" s="215"/>
      <c r="DM379" s="215"/>
      <c r="DN379" s="215"/>
      <c r="DO379" s="215"/>
      <c r="DP379" s="215"/>
      <c r="DQ379" s="215"/>
      <c r="DR379" s="215"/>
      <c r="DS379" s="215"/>
      <c r="DT379" s="215"/>
      <c r="DU379" s="215"/>
      <c r="DV379" s="215"/>
      <c r="DW379" s="215"/>
      <c r="DX379" s="215"/>
      <c r="DY379" s="215"/>
      <c r="DZ379" s="215"/>
      <c r="EA379" s="215"/>
      <c r="EB379" s="215"/>
      <c r="EC379" s="215"/>
      <c r="ED379" s="215"/>
      <c r="EE379" s="215"/>
      <c r="EF379" s="215"/>
      <c r="EG379" s="215"/>
      <c r="EH379" s="215"/>
      <c r="EI379" s="215"/>
      <c r="EJ379" s="215"/>
      <c r="EK379" s="215"/>
      <c r="EL379" s="215"/>
      <c r="EM379" s="215"/>
      <c r="EN379" s="215"/>
      <c r="EO379" s="215"/>
      <c r="EP379" s="215"/>
      <c r="EQ379" s="215"/>
      <c r="ER379" s="215"/>
      <c r="ES379" s="215"/>
      <c r="ET379" s="215"/>
      <c r="EU379" s="215"/>
      <c r="EV379" s="215"/>
      <c r="EW379" s="215"/>
      <c r="EX379" s="215"/>
    </row>
    <row r="380" spans="1:154" ht="18" x14ac:dyDescent="0.2">
      <c r="A380" s="250"/>
      <c r="B380" s="251"/>
      <c r="C380" s="251" t="s">
        <v>44</v>
      </c>
      <c r="D380" s="251"/>
      <c r="E380" s="251"/>
      <c r="F380" s="251"/>
      <c r="G380" s="301" t="s">
        <v>204</v>
      </c>
      <c r="H380" s="302">
        <f>H262-H375-H376-H379</f>
        <v>4853300</v>
      </c>
      <c r="I380" s="302">
        <f>I262-I375-I376-I379</f>
        <v>3801774.1500000018</v>
      </c>
      <c r="J380" s="306">
        <f t="shared" si="81"/>
        <v>1051525.8499999982</v>
      </c>
      <c r="K380" s="303">
        <f t="shared" si="95"/>
        <v>78.33</v>
      </c>
      <c r="L380" s="302">
        <f>L262-L375-L376-L379</f>
        <v>4091400</v>
      </c>
      <c r="M380" s="302">
        <f>M262-M375-M376-M379</f>
        <v>3413167.4400000004</v>
      </c>
      <c r="N380" s="302">
        <f>N262-N375-N376-N379</f>
        <v>388606.70999999996</v>
      </c>
      <c r="O380" s="302">
        <f>O262-O375-O376-O379</f>
        <v>3801774.1500000018</v>
      </c>
      <c r="P380" s="304">
        <f t="shared" si="78"/>
        <v>289625.84999999823</v>
      </c>
      <c r="Q380" s="305">
        <f t="shared" si="94"/>
        <v>978.31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5"/>
      <c r="DD380" s="215"/>
      <c r="DE380" s="215"/>
      <c r="DF380" s="215"/>
      <c r="DG380" s="215"/>
      <c r="DH380" s="215"/>
      <c r="DI380" s="215"/>
      <c r="DJ380" s="215"/>
      <c r="DK380" s="215"/>
      <c r="DL380" s="215"/>
      <c r="DM380" s="215"/>
      <c r="DN380" s="215"/>
      <c r="DO380" s="215"/>
      <c r="DP380" s="215"/>
      <c r="DQ380" s="215"/>
      <c r="DR380" s="215"/>
      <c r="DS380" s="215"/>
      <c r="DT380" s="215"/>
      <c r="DU380" s="215"/>
      <c r="DV380" s="215"/>
      <c r="DW380" s="215"/>
      <c r="DX380" s="215"/>
      <c r="DY380" s="215"/>
      <c r="DZ380" s="215"/>
      <c r="EA380" s="215"/>
      <c r="EB380" s="215"/>
      <c r="EC380" s="215"/>
      <c r="ED380" s="215"/>
      <c r="EE380" s="215"/>
      <c r="EF380" s="215"/>
      <c r="EG380" s="215"/>
      <c r="EH380" s="215"/>
      <c r="EI380" s="215"/>
      <c r="EJ380" s="215"/>
      <c r="EK380" s="215"/>
      <c r="EL380" s="215"/>
      <c r="EM380" s="215"/>
      <c r="EN380" s="215"/>
      <c r="EO380" s="215"/>
      <c r="EP380" s="215"/>
      <c r="EQ380" s="215"/>
      <c r="ER380" s="215"/>
      <c r="ES380" s="215"/>
      <c r="ET380" s="215"/>
      <c r="EU380" s="215"/>
      <c r="EV380" s="215"/>
      <c r="EW380" s="215"/>
      <c r="EX380" s="215"/>
    </row>
    <row r="381" spans="1:154" ht="18" x14ac:dyDescent="0.2">
      <c r="A381" s="250" t="s">
        <v>205</v>
      </c>
      <c r="B381" s="251" t="s">
        <v>104</v>
      </c>
      <c r="C381" s="251"/>
      <c r="D381" s="251"/>
      <c r="E381" s="251"/>
      <c r="F381" s="251"/>
      <c r="G381" s="301" t="s">
        <v>206</v>
      </c>
      <c r="H381" s="302">
        <f>H383</f>
        <v>16010500</v>
      </c>
      <c r="I381" s="302">
        <f>I383</f>
        <v>11121717.15</v>
      </c>
      <c r="J381" s="306">
        <f t="shared" si="81"/>
        <v>4888782.8499999996</v>
      </c>
      <c r="K381" s="303">
        <f t="shared" si="95"/>
        <v>69.47</v>
      </c>
      <c r="L381" s="302">
        <f>L383</f>
        <v>12975000</v>
      </c>
      <c r="M381" s="302">
        <f>M383</f>
        <v>10318688.93</v>
      </c>
      <c r="N381" s="302">
        <f>N383</f>
        <v>803028.22</v>
      </c>
      <c r="O381" s="302">
        <f>O383</f>
        <v>11121717.15</v>
      </c>
      <c r="P381" s="304">
        <f t="shared" si="78"/>
        <v>1853282.8499999996</v>
      </c>
      <c r="Q381" s="305">
        <f t="shared" si="94"/>
        <v>1384.97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5"/>
      <c r="DD381" s="215"/>
      <c r="DE381" s="215"/>
      <c r="DF381" s="215"/>
      <c r="DG381" s="215"/>
      <c r="DH381" s="215"/>
      <c r="DI381" s="215"/>
      <c r="DJ381" s="215"/>
      <c r="DK381" s="215"/>
      <c r="DL381" s="215"/>
      <c r="DM381" s="215"/>
      <c r="DN381" s="215"/>
      <c r="DO381" s="215"/>
      <c r="DP381" s="215"/>
      <c r="DQ381" s="215"/>
      <c r="DR381" s="215"/>
      <c r="DS381" s="215"/>
      <c r="DT381" s="215"/>
      <c r="DU381" s="215"/>
      <c r="DV381" s="215"/>
      <c r="DW381" s="215"/>
      <c r="DX381" s="215"/>
      <c r="DY381" s="215"/>
      <c r="DZ381" s="215"/>
      <c r="EA381" s="215"/>
      <c r="EB381" s="215"/>
      <c r="EC381" s="215"/>
      <c r="ED381" s="215"/>
      <c r="EE381" s="215"/>
      <c r="EF381" s="215"/>
      <c r="EG381" s="215"/>
      <c r="EH381" s="215"/>
      <c r="EI381" s="215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</row>
    <row r="382" spans="1:154" ht="54" x14ac:dyDescent="0.2">
      <c r="A382" s="250"/>
      <c r="B382" s="251"/>
      <c r="C382" s="251"/>
      <c r="D382" s="251" t="s">
        <v>82</v>
      </c>
      <c r="E382" s="251"/>
      <c r="F382" s="251"/>
      <c r="G382" s="301" t="s">
        <v>207</v>
      </c>
      <c r="H382" s="302">
        <f>H442</f>
        <v>0</v>
      </c>
      <c r="I382" s="302">
        <f>I442</f>
        <v>0</v>
      </c>
      <c r="J382" s="306">
        <f t="shared" si="81"/>
        <v>0</v>
      </c>
      <c r="K382" s="346"/>
      <c r="L382" s="302">
        <f>L442</f>
        <v>0</v>
      </c>
      <c r="M382" s="326">
        <f>M442</f>
        <v>0</v>
      </c>
      <c r="N382" s="302">
        <f>N442</f>
        <v>0</v>
      </c>
      <c r="O382" s="304">
        <f>O442</f>
        <v>0</v>
      </c>
      <c r="P382" s="304">
        <f t="shared" si="78"/>
        <v>0</v>
      </c>
      <c r="Q382" s="305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5"/>
      <c r="DD382" s="215"/>
      <c r="DE382" s="215"/>
      <c r="DF382" s="215"/>
      <c r="DG382" s="215"/>
      <c r="DH382" s="215"/>
      <c r="DI382" s="215"/>
      <c r="DJ382" s="215"/>
      <c r="DK382" s="215"/>
      <c r="DL382" s="215"/>
      <c r="DM382" s="215"/>
      <c r="DN382" s="215"/>
      <c r="DO382" s="215"/>
      <c r="DP382" s="215"/>
      <c r="DQ382" s="215"/>
      <c r="DR382" s="215"/>
      <c r="DS382" s="215"/>
      <c r="DT382" s="215"/>
      <c r="DU382" s="215"/>
      <c r="DV382" s="215"/>
      <c r="DW382" s="215"/>
      <c r="DX382" s="215"/>
      <c r="DY382" s="215"/>
      <c r="DZ382" s="215"/>
      <c r="EA382" s="215"/>
      <c r="EB382" s="215"/>
      <c r="EC382" s="215"/>
      <c r="ED382" s="215"/>
      <c r="EE382" s="215"/>
      <c r="EF382" s="215"/>
      <c r="EG382" s="215"/>
      <c r="EH382" s="215"/>
      <c r="EI382" s="215"/>
      <c r="EJ382" s="215"/>
      <c r="EK382" s="215"/>
      <c r="EL382" s="215"/>
      <c r="EM382" s="215"/>
      <c r="EN382" s="215"/>
      <c r="EO382" s="215"/>
      <c r="EP382" s="215"/>
      <c r="EQ382" s="215"/>
      <c r="ER382" s="215"/>
      <c r="ES382" s="215"/>
      <c r="ET382" s="215"/>
      <c r="EU382" s="215"/>
      <c r="EV382" s="215"/>
      <c r="EW382" s="215"/>
      <c r="EX382" s="215"/>
    </row>
    <row r="383" spans="1:154" s="45" customFormat="1" ht="36" x14ac:dyDescent="0.25">
      <c r="A383" s="570" t="s">
        <v>208</v>
      </c>
      <c r="B383" s="571"/>
      <c r="C383" s="571"/>
      <c r="D383" s="571"/>
      <c r="E383" s="571"/>
      <c r="F383" s="571"/>
      <c r="G383" s="320" t="s">
        <v>209</v>
      </c>
      <c r="H383" s="321">
        <f>+H384+H445</f>
        <v>16010500</v>
      </c>
      <c r="I383" s="321">
        <f>+I384+I445</f>
        <v>11121717.15</v>
      </c>
      <c r="J383" s="321">
        <f>+J384</f>
        <v>4863294.68</v>
      </c>
      <c r="K383" s="350">
        <f t="shared" ref="K383:K416" si="96">ROUND(I383/H383*100,2)</f>
        <v>69.47</v>
      </c>
      <c r="L383" s="321">
        <f>+L384+L445</f>
        <v>12975000</v>
      </c>
      <c r="M383" s="323">
        <f>+M384+M445</f>
        <v>10318688.93</v>
      </c>
      <c r="N383" s="321">
        <f>+N384+N445</f>
        <v>803028.22</v>
      </c>
      <c r="O383" s="324">
        <f>+O384+O445</f>
        <v>11121717.15</v>
      </c>
      <c r="P383" s="324">
        <f t="shared" si="78"/>
        <v>1853282.8499999996</v>
      </c>
      <c r="Q383" s="325">
        <f t="shared" si="92"/>
        <v>85.72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0"/>
      <c r="B384" s="251"/>
      <c r="C384" s="251"/>
      <c r="D384" s="251" t="s">
        <v>33</v>
      </c>
      <c r="E384" s="251"/>
      <c r="F384" s="251"/>
      <c r="G384" s="301" t="s">
        <v>63</v>
      </c>
      <c r="H384" s="302">
        <f>H385+H388+H391+H394+H400+H414</f>
        <v>16010500</v>
      </c>
      <c r="I384" s="302">
        <f>I385+I388+I391+I394+I400+I414</f>
        <v>11147205.32</v>
      </c>
      <c r="J384" s="302">
        <f>J385+J388+J391+J394+J400+J414</f>
        <v>4863294.68</v>
      </c>
      <c r="K384" s="346">
        <f t="shared" si="96"/>
        <v>69.62</v>
      </c>
      <c r="L384" s="302">
        <f>L385+L388+L391+L394+L400+L414</f>
        <v>12975000</v>
      </c>
      <c r="M384" s="284">
        <f>M385+M388+M391+M394+M400+M414</f>
        <v>10344127.1</v>
      </c>
      <c r="N384" s="302">
        <f>N385+N388+N391+N394+N400+N414</f>
        <v>803078.22</v>
      </c>
      <c r="O384" s="375">
        <f>O385+O388+O391+O394+O400+O414</f>
        <v>11147205.32</v>
      </c>
      <c r="P384" s="304">
        <f t="shared" si="78"/>
        <v>1827794.6799999997</v>
      </c>
      <c r="Q384" s="305">
        <f t="shared" si="92"/>
        <v>85.91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5"/>
      <c r="DD384" s="215"/>
      <c r="DE384" s="215"/>
      <c r="DF384" s="215"/>
      <c r="DG384" s="215"/>
      <c r="DH384" s="215"/>
      <c r="DI384" s="215"/>
      <c r="DJ384" s="215"/>
      <c r="DK384" s="215"/>
      <c r="DL384" s="215"/>
      <c r="DM384" s="215"/>
      <c r="DN384" s="215"/>
      <c r="DO384" s="215"/>
      <c r="DP384" s="215"/>
      <c r="DQ384" s="215"/>
      <c r="DR384" s="215"/>
      <c r="DS384" s="215"/>
      <c r="DT384" s="215"/>
      <c r="DU384" s="215"/>
      <c r="DV384" s="215"/>
      <c r="DW384" s="215"/>
      <c r="DX384" s="215"/>
      <c r="DY384" s="215"/>
      <c r="DZ384" s="215"/>
      <c r="EA384" s="215"/>
      <c r="EB384" s="215"/>
      <c r="EC384" s="215"/>
      <c r="ED384" s="215"/>
      <c r="EE384" s="215"/>
      <c r="EF384" s="215"/>
      <c r="EG384" s="215"/>
      <c r="EH384" s="215"/>
      <c r="EI384" s="215"/>
      <c r="EJ384" s="215"/>
      <c r="EK384" s="215"/>
      <c r="EL384" s="215"/>
      <c r="EM384" s="215"/>
      <c r="EN384" s="215"/>
      <c r="EO384" s="215"/>
      <c r="EP384" s="215"/>
      <c r="EQ384" s="215"/>
      <c r="ER384" s="215"/>
      <c r="ES384" s="215"/>
      <c r="ET384" s="215"/>
      <c r="EU384" s="215"/>
      <c r="EV384" s="215"/>
      <c r="EW384" s="215"/>
      <c r="EX384" s="215"/>
    </row>
    <row r="385" spans="1:154" ht="18" x14ac:dyDescent="0.2">
      <c r="A385" s="250"/>
      <c r="B385" s="251"/>
      <c r="C385" s="251"/>
      <c r="D385" s="251" t="s">
        <v>90</v>
      </c>
      <c r="E385" s="251"/>
      <c r="F385" s="251"/>
      <c r="G385" s="301" t="s">
        <v>67</v>
      </c>
      <c r="H385" s="302">
        <f>H386</f>
        <v>7000</v>
      </c>
      <c r="I385" s="302">
        <f>I386</f>
        <v>4965.9799999999996</v>
      </c>
      <c r="J385" s="302">
        <f t="shared" ref="J385:J386" si="97">J386</f>
        <v>2034.0200000000004</v>
      </c>
      <c r="K385" s="346">
        <f t="shared" si="96"/>
        <v>70.94</v>
      </c>
      <c r="L385" s="302">
        <f t="shared" ref="L385:O386" si="98">L386</f>
        <v>7000</v>
      </c>
      <c r="M385" s="284">
        <f t="shared" si="98"/>
        <v>4965.9799999999996</v>
      </c>
      <c r="N385" s="302">
        <f t="shared" si="98"/>
        <v>0</v>
      </c>
      <c r="O385" s="338">
        <f t="shared" si="98"/>
        <v>4965.9799999999996</v>
      </c>
      <c r="P385" s="304">
        <f t="shared" si="78"/>
        <v>2034.0200000000004</v>
      </c>
      <c r="Q385" s="305">
        <f t="shared" si="92"/>
        <v>70.94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5"/>
      <c r="DD385" s="215"/>
      <c r="DE385" s="215"/>
      <c r="DF385" s="215"/>
      <c r="DG385" s="215"/>
      <c r="DH385" s="215"/>
      <c r="DI385" s="215"/>
      <c r="DJ385" s="215"/>
      <c r="DK385" s="215"/>
      <c r="DL385" s="215"/>
      <c r="DM385" s="215"/>
      <c r="DN385" s="215"/>
      <c r="DO385" s="215"/>
      <c r="DP385" s="215"/>
      <c r="DQ385" s="215"/>
      <c r="DR385" s="215"/>
      <c r="DS385" s="215"/>
      <c r="DT385" s="215"/>
      <c r="DU385" s="215"/>
      <c r="DV385" s="215"/>
      <c r="DW385" s="215"/>
      <c r="DX385" s="215"/>
      <c r="DY385" s="215"/>
      <c r="DZ385" s="215"/>
      <c r="EA385" s="215"/>
      <c r="EB385" s="215"/>
      <c r="EC385" s="215"/>
      <c r="ED385" s="215"/>
      <c r="EE385" s="215"/>
      <c r="EF385" s="215"/>
      <c r="EG385" s="215"/>
      <c r="EH385" s="215"/>
      <c r="EI385" s="215"/>
      <c r="EJ385" s="215"/>
      <c r="EK385" s="215"/>
      <c r="EL385" s="215"/>
      <c r="EM385" s="215"/>
      <c r="EN385" s="215"/>
      <c r="EO385" s="215"/>
      <c r="EP385" s="215"/>
      <c r="EQ385" s="215"/>
      <c r="ER385" s="215"/>
      <c r="ES385" s="215"/>
      <c r="ET385" s="215"/>
      <c r="EU385" s="215"/>
      <c r="EV385" s="215"/>
      <c r="EW385" s="215"/>
      <c r="EX385" s="215"/>
    </row>
    <row r="386" spans="1:154" ht="18" x14ac:dyDescent="0.2">
      <c r="A386" s="250"/>
      <c r="B386" s="251"/>
      <c r="C386" s="251"/>
      <c r="D386" s="251"/>
      <c r="E386" s="251" t="s">
        <v>91</v>
      </c>
      <c r="F386" s="251"/>
      <c r="G386" s="263" t="s">
        <v>183</v>
      </c>
      <c r="H386" s="302">
        <f>H387</f>
        <v>7000</v>
      </c>
      <c r="I386" s="302">
        <f>I387</f>
        <v>4965.9799999999996</v>
      </c>
      <c r="J386" s="302">
        <f t="shared" si="97"/>
        <v>2034.0200000000004</v>
      </c>
      <c r="K386" s="346">
        <f t="shared" si="96"/>
        <v>70.94</v>
      </c>
      <c r="L386" s="302">
        <f t="shared" si="98"/>
        <v>7000</v>
      </c>
      <c r="M386" s="284">
        <f t="shared" si="98"/>
        <v>4965.9799999999996</v>
      </c>
      <c r="N386" s="302">
        <f t="shared" si="98"/>
        <v>0</v>
      </c>
      <c r="O386" s="304">
        <f t="shared" si="98"/>
        <v>4965.9799999999996</v>
      </c>
      <c r="P386" s="304">
        <f t="shared" si="78"/>
        <v>2034.0200000000004</v>
      </c>
      <c r="Q386" s="305">
        <f t="shared" si="92"/>
        <v>70.94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5"/>
      <c r="EB386" s="215"/>
      <c r="EC386" s="215"/>
      <c r="ED386" s="215"/>
      <c r="EE386" s="215"/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</row>
    <row r="387" spans="1:154" ht="18" x14ac:dyDescent="0.2">
      <c r="A387" s="262"/>
      <c r="B387" s="261"/>
      <c r="C387" s="261"/>
      <c r="D387" s="261"/>
      <c r="E387" s="261"/>
      <c r="F387" s="261" t="s">
        <v>91</v>
      </c>
      <c r="G387" s="265" t="s">
        <v>156</v>
      </c>
      <c r="H387" s="306">
        <v>7000</v>
      </c>
      <c r="I387" s="306">
        <f>O387</f>
        <v>4965.9799999999996</v>
      </c>
      <c r="J387" s="306">
        <f t="shared" ref="J387:J450" si="99">H387-I387</f>
        <v>2034.0200000000004</v>
      </c>
      <c r="K387" s="346">
        <f t="shared" si="96"/>
        <v>70.94</v>
      </c>
      <c r="L387" s="306">
        <v>7000</v>
      </c>
      <c r="M387" s="307">
        <v>4965.9799999999996</v>
      </c>
      <c r="N387" s="306">
        <v>0</v>
      </c>
      <c r="O387" s="308">
        <f t="shared" ref="O387" si="100">M387+N387</f>
        <v>4965.9799999999996</v>
      </c>
      <c r="P387" s="308">
        <f t="shared" si="78"/>
        <v>2034.0200000000004</v>
      </c>
      <c r="Q387" s="305">
        <f t="shared" si="92"/>
        <v>70.94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5"/>
      <c r="DD387" s="215"/>
      <c r="DE387" s="215"/>
      <c r="DF387" s="215"/>
      <c r="DG387" s="215"/>
      <c r="DH387" s="215"/>
      <c r="DI387" s="215"/>
      <c r="DJ387" s="215"/>
      <c r="DK387" s="215"/>
      <c r="DL387" s="215"/>
      <c r="DM387" s="215"/>
      <c r="DN387" s="215"/>
      <c r="DO387" s="215"/>
      <c r="DP387" s="215"/>
      <c r="DQ387" s="215"/>
      <c r="DR387" s="215"/>
      <c r="DS387" s="215"/>
      <c r="DT387" s="215"/>
      <c r="DU387" s="215"/>
      <c r="DV387" s="215"/>
      <c r="DW387" s="215"/>
      <c r="DX387" s="215"/>
      <c r="DY387" s="215"/>
      <c r="DZ387" s="215"/>
      <c r="EA387" s="215"/>
      <c r="EB387" s="215"/>
      <c r="EC387" s="215"/>
      <c r="ED387" s="215"/>
      <c r="EE387" s="215"/>
      <c r="EF387" s="215"/>
      <c r="EG387" s="215"/>
      <c r="EH387" s="215"/>
      <c r="EI387" s="215"/>
      <c r="EJ387" s="215"/>
      <c r="EK387" s="215"/>
      <c r="EL387" s="215"/>
      <c r="EM387" s="215"/>
      <c r="EN387" s="215"/>
      <c r="EO387" s="215"/>
      <c r="EP387" s="215"/>
      <c r="EQ387" s="215"/>
      <c r="ER387" s="215"/>
      <c r="ES387" s="215"/>
      <c r="ET387" s="215"/>
      <c r="EU387" s="215"/>
      <c r="EV387" s="215"/>
      <c r="EW387" s="215"/>
      <c r="EX387" s="215"/>
    </row>
    <row r="388" spans="1:154" ht="18" hidden="1" x14ac:dyDescent="0.2">
      <c r="A388" s="250"/>
      <c r="B388" s="251"/>
      <c r="C388" s="251"/>
      <c r="D388" s="251" t="s">
        <v>92</v>
      </c>
      <c r="E388" s="251"/>
      <c r="F388" s="251"/>
      <c r="G388" s="301" t="s">
        <v>71</v>
      </c>
      <c r="H388" s="302">
        <f>H389+H390</f>
        <v>0</v>
      </c>
      <c r="I388" s="302">
        <f>I389+I390</f>
        <v>0</v>
      </c>
      <c r="J388" s="306">
        <f t="shared" si="99"/>
        <v>0</v>
      </c>
      <c r="K388" s="346" t="e">
        <f t="shared" si="96"/>
        <v>#DIV/0!</v>
      </c>
      <c r="L388" s="302">
        <f>L389+L390</f>
        <v>0</v>
      </c>
      <c r="M388" s="284">
        <f>M389+M390</f>
        <v>0</v>
      </c>
      <c r="N388" s="302">
        <f>N389+N390</f>
        <v>0</v>
      </c>
      <c r="O388" s="304">
        <f>O389+O390</f>
        <v>0</v>
      </c>
      <c r="P388" s="304">
        <f t="shared" ref="P388:P445" si="101">L388-O388</f>
        <v>0</v>
      </c>
      <c r="Q388" s="305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5"/>
      <c r="DD388" s="215"/>
      <c r="DE388" s="215"/>
      <c r="DF388" s="215"/>
      <c r="DG388" s="215"/>
      <c r="DH388" s="215"/>
      <c r="DI388" s="215"/>
      <c r="DJ388" s="215"/>
      <c r="DK388" s="215"/>
      <c r="DL388" s="215"/>
      <c r="DM388" s="215"/>
      <c r="DN388" s="215"/>
      <c r="DO388" s="215"/>
      <c r="DP388" s="215"/>
      <c r="DQ388" s="215"/>
      <c r="DR388" s="215"/>
      <c r="DS388" s="215"/>
      <c r="DT388" s="215"/>
      <c r="DU388" s="215"/>
      <c r="DV388" s="215"/>
      <c r="DW388" s="215"/>
      <c r="DX388" s="215"/>
      <c r="DY388" s="215"/>
      <c r="DZ388" s="215"/>
      <c r="EA388" s="215"/>
      <c r="EB388" s="215"/>
      <c r="EC388" s="215"/>
      <c r="ED388" s="215"/>
      <c r="EE388" s="215"/>
      <c r="EF388" s="215"/>
      <c r="EG388" s="215"/>
      <c r="EH388" s="215"/>
      <c r="EI388" s="215"/>
      <c r="EJ388" s="215"/>
      <c r="EK388" s="215"/>
      <c r="EL388" s="215"/>
      <c r="EM388" s="215"/>
      <c r="EN388" s="215"/>
      <c r="EO388" s="215"/>
      <c r="EP388" s="215"/>
      <c r="EQ388" s="215"/>
      <c r="ER388" s="215"/>
      <c r="ES388" s="215"/>
      <c r="ET388" s="215"/>
      <c r="EU388" s="215"/>
      <c r="EV388" s="215"/>
      <c r="EW388" s="215"/>
      <c r="EX388" s="215"/>
    </row>
    <row r="389" spans="1:154" ht="18" hidden="1" x14ac:dyDescent="0.2">
      <c r="A389" s="262"/>
      <c r="B389" s="261"/>
      <c r="C389" s="261"/>
      <c r="D389" s="261"/>
      <c r="E389" s="261" t="s">
        <v>39</v>
      </c>
      <c r="F389" s="261"/>
      <c r="G389" s="265" t="s">
        <v>343</v>
      </c>
      <c r="H389" s="306"/>
      <c r="I389" s="306"/>
      <c r="J389" s="306">
        <f t="shared" si="99"/>
        <v>0</v>
      </c>
      <c r="K389" s="346" t="e">
        <f t="shared" si="96"/>
        <v>#DIV/0!</v>
      </c>
      <c r="L389" s="306"/>
      <c r="M389" s="307"/>
      <c r="N389" s="306"/>
      <c r="O389" s="308">
        <f t="shared" ref="O389:O390" si="102">M389+N389</f>
        <v>0</v>
      </c>
      <c r="P389" s="308">
        <f t="shared" si="101"/>
        <v>0</v>
      </c>
      <c r="Q389" s="305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5"/>
      <c r="DD389" s="215"/>
      <c r="DE389" s="215"/>
      <c r="DF389" s="215"/>
      <c r="DG389" s="215"/>
      <c r="DH389" s="215"/>
      <c r="DI389" s="215"/>
      <c r="DJ389" s="215"/>
      <c r="DK389" s="215"/>
      <c r="DL389" s="215"/>
      <c r="DM389" s="215"/>
      <c r="DN389" s="215"/>
      <c r="DO389" s="215"/>
      <c r="DP389" s="215"/>
      <c r="DQ389" s="215"/>
      <c r="DR389" s="215"/>
      <c r="DS389" s="215"/>
      <c r="DT389" s="215"/>
      <c r="DU389" s="215"/>
      <c r="DV389" s="215"/>
      <c r="DW389" s="215"/>
      <c r="DX389" s="215"/>
      <c r="DY389" s="215"/>
      <c r="DZ389" s="215"/>
      <c r="EA389" s="215"/>
      <c r="EB389" s="215"/>
      <c r="EC389" s="215"/>
      <c r="ED389" s="215"/>
      <c r="EE389" s="215"/>
      <c r="EF389" s="215"/>
      <c r="EG389" s="215"/>
      <c r="EH389" s="215"/>
      <c r="EI389" s="215"/>
      <c r="EJ389" s="215"/>
      <c r="EK389" s="215"/>
      <c r="EL389" s="215"/>
      <c r="EM389" s="215"/>
      <c r="EN389" s="215"/>
      <c r="EO389" s="215"/>
      <c r="EP389" s="215"/>
      <c r="EQ389" s="215"/>
      <c r="ER389" s="215"/>
      <c r="ES389" s="215"/>
      <c r="ET389" s="215"/>
      <c r="EU389" s="215"/>
      <c r="EV389" s="215"/>
      <c r="EW389" s="215"/>
      <c r="EX389" s="215"/>
    </row>
    <row r="390" spans="1:154" ht="36" hidden="1" x14ac:dyDescent="0.2">
      <c r="A390" s="262"/>
      <c r="B390" s="261"/>
      <c r="C390" s="261"/>
      <c r="D390" s="261"/>
      <c r="E390" s="261">
        <v>10</v>
      </c>
      <c r="F390" s="261"/>
      <c r="G390" s="265" t="s">
        <v>342</v>
      </c>
      <c r="H390" s="306"/>
      <c r="I390" s="306"/>
      <c r="J390" s="306">
        <f t="shared" si="99"/>
        <v>0</v>
      </c>
      <c r="K390" s="346" t="e">
        <f t="shared" si="96"/>
        <v>#DIV/0!</v>
      </c>
      <c r="L390" s="306"/>
      <c r="M390" s="307"/>
      <c r="N390" s="306"/>
      <c r="O390" s="308">
        <f t="shared" si="102"/>
        <v>0</v>
      </c>
      <c r="P390" s="308">
        <f t="shared" si="101"/>
        <v>0</v>
      </c>
      <c r="Q390" s="305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5"/>
      <c r="DD390" s="215"/>
      <c r="DE390" s="215"/>
      <c r="DF390" s="215"/>
      <c r="DG390" s="215"/>
      <c r="DH390" s="215"/>
      <c r="DI390" s="215"/>
      <c r="DJ390" s="215"/>
      <c r="DK390" s="215"/>
      <c r="DL390" s="215"/>
      <c r="DM390" s="215"/>
      <c r="DN390" s="215"/>
      <c r="DO390" s="215"/>
      <c r="DP390" s="215"/>
      <c r="DQ390" s="215"/>
      <c r="DR390" s="215"/>
      <c r="DS390" s="215"/>
      <c r="DT390" s="215"/>
      <c r="DU390" s="215"/>
      <c r="DV390" s="215"/>
      <c r="DW390" s="215"/>
      <c r="DX390" s="215"/>
      <c r="DY390" s="215"/>
      <c r="DZ390" s="215"/>
      <c r="EA390" s="215"/>
      <c r="EB390" s="215"/>
      <c r="EC390" s="215"/>
      <c r="ED390" s="215"/>
      <c r="EE390" s="215"/>
      <c r="EF390" s="215"/>
      <c r="EG390" s="215"/>
      <c r="EH390" s="215"/>
      <c r="EI390" s="215"/>
      <c r="EJ390" s="215"/>
      <c r="EK390" s="215"/>
      <c r="EL390" s="215"/>
      <c r="EM390" s="215"/>
      <c r="EN390" s="215"/>
      <c r="EO390" s="215"/>
      <c r="EP390" s="215"/>
      <c r="EQ390" s="215"/>
      <c r="ER390" s="215"/>
      <c r="ES390" s="215"/>
      <c r="ET390" s="215"/>
      <c r="EU390" s="215"/>
      <c r="EV390" s="215"/>
      <c r="EW390" s="215"/>
      <c r="EX390" s="215"/>
    </row>
    <row r="391" spans="1:154" ht="36" hidden="1" x14ac:dyDescent="0.2">
      <c r="A391" s="250"/>
      <c r="B391" s="251"/>
      <c r="C391" s="251"/>
      <c r="D391" s="251">
        <v>51</v>
      </c>
      <c r="E391" s="251"/>
      <c r="F391" s="251"/>
      <c r="G391" s="301" t="s">
        <v>73</v>
      </c>
      <c r="H391" s="302">
        <f>H392</f>
        <v>0</v>
      </c>
      <c r="I391" s="302">
        <f>I392</f>
        <v>0</v>
      </c>
      <c r="J391" s="306">
        <f t="shared" si="99"/>
        <v>0</v>
      </c>
      <c r="K391" s="346" t="e">
        <f t="shared" si="96"/>
        <v>#DIV/0!</v>
      </c>
      <c r="L391" s="302">
        <f t="shared" ref="L391:O392" si="103">L392</f>
        <v>0</v>
      </c>
      <c r="M391" s="284">
        <f t="shared" si="103"/>
        <v>0</v>
      </c>
      <c r="N391" s="302">
        <f t="shared" si="103"/>
        <v>0</v>
      </c>
      <c r="O391" s="304">
        <f t="shared" si="103"/>
        <v>0</v>
      </c>
      <c r="P391" s="304">
        <f t="shared" si="101"/>
        <v>0</v>
      </c>
      <c r="Q391" s="305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215"/>
      <c r="EB391" s="215"/>
      <c r="EC391" s="215"/>
      <c r="ED391" s="215"/>
      <c r="EE391" s="215"/>
      <c r="EF391" s="215"/>
      <c r="EG391" s="215"/>
      <c r="EH391" s="215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</row>
    <row r="392" spans="1:154" ht="18" hidden="1" x14ac:dyDescent="0.2">
      <c r="A392" s="250"/>
      <c r="B392" s="251"/>
      <c r="C392" s="251"/>
      <c r="D392" s="251"/>
      <c r="E392" s="251" t="s">
        <v>33</v>
      </c>
      <c r="F392" s="251"/>
      <c r="G392" s="263" t="s">
        <v>93</v>
      </c>
      <c r="H392" s="302">
        <f>H393</f>
        <v>0</v>
      </c>
      <c r="I392" s="302">
        <f>I393</f>
        <v>0</v>
      </c>
      <c r="J392" s="306">
        <f t="shared" si="99"/>
        <v>0</v>
      </c>
      <c r="K392" s="346" t="e">
        <f t="shared" si="96"/>
        <v>#DIV/0!</v>
      </c>
      <c r="L392" s="302">
        <f t="shared" si="103"/>
        <v>0</v>
      </c>
      <c r="M392" s="284">
        <f t="shared" si="103"/>
        <v>0</v>
      </c>
      <c r="N392" s="302">
        <f t="shared" si="103"/>
        <v>0</v>
      </c>
      <c r="O392" s="304">
        <f t="shared" si="103"/>
        <v>0</v>
      </c>
      <c r="P392" s="304">
        <f t="shared" si="101"/>
        <v>0</v>
      </c>
      <c r="Q392" s="305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5"/>
      <c r="DD392" s="215"/>
      <c r="DE392" s="215"/>
      <c r="DF392" s="215"/>
      <c r="DG392" s="215"/>
      <c r="DH392" s="215"/>
      <c r="DI392" s="215"/>
      <c r="DJ392" s="215"/>
      <c r="DK392" s="215"/>
      <c r="DL392" s="215"/>
      <c r="DM392" s="215"/>
      <c r="DN392" s="215"/>
      <c r="DO392" s="215"/>
      <c r="DP392" s="215"/>
      <c r="DQ392" s="215"/>
      <c r="DR392" s="215"/>
      <c r="DS392" s="215"/>
      <c r="DT392" s="215"/>
      <c r="DU392" s="215"/>
      <c r="DV392" s="215"/>
      <c r="DW392" s="215"/>
      <c r="DX392" s="215"/>
      <c r="DY392" s="215"/>
      <c r="DZ392" s="215"/>
      <c r="EA392" s="215"/>
      <c r="EB392" s="215"/>
      <c r="EC392" s="215"/>
      <c r="ED392" s="215"/>
      <c r="EE392" s="215"/>
      <c r="EF392" s="215"/>
      <c r="EG392" s="215"/>
      <c r="EH392" s="215"/>
      <c r="EI392" s="215"/>
      <c r="EJ392" s="215"/>
      <c r="EK392" s="215"/>
      <c r="EL392" s="215"/>
      <c r="EM392" s="215"/>
      <c r="EN392" s="215"/>
      <c r="EO392" s="215"/>
      <c r="EP392" s="215"/>
      <c r="EQ392" s="215"/>
      <c r="ER392" s="215"/>
      <c r="ES392" s="215"/>
      <c r="ET392" s="215"/>
      <c r="EU392" s="215"/>
      <c r="EV392" s="215"/>
      <c r="EW392" s="215"/>
      <c r="EX392" s="215"/>
    </row>
    <row r="393" spans="1:154" ht="54" hidden="1" x14ac:dyDescent="0.2">
      <c r="A393" s="262"/>
      <c r="B393" s="261"/>
      <c r="C393" s="261"/>
      <c r="D393" s="261"/>
      <c r="E393" s="261"/>
      <c r="F393" s="261">
        <v>18</v>
      </c>
      <c r="G393" s="265" t="s">
        <v>96</v>
      </c>
      <c r="H393" s="306"/>
      <c r="I393" s="306"/>
      <c r="J393" s="306">
        <f t="shared" si="99"/>
        <v>0</v>
      </c>
      <c r="K393" s="346" t="e">
        <f t="shared" si="96"/>
        <v>#DIV/0!</v>
      </c>
      <c r="L393" s="306"/>
      <c r="M393" s="307"/>
      <c r="N393" s="306"/>
      <c r="O393" s="308">
        <f t="shared" ref="O393" si="104">M393+N393</f>
        <v>0</v>
      </c>
      <c r="P393" s="308">
        <f t="shared" si="101"/>
        <v>0</v>
      </c>
      <c r="Q393" s="305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215"/>
      <c r="EJ393" s="215"/>
      <c r="EK393" s="215"/>
      <c r="EL393" s="215"/>
      <c r="EM393" s="215"/>
      <c r="EN393" s="215"/>
      <c r="EO393" s="215"/>
      <c r="EP393" s="215"/>
      <c r="EQ393" s="215"/>
      <c r="ER393" s="215"/>
      <c r="ES393" s="215"/>
      <c r="ET393" s="215"/>
      <c r="EU393" s="215"/>
      <c r="EV393" s="215"/>
      <c r="EW393" s="215"/>
      <c r="EX393" s="215"/>
    </row>
    <row r="394" spans="1:154" ht="18" x14ac:dyDescent="0.2">
      <c r="A394" s="250"/>
      <c r="B394" s="251"/>
      <c r="C394" s="251"/>
      <c r="D394" s="251">
        <v>55</v>
      </c>
      <c r="E394" s="251"/>
      <c r="F394" s="251"/>
      <c r="G394" s="301" t="s">
        <v>341</v>
      </c>
      <c r="H394" s="302">
        <f>H395+H398</f>
        <v>0</v>
      </c>
      <c r="I394" s="302">
        <f>I395+I398</f>
        <v>0</v>
      </c>
      <c r="J394" s="306">
        <f t="shared" si="99"/>
        <v>0</v>
      </c>
      <c r="K394" s="346" t="e">
        <f t="shared" si="96"/>
        <v>#DIV/0!</v>
      </c>
      <c r="L394" s="302">
        <f>L395+L398</f>
        <v>0</v>
      </c>
      <c r="M394" s="284">
        <f>M395+M398</f>
        <v>0</v>
      </c>
      <c r="N394" s="302">
        <f>N395+N398</f>
        <v>0</v>
      </c>
      <c r="O394" s="304">
        <f>O395+O398</f>
        <v>0</v>
      </c>
      <c r="P394" s="304">
        <f t="shared" si="101"/>
        <v>0</v>
      </c>
      <c r="Q394" s="305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5"/>
      <c r="DD394" s="215"/>
      <c r="DE394" s="215"/>
      <c r="DF394" s="215"/>
      <c r="DG394" s="215"/>
      <c r="DH394" s="215"/>
      <c r="DI394" s="215"/>
      <c r="DJ394" s="215"/>
      <c r="DK394" s="215"/>
      <c r="DL394" s="215"/>
      <c r="DM394" s="215"/>
      <c r="DN394" s="215"/>
      <c r="DO394" s="215"/>
      <c r="DP394" s="215"/>
      <c r="DQ394" s="215"/>
      <c r="DR394" s="215"/>
      <c r="DS394" s="215"/>
      <c r="DT394" s="215"/>
      <c r="DU394" s="215"/>
      <c r="DV394" s="215"/>
      <c r="DW394" s="215"/>
      <c r="DX394" s="215"/>
      <c r="DY394" s="215"/>
      <c r="DZ394" s="215"/>
      <c r="EA394" s="215"/>
      <c r="EB394" s="215"/>
      <c r="EC394" s="215"/>
      <c r="ED394" s="215"/>
      <c r="EE394" s="215"/>
      <c r="EF394" s="215"/>
      <c r="EG394" s="215"/>
      <c r="EH394" s="215"/>
      <c r="EI394" s="215"/>
      <c r="EJ394" s="215"/>
      <c r="EK394" s="215"/>
      <c r="EL394" s="215"/>
      <c r="EM394" s="215"/>
      <c r="EN394" s="215"/>
      <c r="EO394" s="215"/>
      <c r="EP394" s="215"/>
      <c r="EQ394" s="215"/>
      <c r="ER394" s="215"/>
      <c r="ES394" s="215"/>
      <c r="ET394" s="215"/>
      <c r="EU394" s="215"/>
      <c r="EV394" s="215"/>
      <c r="EW394" s="215"/>
      <c r="EX394" s="215"/>
    </row>
    <row r="395" spans="1:154" ht="18" x14ac:dyDescent="0.2">
      <c r="A395" s="250"/>
      <c r="B395" s="251"/>
      <c r="C395" s="251"/>
      <c r="D395" s="251"/>
      <c r="E395" s="251" t="s">
        <v>33</v>
      </c>
      <c r="F395" s="251"/>
      <c r="G395" s="301" t="s">
        <v>340</v>
      </c>
      <c r="H395" s="302">
        <f>H396+H397</f>
        <v>0</v>
      </c>
      <c r="I395" s="302">
        <f>I396+I397</f>
        <v>0</v>
      </c>
      <c r="J395" s="306">
        <f t="shared" si="99"/>
        <v>0</v>
      </c>
      <c r="K395" s="346" t="e">
        <f t="shared" si="96"/>
        <v>#DIV/0!</v>
      </c>
      <c r="L395" s="302">
        <f>L396+L397</f>
        <v>0</v>
      </c>
      <c r="M395" s="284">
        <f>M396+M397</f>
        <v>0</v>
      </c>
      <c r="N395" s="302">
        <f>N396+N397</f>
        <v>0</v>
      </c>
      <c r="O395" s="304">
        <f>O396+O397</f>
        <v>0</v>
      </c>
      <c r="P395" s="304">
        <f t="shared" si="101"/>
        <v>0</v>
      </c>
      <c r="Q395" s="305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5"/>
      <c r="DD395" s="215"/>
      <c r="DE395" s="215"/>
      <c r="DF395" s="215"/>
      <c r="DG395" s="215"/>
      <c r="DH395" s="215"/>
      <c r="DI395" s="215"/>
      <c r="DJ395" s="215"/>
      <c r="DK395" s="215"/>
      <c r="DL395" s="215"/>
      <c r="DM395" s="215"/>
      <c r="DN395" s="215"/>
      <c r="DO395" s="215"/>
      <c r="DP395" s="215"/>
      <c r="DQ395" s="215"/>
      <c r="DR395" s="215"/>
      <c r="DS395" s="215"/>
      <c r="DT395" s="215"/>
      <c r="DU395" s="215"/>
      <c r="DV395" s="215"/>
      <c r="DW395" s="215"/>
      <c r="DX395" s="215"/>
      <c r="DY395" s="215"/>
      <c r="DZ395" s="215"/>
      <c r="EA395" s="215"/>
      <c r="EB395" s="215"/>
      <c r="EC395" s="215"/>
      <c r="ED395" s="215"/>
      <c r="EE395" s="215"/>
      <c r="EF395" s="215"/>
      <c r="EG395" s="215"/>
      <c r="EH395" s="215"/>
      <c r="EI395" s="215"/>
      <c r="EJ395" s="215"/>
      <c r="EK395" s="215"/>
      <c r="EL395" s="215"/>
      <c r="EM395" s="215"/>
      <c r="EN395" s="215"/>
      <c r="EO395" s="215"/>
      <c r="EP395" s="215"/>
      <c r="EQ395" s="215"/>
      <c r="ER395" s="215"/>
      <c r="ES395" s="215"/>
      <c r="ET395" s="215"/>
      <c r="EU395" s="215"/>
      <c r="EV395" s="215"/>
      <c r="EW395" s="215"/>
      <c r="EX395" s="215"/>
    </row>
    <row r="396" spans="1:154" ht="36" hidden="1" x14ac:dyDescent="0.2">
      <c r="A396" s="262"/>
      <c r="B396" s="261"/>
      <c r="C396" s="261"/>
      <c r="D396" s="261"/>
      <c r="E396" s="261"/>
      <c r="F396" s="261" t="s">
        <v>117</v>
      </c>
      <c r="G396" s="265" t="s">
        <v>339</v>
      </c>
      <c r="H396" s="306"/>
      <c r="I396" s="306"/>
      <c r="J396" s="306">
        <f t="shared" si="99"/>
        <v>0</v>
      </c>
      <c r="K396" s="346" t="e">
        <f t="shared" si="96"/>
        <v>#DIV/0!</v>
      </c>
      <c r="L396" s="306"/>
      <c r="M396" s="307"/>
      <c r="N396" s="306"/>
      <c r="O396" s="308">
        <f t="shared" ref="O396:O397" si="105">M396+N396</f>
        <v>0</v>
      </c>
      <c r="P396" s="308">
        <f t="shared" si="101"/>
        <v>0</v>
      </c>
      <c r="Q396" s="305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5"/>
      <c r="DD396" s="215"/>
      <c r="DE396" s="215"/>
      <c r="DF396" s="215"/>
      <c r="DG396" s="215"/>
      <c r="DH396" s="215"/>
      <c r="DI396" s="215"/>
      <c r="DJ396" s="215"/>
      <c r="DK396" s="215"/>
      <c r="DL396" s="215"/>
      <c r="DM396" s="215"/>
      <c r="DN396" s="215"/>
      <c r="DO396" s="215"/>
      <c r="DP396" s="215"/>
      <c r="DQ396" s="215"/>
      <c r="DR396" s="215"/>
      <c r="DS396" s="215"/>
      <c r="DT396" s="215"/>
      <c r="DU396" s="215"/>
      <c r="DV396" s="215"/>
      <c r="DW396" s="215"/>
      <c r="DX396" s="215"/>
      <c r="DY396" s="215"/>
      <c r="DZ396" s="215"/>
      <c r="EA396" s="215"/>
      <c r="EB396" s="215"/>
      <c r="EC396" s="215"/>
      <c r="ED396" s="215"/>
      <c r="EE396" s="215"/>
      <c r="EF396" s="215"/>
      <c r="EG396" s="215"/>
      <c r="EH396" s="215"/>
      <c r="EI396" s="215"/>
      <c r="EJ396" s="215"/>
      <c r="EK396" s="215"/>
      <c r="EL396" s="215"/>
      <c r="EM396" s="215"/>
      <c r="EN396" s="215"/>
      <c r="EO396" s="215"/>
      <c r="EP396" s="215"/>
      <c r="EQ396" s="215"/>
      <c r="ER396" s="215"/>
      <c r="ES396" s="215"/>
      <c r="ET396" s="215"/>
      <c r="EU396" s="215"/>
      <c r="EV396" s="215"/>
      <c r="EW396" s="215"/>
      <c r="EX396" s="215"/>
    </row>
    <row r="397" spans="1:154" ht="18" x14ac:dyDescent="0.2">
      <c r="A397" s="262"/>
      <c r="B397" s="261"/>
      <c r="C397" s="261"/>
      <c r="D397" s="261"/>
      <c r="E397" s="261"/>
      <c r="F397" s="261">
        <v>18</v>
      </c>
      <c r="G397" s="265" t="s">
        <v>210</v>
      </c>
      <c r="H397" s="306"/>
      <c r="I397" s="306"/>
      <c r="J397" s="306">
        <f t="shared" si="99"/>
        <v>0</v>
      </c>
      <c r="K397" s="346" t="e">
        <f t="shared" si="96"/>
        <v>#DIV/0!</v>
      </c>
      <c r="L397" s="306"/>
      <c r="M397" s="307"/>
      <c r="N397" s="306"/>
      <c r="O397" s="308">
        <f t="shared" si="105"/>
        <v>0</v>
      </c>
      <c r="P397" s="308">
        <f t="shared" si="101"/>
        <v>0</v>
      </c>
      <c r="Q397" s="305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5"/>
      <c r="DD397" s="215"/>
      <c r="DE397" s="215"/>
      <c r="DF397" s="215"/>
      <c r="DG397" s="215"/>
      <c r="DH397" s="215"/>
      <c r="DI397" s="215"/>
      <c r="DJ397" s="215"/>
      <c r="DK397" s="215"/>
      <c r="DL397" s="215"/>
      <c r="DM397" s="215"/>
      <c r="DN397" s="215"/>
      <c r="DO397" s="215"/>
      <c r="DP397" s="215"/>
      <c r="DQ397" s="215"/>
      <c r="DR397" s="215"/>
      <c r="DS397" s="215"/>
      <c r="DT397" s="215"/>
      <c r="DU397" s="215"/>
      <c r="DV397" s="215"/>
      <c r="DW397" s="215"/>
      <c r="DX397" s="215"/>
      <c r="DY397" s="215"/>
      <c r="DZ397" s="215"/>
      <c r="EA397" s="215"/>
      <c r="EB397" s="215"/>
      <c r="EC397" s="215"/>
      <c r="ED397" s="215"/>
      <c r="EE397" s="215"/>
      <c r="EF397" s="215"/>
      <c r="EG397" s="215"/>
      <c r="EH397" s="215"/>
      <c r="EI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</row>
    <row r="398" spans="1:154" ht="36" x14ac:dyDescent="0.2">
      <c r="A398" s="250"/>
      <c r="B398" s="251"/>
      <c r="C398" s="251"/>
      <c r="D398" s="251"/>
      <c r="E398" s="251" t="s">
        <v>31</v>
      </c>
      <c r="F398" s="251"/>
      <c r="G398" s="263" t="s">
        <v>338</v>
      </c>
      <c r="H398" s="302">
        <f>H399</f>
        <v>0</v>
      </c>
      <c r="I398" s="302">
        <f>I399</f>
        <v>0</v>
      </c>
      <c r="J398" s="306">
        <f t="shared" si="99"/>
        <v>0</v>
      </c>
      <c r="K398" s="346" t="e">
        <f t="shared" si="96"/>
        <v>#DIV/0!</v>
      </c>
      <c r="L398" s="302">
        <f>L399</f>
        <v>0</v>
      </c>
      <c r="M398" s="284">
        <f>M399</f>
        <v>0</v>
      </c>
      <c r="N398" s="302">
        <f>N399</f>
        <v>0</v>
      </c>
      <c r="O398" s="304">
        <f>O399</f>
        <v>0</v>
      </c>
      <c r="P398" s="304">
        <f t="shared" si="101"/>
        <v>0</v>
      </c>
      <c r="Q398" s="305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5"/>
      <c r="DD398" s="215"/>
      <c r="DE398" s="215"/>
      <c r="DF398" s="215"/>
      <c r="DG398" s="215"/>
      <c r="DH398" s="215"/>
      <c r="DI398" s="215"/>
      <c r="DJ398" s="215"/>
      <c r="DK398" s="215"/>
      <c r="DL398" s="215"/>
      <c r="DM398" s="215"/>
      <c r="DN398" s="215"/>
      <c r="DO398" s="215"/>
      <c r="DP398" s="215"/>
      <c r="DQ398" s="215"/>
      <c r="DR398" s="215"/>
      <c r="DS398" s="215"/>
      <c r="DT398" s="215"/>
      <c r="DU398" s="215"/>
      <c r="DV398" s="215"/>
      <c r="DW398" s="215"/>
      <c r="DX398" s="215"/>
      <c r="DY398" s="215"/>
      <c r="DZ398" s="215"/>
      <c r="EA398" s="215"/>
      <c r="EB398" s="215"/>
      <c r="EC398" s="215"/>
      <c r="ED398" s="215"/>
      <c r="EE398" s="215"/>
      <c r="EF398" s="215"/>
      <c r="EG398" s="215"/>
      <c r="EH398" s="215"/>
      <c r="EI398" s="215"/>
      <c r="EJ398" s="215"/>
      <c r="EK398" s="215"/>
      <c r="EL398" s="215"/>
      <c r="EM398" s="215"/>
      <c r="EN398" s="215"/>
      <c r="EO398" s="215"/>
      <c r="EP398" s="215"/>
      <c r="EQ398" s="215"/>
      <c r="ER398" s="215"/>
      <c r="ES398" s="215"/>
      <c r="ET398" s="215"/>
      <c r="EU398" s="215"/>
      <c r="EV398" s="215"/>
      <c r="EW398" s="215"/>
      <c r="EX398" s="215"/>
    </row>
    <row r="399" spans="1:154" ht="18" x14ac:dyDescent="0.2">
      <c r="A399" s="262"/>
      <c r="B399" s="261"/>
      <c r="C399" s="261"/>
      <c r="D399" s="261"/>
      <c r="E399" s="261"/>
      <c r="F399" s="261" t="s">
        <v>33</v>
      </c>
      <c r="G399" s="265" t="s">
        <v>337</v>
      </c>
      <c r="H399" s="306"/>
      <c r="I399" s="306"/>
      <c r="J399" s="306">
        <f t="shared" si="99"/>
        <v>0</v>
      </c>
      <c r="K399" s="346" t="e">
        <f t="shared" si="96"/>
        <v>#DIV/0!</v>
      </c>
      <c r="L399" s="306"/>
      <c r="M399" s="307"/>
      <c r="N399" s="306"/>
      <c r="O399" s="308">
        <f t="shared" ref="O399" si="106">M399+N399</f>
        <v>0</v>
      </c>
      <c r="P399" s="308">
        <f t="shared" si="101"/>
        <v>0</v>
      </c>
      <c r="Q399" s="305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5"/>
      <c r="DD399" s="215"/>
      <c r="DE399" s="215"/>
      <c r="DF399" s="215"/>
      <c r="DG399" s="215"/>
      <c r="DH399" s="215"/>
      <c r="DI399" s="215"/>
      <c r="DJ399" s="215"/>
      <c r="DK399" s="215"/>
      <c r="DL399" s="215"/>
      <c r="DM399" s="215"/>
      <c r="DN399" s="215"/>
      <c r="DO399" s="215"/>
      <c r="DP399" s="215"/>
      <c r="DQ399" s="215"/>
      <c r="DR399" s="215"/>
      <c r="DS399" s="215"/>
      <c r="DT399" s="215"/>
      <c r="DU399" s="215"/>
      <c r="DV399" s="215"/>
      <c r="DW399" s="215"/>
      <c r="DX399" s="215"/>
      <c r="DY399" s="215"/>
      <c r="DZ399" s="215"/>
      <c r="EA399" s="215"/>
      <c r="EB399" s="215"/>
      <c r="EC399" s="215"/>
      <c r="ED399" s="215"/>
      <c r="EE399" s="215"/>
      <c r="EF399" s="215"/>
      <c r="EG399" s="215"/>
      <c r="EH399" s="215"/>
      <c r="EI399" s="215"/>
      <c r="EJ399" s="215"/>
      <c r="EK399" s="215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</row>
    <row r="400" spans="1:154" ht="36" x14ac:dyDescent="0.2">
      <c r="A400" s="250"/>
      <c r="B400" s="251"/>
      <c r="C400" s="251"/>
      <c r="D400" s="251">
        <v>56</v>
      </c>
      <c r="E400" s="251"/>
      <c r="F400" s="251"/>
      <c r="G400" s="263" t="s">
        <v>336</v>
      </c>
      <c r="H400" s="302">
        <f>+H401+H404+H407+H410</f>
        <v>8265000</v>
      </c>
      <c r="I400" s="302">
        <f>+I401+I404+I407+I410</f>
        <v>3587400.26</v>
      </c>
      <c r="J400" s="306">
        <f t="shared" si="99"/>
        <v>4677599.74</v>
      </c>
      <c r="K400" s="346">
        <f t="shared" si="96"/>
        <v>43.4</v>
      </c>
      <c r="L400" s="302">
        <f>+L401+L404+L407+L410</f>
        <v>5252000</v>
      </c>
      <c r="M400" s="284">
        <f>+M401+M404+M407+M410</f>
        <v>2849044.04</v>
      </c>
      <c r="N400" s="302">
        <f>+N401+N404+N407+N410</f>
        <v>738356.22</v>
      </c>
      <c r="O400" s="304">
        <f t="shared" ref="O400" si="107">+O401+O404+O407+O410</f>
        <v>3587400.26</v>
      </c>
      <c r="P400" s="308">
        <f t="shared" si="101"/>
        <v>1664599.7400000002</v>
      </c>
      <c r="Q400" s="305">
        <f t="shared" si="92"/>
        <v>68.31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5"/>
      <c r="DD400" s="215"/>
      <c r="DE400" s="215"/>
      <c r="DF400" s="215"/>
      <c r="DG400" s="215"/>
      <c r="DH400" s="215"/>
      <c r="DI400" s="215"/>
      <c r="DJ400" s="215"/>
      <c r="DK400" s="215"/>
      <c r="DL400" s="215"/>
      <c r="DM400" s="215"/>
      <c r="DN400" s="215"/>
      <c r="DO400" s="215"/>
      <c r="DP400" s="215"/>
      <c r="DQ400" s="215"/>
      <c r="DR400" s="215"/>
      <c r="DS400" s="215"/>
      <c r="DT400" s="215"/>
      <c r="DU400" s="215"/>
      <c r="DV400" s="215"/>
      <c r="DW400" s="215"/>
      <c r="DX400" s="215"/>
      <c r="DY400" s="215"/>
      <c r="DZ400" s="215"/>
      <c r="EA400" s="215"/>
      <c r="EB400" s="215"/>
      <c r="EC400" s="215"/>
      <c r="ED400" s="215"/>
      <c r="EE400" s="215"/>
      <c r="EF400" s="215"/>
      <c r="EG400" s="215"/>
      <c r="EH400" s="215"/>
      <c r="EI400" s="215"/>
      <c r="EJ400" s="215"/>
      <c r="EK400" s="215"/>
      <c r="EL400" s="215"/>
      <c r="EM400" s="215"/>
      <c r="EN400" s="215"/>
      <c r="EO400" s="215"/>
      <c r="EP400" s="215"/>
      <c r="EQ400" s="215"/>
      <c r="ER400" s="215"/>
      <c r="ES400" s="215"/>
      <c r="ET400" s="215"/>
      <c r="EU400" s="215"/>
      <c r="EV400" s="215"/>
      <c r="EW400" s="215"/>
      <c r="EX400" s="215"/>
    </row>
    <row r="401" spans="1:154" ht="18" hidden="1" x14ac:dyDescent="0.2">
      <c r="A401" s="250"/>
      <c r="B401" s="251"/>
      <c r="C401" s="251"/>
      <c r="D401" s="348"/>
      <c r="E401" s="351" t="s">
        <v>253</v>
      </c>
      <c r="F401" s="348"/>
      <c r="G401" s="349" t="s">
        <v>411</v>
      </c>
      <c r="H401" s="302">
        <f>H402+H403</f>
        <v>0</v>
      </c>
      <c r="I401" s="302">
        <f>I402+I403</f>
        <v>0</v>
      </c>
      <c r="J401" s="306">
        <f t="shared" si="99"/>
        <v>0</v>
      </c>
      <c r="K401" s="346" t="e">
        <f t="shared" si="96"/>
        <v>#DIV/0!</v>
      </c>
      <c r="L401" s="302">
        <f>L402+L403</f>
        <v>0</v>
      </c>
      <c r="M401" s="284">
        <f>M402+M403</f>
        <v>0</v>
      </c>
      <c r="N401" s="302">
        <f>N402+N403</f>
        <v>0</v>
      </c>
      <c r="O401" s="304">
        <f>O402+O403</f>
        <v>0</v>
      </c>
      <c r="P401" s="304">
        <f>P402+P403</f>
        <v>0</v>
      </c>
      <c r="Q401" s="305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5"/>
      <c r="DD401" s="215"/>
      <c r="DE401" s="215"/>
      <c r="DF401" s="215"/>
      <c r="DG401" s="215"/>
      <c r="DH401" s="215"/>
      <c r="DI401" s="215"/>
      <c r="DJ401" s="215"/>
      <c r="DK401" s="215"/>
      <c r="DL401" s="215"/>
      <c r="DM401" s="215"/>
      <c r="DN401" s="215"/>
      <c r="DO401" s="215"/>
      <c r="DP401" s="215"/>
      <c r="DQ401" s="215"/>
      <c r="DR401" s="215"/>
      <c r="DS401" s="215"/>
      <c r="DT401" s="215"/>
      <c r="DU401" s="215"/>
      <c r="DV401" s="215"/>
      <c r="DW401" s="215"/>
      <c r="DX401" s="215"/>
      <c r="DY401" s="215"/>
      <c r="DZ401" s="215"/>
      <c r="EA401" s="215"/>
      <c r="EB401" s="215"/>
      <c r="EC401" s="215"/>
      <c r="ED401" s="215"/>
      <c r="EE401" s="215"/>
      <c r="EF401" s="215"/>
      <c r="EG401" s="215"/>
      <c r="EH401" s="215"/>
      <c r="EI401" s="215"/>
      <c r="EJ401" s="215"/>
      <c r="EK401" s="215"/>
      <c r="EL401" s="215"/>
      <c r="EM401" s="215"/>
      <c r="EN401" s="215"/>
      <c r="EO401" s="215"/>
      <c r="EP401" s="215"/>
      <c r="EQ401" s="215"/>
      <c r="ER401" s="215"/>
      <c r="ES401" s="215"/>
      <c r="ET401" s="215"/>
      <c r="EU401" s="215"/>
      <c r="EV401" s="215"/>
      <c r="EW401" s="215"/>
      <c r="EX401" s="215"/>
    </row>
    <row r="402" spans="1:154" ht="18" hidden="1" x14ac:dyDescent="0.2">
      <c r="A402" s="250"/>
      <c r="B402" s="251"/>
      <c r="C402" s="251"/>
      <c r="D402" s="348"/>
      <c r="E402" s="352"/>
      <c r="F402" s="348" t="s">
        <v>55</v>
      </c>
      <c r="G402" s="349" t="s">
        <v>157</v>
      </c>
      <c r="H402" s="302"/>
      <c r="I402" s="302"/>
      <c r="J402" s="306">
        <f t="shared" si="99"/>
        <v>0</v>
      </c>
      <c r="K402" s="346" t="e">
        <f t="shared" si="96"/>
        <v>#DIV/0!</v>
      </c>
      <c r="L402" s="302"/>
      <c r="M402" s="284"/>
      <c r="N402" s="302"/>
      <c r="O402" s="304">
        <f t="shared" ref="O402:O403" si="108">M402+N402</f>
        <v>0</v>
      </c>
      <c r="P402" s="304"/>
      <c r="Q402" s="305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215"/>
      <c r="EH402" s="215"/>
      <c r="EI402" s="215"/>
      <c r="EJ402" s="215"/>
      <c r="EK402" s="215"/>
      <c r="EL402" s="215"/>
      <c r="EM402" s="215"/>
      <c r="EN402" s="215"/>
      <c r="EO402" s="215"/>
      <c r="EP402" s="215"/>
      <c r="EQ402" s="215"/>
      <c r="ER402" s="215"/>
      <c r="ES402" s="215"/>
      <c r="ET402" s="215"/>
      <c r="EU402" s="215"/>
      <c r="EV402" s="215"/>
      <c r="EW402" s="215"/>
      <c r="EX402" s="215"/>
    </row>
    <row r="403" spans="1:154" ht="18" hidden="1" x14ac:dyDescent="0.2">
      <c r="A403" s="250"/>
      <c r="B403" s="251"/>
      <c r="C403" s="251"/>
      <c r="D403" s="348"/>
      <c r="E403" s="352"/>
      <c r="F403" s="348" t="s">
        <v>56</v>
      </c>
      <c r="G403" s="349" t="s">
        <v>158</v>
      </c>
      <c r="H403" s="302"/>
      <c r="I403" s="302"/>
      <c r="J403" s="306">
        <f t="shared" si="99"/>
        <v>0</v>
      </c>
      <c r="K403" s="346" t="e">
        <f t="shared" si="96"/>
        <v>#DIV/0!</v>
      </c>
      <c r="L403" s="302"/>
      <c r="M403" s="284"/>
      <c r="N403" s="302"/>
      <c r="O403" s="304">
        <f t="shared" si="108"/>
        <v>0</v>
      </c>
      <c r="P403" s="304"/>
      <c r="Q403" s="305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5"/>
      <c r="DD403" s="215"/>
      <c r="DE403" s="215"/>
      <c r="DF403" s="215"/>
      <c r="DG403" s="215"/>
      <c r="DH403" s="215"/>
      <c r="DI403" s="215"/>
      <c r="DJ403" s="215"/>
      <c r="DK403" s="215"/>
      <c r="DL403" s="215"/>
      <c r="DM403" s="215"/>
      <c r="DN403" s="215"/>
      <c r="DO403" s="215"/>
      <c r="DP403" s="215"/>
      <c r="DQ403" s="215"/>
      <c r="DR403" s="215"/>
      <c r="DS403" s="215"/>
      <c r="DT403" s="215"/>
      <c r="DU403" s="215"/>
      <c r="DV403" s="215"/>
      <c r="DW403" s="215"/>
      <c r="DX403" s="215"/>
      <c r="DY403" s="215"/>
      <c r="DZ403" s="215"/>
      <c r="EA403" s="215"/>
      <c r="EB403" s="215"/>
      <c r="EC403" s="215"/>
      <c r="ED403" s="215"/>
      <c r="EE403" s="215"/>
      <c r="EF403" s="215"/>
      <c r="EG403" s="215"/>
      <c r="EH403" s="215"/>
      <c r="EI403" s="215"/>
      <c r="EJ403" s="215"/>
      <c r="EK403" s="215"/>
      <c r="EL403" s="215"/>
      <c r="EM403" s="215"/>
      <c r="EN403" s="215"/>
      <c r="EO403" s="215"/>
      <c r="EP403" s="215"/>
      <c r="EQ403" s="215"/>
      <c r="ER403" s="215"/>
      <c r="ES403" s="215"/>
      <c r="ET403" s="215"/>
      <c r="EU403" s="215"/>
      <c r="EV403" s="215"/>
      <c r="EW403" s="215"/>
      <c r="EX403" s="215"/>
    </row>
    <row r="404" spans="1:154" ht="36" x14ac:dyDescent="0.2">
      <c r="A404" s="262"/>
      <c r="B404" s="261"/>
      <c r="C404" s="261"/>
      <c r="D404" s="348"/>
      <c r="E404" s="353">
        <v>48</v>
      </c>
      <c r="F404" s="353"/>
      <c r="G404" s="354" t="s">
        <v>267</v>
      </c>
      <c r="H404" s="306">
        <f>H405+H406</f>
        <v>0</v>
      </c>
      <c r="I404" s="306">
        <f>I405+I406</f>
        <v>0</v>
      </c>
      <c r="J404" s="306">
        <f t="shared" si="99"/>
        <v>0</v>
      </c>
      <c r="K404" s="346" t="e">
        <f t="shared" si="96"/>
        <v>#DIV/0!</v>
      </c>
      <c r="L404" s="306">
        <f>L405+L406</f>
        <v>0</v>
      </c>
      <c r="M404" s="307">
        <f>M405+M406</f>
        <v>0</v>
      </c>
      <c r="N404" s="306">
        <f>N405+N406</f>
        <v>0</v>
      </c>
      <c r="O404" s="308">
        <f>O405+O406</f>
        <v>0</v>
      </c>
      <c r="P404" s="308">
        <f>P405+P406</f>
        <v>0</v>
      </c>
      <c r="Q404" s="305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5"/>
      <c r="DD404" s="215"/>
      <c r="DE404" s="215"/>
      <c r="DF404" s="215"/>
      <c r="DG404" s="215"/>
      <c r="DH404" s="215"/>
      <c r="DI404" s="215"/>
      <c r="DJ404" s="215"/>
      <c r="DK404" s="215"/>
      <c r="DL404" s="215"/>
      <c r="DM404" s="215"/>
      <c r="DN404" s="215"/>
      <c r="DO404" s="215"/>
      <c r="DP404" s="215"/>
      <c r="DQ404" s="215"/>
      <c r="DR404" s="215"/>
      <c r="DS404" s="215"/>
      <c r="DT404" s="215"/>
      <c r="DU404" s="215"/>
      <c r="DV404" s="215"/>
      <c r="DW404" s="215"/>
      <c r="DX404" s="215"/>
      <c r="DY404" s="215"/>
      <c r="DZ404" s="215"/>
      <c r="EA404" s="215"/>
      <c r="EB404" s="215"/>
      <c r="EC404" s="215"/>
      <c r="ED404" s="215"/>
      <c r="EE404" s="215"/>
      <c r="EF404" s="215"/>
      <c r="EG404" s="215"/>
      <c r="EH404" s="215"/>
      <c r="EI404" s="215"/>
      <c r="EJ404" s="215"/>
      <c r="EK404" s="215"/>
      <c r="EL404" s="215"/>
      <c r="EM404" s="215"/>
      <c r="EN404" s="215"/>
      <c r="EO404" s="215"/>
      <c r="EP404" s="215"/>
      <c r="EQ404" s="215"/>
      <c r="ER404" s="215"/>
      <c r="ES404" s="215"/>
      <c r="ET404" s="215"/>
      <c r="EU404" s="215"/>
      <c r="EV404" s="215"/>
      <c r="EW404" s="215"/>
      <c r="EX404" s="215"/>
    </row>
    <row r="405" spans="1:154" ht="18" x14ac:dyDescent="0.2">
      <c r="A405" s="262"/>
      <c r="B405" s="261"/>
      <c r="C405" s="261"/>
      <c r="D405" s="348"/>
      <c r="E405" s="353"/>
      <c r="F405" s="348" t="s">
        <v>55</v>
      </c>
      <c r="G405" s="355" t="s">
        <v>157</v>
      </c>
      <c r="H405" s="306"/>
      <c r="I405" s="306"/>
      <c r="J405" s="306">
        <f t="shared" si="99"/>
        <v>0</v>
      </c>
      <c r="K405" s="346" t="e">
        <f t="shared" si="96"/>
        <v>#DIV/0!</v>
      </c>
      <c r="L405" s="306"/>
      <c r="M405" s="307"/>
      <c r="N405" s="306"/>
      <c r="O405" s="308">
        <f t="shared" ref="O405:O406" si="109">M405+N405</f>
        <v>0</v>
      </c>
      <c r="P405" s="308"/>
      <c r="Q405" s="305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5"/>
      <c r="DD405" s="215"/>
      <c r="DE405" s="215"/>
      <c r="DF405" s="215"/>
      <c r="DG405" s="215"/>
      <c r="DH405" s="215"/>
      <c r="DI405" s="215"/>
      <c r="DJ405" s="215"/>
      <c r="DK405" s="215"/>
      <c r="DL405" s="215"/>
      <c r="DM405" s="215"/>
      <c r="DN405" s="215"/>
      <c r="DO405" s="215"/>
      <c r="DP405" s="215"/>
      <c r="DQ405" s="215"/>
      <c r="DR405" s="215"/>
      <c r="DS405" s="215"/>
      <c r="DT405" s="215"/>
      <c r="DU405" s="215"/>
      <c r="DV405" s="215"/>
      <c r="DW405" s="215"/>
      <c r="DX405" s="215"/>
      <c r="DY405" s="215"/>
      <c r="DZ405" s="215"/>
      <c r="EA405" s="215"/>
      <c r="EB405" s="215"/>
      <c r="EC405" s="215"/>
      <c r="ED405" s="215"/>
      <c r="EE405" s="215"/>
      <c r="EF405" s="215"/>
      <c r="EG405" s="215"/>
      <c r="EH405" s="215"/>
      <c r="EI405" s="215"/>
      <c r="EJ405" s="215"/>
      <c r="EK405" s="215"/>
      <c r="EL405" s="215"/>
      <c r="EM405" s="215"/>
      <c r="EN405" s="215"/>
      <c r="EO405" s="215"/>
      <c r="EP405" s="215"/>
      <c r="EQ405" s="215"/>
      <c r="ER405" s="215"/>
      <c r="ES405" s="215"/>
      <c r="ET405" s="215"/>
      <c r="EU405" s="215"/>
      <c r="EV405" s="215"/>
      <c r="EW405" s="215"/>
      <c r="EX405" s="215"/>
    </row>
    <row r="406" spans="1:154" ht="18" x14ac:dyDescent="0.2">
      <c r="A406" s="262"/>
      <c r="B406" s="261"/>
      <c r="C406" s="261"/>
      <c r="D406" s="348"/>
      <c r="E406" s="353"/>
      <c r="F406" s="348" t="s">
        <v>56</v>
      </c>
      <c r="G406" s="355" t="s">
        <v>158</v>
      </c>
      <c r="H406" s="306"/>
      <c r="I406" s="306"/>
      <c r="J406" s="306">
        <f t="shared" si="99"/>
        <v>0</v>
      </c>
      <c r="K406" s="346" t="e">
        <f t="shared" si="96"/>
        <v>#DIV/0!</v>
      </c>
      <c r="L406" s="306"/>
      <c r="M406" s="307"/>
      <c r="N406" s="306"/>
      <c r="O406" s="308">
        <f t="shared" si="109"/>
        <v>0</v>
      </c>
      <c r="P406" s="308"/>
      <c r="Q406" s="305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5"/>
      <c r="DD406" s="215"/>
      <c r="DE406" s="215"/>
      <c r="DF406" s="215"/>
      <c r="DG406" s="215"/>
      <c r="DH406" s="215"/>
      <c r="DI406" s="215"/>
      <c r="DJ406" s="215"/>
      <c r="DK406" s="215"/>
      <c r="DL406" s="215"/>
      <c r="DM406" s="215"/>
      <c r="DN406" s="215"/>
      <c r="DO406" s="215"/>
      <c r="DP406" s="215"/>
      <c r="DQ406" s="215"/>
      <c r="DR406" s="215"/>
      <c r="DS406" s="215"/>
      <c r="DT406" s="215"/>
      <c r="DU406" s="215"/>
      <c r="DV406" s="215"/>
      <c r="DW406" s="215"/>
      <c r="DX406" s="215"/>
      <c r="DY406" s="215"/>
      <c r="DZ406" s="215"/>
      <c r="EA406" s="215"/>
      <c r="EB406" s="215"/>
      <c r="EC406" s="215"/>
      <c r="ED406" s="215"/>
      <c r="EE406" s="215"/>
      <c r="EF406" s="215"/>
      <c r="EG406" s="215"/>
      <c r="EH406" s="215"/>
      <c r="EI406" s="215"/>
      <c r="EJ406" s="215"/>
      <c r="EK406" s="215"/>
      <c r="EL406" s="215"/>
      <c r="EM406" s="215"/>
      <c r="EN406" s="215"/>
      <c r="EO406" s="215"/>
      <c r="EP406" s="215"/>
      <c r="EQ406" s="215"/>
      <c r="ER406" s="215"/>
      <c r="ES406" s="215"/>
      <c r="ET406" s="215"/>
      <c r="EU406" s="215"/>
      <c r="EV406" s="215"/>
      <c r="EW406" s="215"/>
      <c r="EX406" s="215"/>
    </row>
    <row r="407" spans="1:154" ht="36" x14ac:dyDescent="0.2">
      <c r="A407" s="262"/>
      <c r="B407" s="261"/>
      <c r="C407" s="261"/>
      <c r="D407" s="348"/>
      <c r="E407" s="353">
        <v>49</v>
      </c>
      <c r="F407" s="353"/>
      <c r="G407" s="354" t="s">
        <v>268</v>
      </c>
      <c r="H407" s="306">
        <f>H408+H409</f>
        <v>8265000</v>
      </c>
      <c r="I407" s="306">
        <f>I408+I409</f>
        <v>3587400.26</v>
      </c>
      <c r="J407" s="306">
        <f t="shared" si="99"/>
        <v>4677599.74</v>
      </c>
      <c r="K407" s="346">
        <f t="shared" si="96"/>
        <v>43.4</v>
      </c>
      <c r="L407" s="306">
        <f>L408+L409</f>
        <v>5252000</v>
      </c>
      <c r="M407" s="307">
        <f>M408+M409</f>
        <v>2849044.04</v>
      </c>
      <c r="N407" s="306">
        <f>N408+N409</f>
        <v>738356.22</v>
      </c>
      <c r="O407" s="376">
        <f>O408+O409</f>
        <v>3587400.26</v>
      </c>
      <c r="P407" s="308">
        <f>P408+P409</f>
        <v>0</v>
      </c>
      <c r="Q407" s="305">
        <f t="shared" si="92"/>
        <v>68.31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215"/>
      <c r="EJ407" s="215"/>
      <c r="EK407" s="215"/>
      <c r="EL407" s="215"/>
      <c r="EM407" s="215"/>
      <c r="EN407" s="215"/>
      <c r="EO407" s="215"/>
      <c r="EP407" s="215"/>
      <c r="EQ407" s="215"/>
      <c r="ER407" s="215"/>
      <c r="ES407" s="215"/>
      <c r="ET407" s="215"/>
      <c r="EU407" s="215"/>
      <c r="EV407" s="215"/>
      <c r="EW407" s="215"/>
      <c r="EX407" s="215"/>
    </row>
    <row r="408" spans="1:154" ht="18" x14ac:dyDescent="0.2">
      <c r="A408" s="262"/>
      <c r="B408" s="261"/>
      <c r="C408" s="261"/>
      <c r="D408" s="348"/>
      <c r="E408" s="353"/>
      <c r="F408" s="348" t="s">
        <v>55</v>
      </c>
      <c r="G408" s="355" t="s">
        <v>157</v>
      </c>
      <c r="H408" s="306">
        <v>1808000</v>
      </c>
      <c r="I408" s="306">
        <f>O408</f>
        <v>807581.23</v>
      </c>
      <c r="J408" s="306">
        <f t="shared" si="99"/>
        <v>1000418.77</v>
      </c>
      <c r="K408" s="346">
        <f t="shared" si="96"/>
        <v>44.67</v>
      </c>
      <c r="L408" s="306">
        <v>1172000</v>
      </c>
      <c r="M408" s="307">
        <v>642978.62</v>
      </c>
      <c r="N408" s="306">
        <v>164602.60999999999</v>
      </c>
      <c r="O408" s="308">
        <f t="shared" ref="O408:O413" si="110">M408+N408</f>
        <v>807581.23</v>
      </c>
      <c r="P408" s="308"/>
      <c r="Q408" s="305">
        <f t="shared" si="92"/>
        <v>68.91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5"/>
      <c r="DD408" s="215"/>
      <c r="DE408" s="215"/>
      <c r="DF408" s="215"/>
      <c r="DG408" s="215"/>
      <c r="DH408" s="215"/>
      <c r="DI408" s="215"/>
      <c r="DJ408" s="215"/>
      <c r="DK408" s="215"/>
      <c r="DL408" s="215"/>
      <c r="DM408" s="215"/>
      <c r="DN408" s="215"/>
      <c r="DO408" s="215"/>
      <c r="DP408" s="215"/>
      <c r="DQ408" s="215"/>
      <c r="DR408" s="215"/>
      <c r="DS408" s="215"/>
      <c r="DT408" s="215"/>
      <c r="DU408" s="215"/>
      <c r="DV408" s="215"/>
      <c r="DW408" s="215"/>
      <c r="DX408" s="215"/>
      <c r="DY408" s="215"/>
      <c r="DZ408" s="215"/>
      <c r="EA408" s="215"/>
      <c r="EB408" s="215"/>
      <c r="EC408" s="215"/>
      <c r="ED408" s="215"/>
      <c r="EE408" s="215"/>
      <c r="EF408" s="215"/>
      <c r="EG408" s="215"/>
      <c r="EH408" s="215"/>
      <c r="EI408" s="215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</row>
    <row r="409" spans="1:154" ht="18" x14ac:dyDescent="0.2">
      <c r="A409" s="262"/>
      <c r="B409" s="261"/>
      <c r="C409" s="261"/>
      <c r="D409" s="348"/>
      <c r="E409" s="353"/>
      <c r="F409" s="348" t="s">
        <v>56</v>
      </c>
      <c r="G409" s="355" t="s">
        <v>158</v>
      </c>
      <c r="H409" s="306">
        <v>6457000</v>
      </c>
      <c r="I409" s="306">
        <f>O409</f>
        <v>2779819.03</v>
      </c>
      <c r="J409" s="306">
        <f t="shared" si="99"/>
        <v>3677180.97</v>
      </c>
      <c r="K409" s="346">
        <f t="shared" si="96"/>
        <v>43.05</v>
      </c>
      <c r="L409" s="306">
        <v>4080000</v>
      </c>
      <c r="M409" s="307">
        <v>2206065.42</v>
      </c>
      <c r="N409" s="306">
        <v>573753.61</v>
      </c>
      <c r="O409" s="308">
        <f t="shared" si="110"/>
        <v>2779819.03</v>
      </c>
      <c r="P409" s="308"/>
      <c r="Q409" s="305">
        <f t="shared" si="92"/>
        <v>68.13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5"/>
      <c r="DD409" s="215"/>
      <c r="DE409" s="215"/>
      <c r="DF409" s="215"/>
      <c r="DG409" s="215"/>
      <c r="DH409" s="215"/>
      <c r="DI409" s="215"/>
      <c r="DJ409" s="215"/>
      <c r="DK409" s="215"/>
      <c r="DL409" s="215"/>
      <c r="DM409" s="215"/>
      <c r="DN409" s="215"/>
      <c r="DO409" s="215"/>
      <c r="DP409" s="215"/>
      <c r="DQ409" s="215"/>
      <c r="DR409" s="215"/>
      <c r="DS409" s="215"/>
      <c r="DT409" s="215"/>
      <c r="DU409" s="215"/>
      <c r="DV409" s="215"/>
      <c r="DW409" s="215"/>
      <c r="DX409" s="215"/>
      <c r="DY409" s="215"/>
      <c r="DZ409" s="215"/>
      <c r="EA409" s="215"/>
      <c r="EB409" s="215"/>
      <c r="EC409" s="215"/>
      <c r="ED409" s="215"/>
      <c r="EE409" s="215"/>
      <c r="EF409" s="215"/>
      <c r="EG409" s="215"/>
      <c r="EH409" s="215"/>
      <c r="EI409" s="215"/>
      <c r="EJ409" s="215"/>
      <c r="EK409" s="215"/>
      <c r="EL409" s="215"/>
      <c r="EM409" s="215"/>
      <c r="EN409" s="215"/>
      <c r="EO409" s="215"/>
      <c r="EP409" s="215"/>
      <c r="EQ409" s="215"/>
      <c r="ER409" s="215"/>
      <c r="ES409" s="215"/>
      <c r="ET409" s="215"/>
      <c r="EU409" s="215"/>
      <c r="EV409" s="215"/>
      <c r="EW409" s="215"/>
      <c r="EX409" s="215"/>
    </row>
    <row r="410" spans="1:154" ht="36" x14ac:dyDescent="0.2">
      <c r="A410" s="262"/>
      <c r="B410" s="261"/>
      <c r="C410" s="261"/>
      <c r="D410" s="348"/>
      <c r="E410" s="353">
        <v>51</v>
      </c>
      <c r="F410" s="348"/>
      <c r="G410" s="355" t="s">
        <v>410</v>
      </c>
      <c r="H410" s="306">
        <f>H411+H412</f>
        <v>0</v>
      </c>
      <c r="I410" s="306">
        <f>I411+I412</f>
        <v>0</v>
      </c>
      <c r="J410" s="306">
        <f t="shared" si="99"/>
        <v>0</v>
      </c>
      <c r="K410" s="346" t="e">
        <f t="shared" si="96"/>
        <v>#DIV/0!</v>
      </c>
      <c r="L410" s="306">
        <f>L411+L412</f>
        <v>0</v>
      </c>
      <c r="M410" s="307">
        <f>M411+M412</f>
        <v>0</v>
      </c>
      <c r="N410" s="306">
        <f>N411+N412+N413</f>
        <v>0</v>
      </c>
      <c r="O410" s="308">
        <f t="shared" si="110"/>
        <v>0</v>
      </c>
      <c r="P410" s="308"/>
      <c r="Q410" s="305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5"/>
      <c r="DD410" s="215"/>
      <c r="DE410" s="215"/>
      <c r="DF410" s="215"/>
      <c r="DG410" s="215"/>
      <c r="DH410" s="215"/>
      <c r="DI410" s="215"/>
      <c r="DJ410" s="215"/>
      <c r="DK410" s="215"/>
      <c r="DL410" s="215"/>
      <c r="DM410" s="215"/>
      <c r="DN410" s="215"/>
      <c r="DO410" s="215"/>
      <c r="DP410" s="215"/>
      <c r="DQ410" s="215"/>
      <c r="DR410" s="215"/>
      <c r="DS410" s="215"/>
      <c r="DT410" s="215"/>
      <c r="DU410" s="215"/>
      <c r="DV410" s="215"/>
      <c r="DW410" s="215"/>
      <c r="DX410" s="215"/>
      <c r="DY410" s="215"/>
      <c r="DZ410" s="215"/>
      <c r="EA410" s="215"/>
      <c r="EB410" s="215"/>
      <c r="EC410" s="215"/>
      <c r="ED410" s="215"/>
      <c r="EE410" s="215"/>
      <c r="EF410" s="215"/>
      <c r="EG410" s="215"/>
      <c r="EH410" s="215"/>
      <c r="EI410" s="215"/>
      <c r="EJ410" s="215"/>
      <c r="EK410" s="215"/>
      <c r="EL410" s="215"/>
      <c r="EM410" s="215"/>
      <c r="EN410" s="215"/>
      <c r="EO410" s="215"/>
      <c r="EP410" s="215"/>
      <c r="EQ410" s="215"/>
      <c r="ER410" s="215"/>
      <c r="ES410" s="215"/>
      <c r="ET410" s="215"/>
      <c r="EU410" s="215"/>
      <c r="EV410" s="215"/>
      <c r="EW410" s="215"/>
      <c r="EX410" s="215"/>
    </row>
    <row r="411" spans="1:154" ht="18" x14ac:dyDescent="0.2">
      <c r="A411" s="262"/>
      <c r="B411" s="261"/>
      <c r="C411" s="261"/>
      <c r="D411" s="348"/>
      <c r="E411" s="353"/>
      <c r="F411" s="348" t="s">
        <v>407</v>
      </c>
      <c r="G411" s="355" t="s">
        <v>157</v>
      </c>
      <c r="H411" s="306"/>
      <c r="I411" s="306"/>
      <c r="J411" s="306">
        <f t="shared" si="99"/>
        <v>0</v>
      </c>
      <c r="K411" s="346" t="e">
        <f t="shared" si="96"/>
        <v>#DIV/0!</v>
      </c>
      <c r="L411" s="306"/>
      <c r="M411" s="307"/>
      <c r="N411" s="306"/>
      <c r="O411" s="308">
        <f t="shared" si="110"/>
        <v>0</v>
      </c>
      <c r="P411" s="308"/>
      <c r="Q411" s="305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5"/>
      <c r="DD411" s="215"/>
      <c r="DE411" s="215"/>
      <c r="DF411" s="215"/>
      <c r="DG411" s="215"/>
      <c r="DH411" s="215"/>
      <c r="DI411" s="215"/>
      <c r="DJ411" s="215"/>
      <c r="DK411" s="215"/>
      <c r="DL411" s="215"/>
      <c r="DM411" s="215"/>
      <c r="DN411" s="215"/>
      <c r="DO411" s="215"/>
      <c r="DP411" s="215"/>
      <c r="DQ411" s="215"/>
      <c r="DR411" s="215"/>
      <c r="DS411" s="215"/>
      <c r="DT411" s="215"/>
      <c r="DU411" s="215"/>
      <c r="DV411" s="215"/>
      <c r="DW411" s="215"/>
      <c r="DX411" s="215"/>
      <c r="DY411" s="215"/>
      <c r="DZ411" s="215"/>
      <c r="EA411" s="215"/>
      <c r="EB411" s="215"/>
      <c r="EC411" s="215"/>
      <c r="ED411" s="215"/>
      <c r="EE411" s="215"/>
      <c r="EF411" s="215"/>
      <c r="EG411" s="215"/>
      <c r="EH411" s="215"/>
      <c r="EI411" s="215"/>
      <c r="EJ411" s="215"/>
      <c r="EK411" s="215"/>
      <c r="EL411" s="215"/>
      <c r="EM411" s="215"/>
      <c r="EN411" s="215"/>
      <c r="EO411" s="215"/>
      <c r="EP411" s="215"/>
      <c r="EQ411" s="215"/>
      <c r="ER411" s="215"/>
      <c r="ES411" s="215"/>
      <c r="ET411" s="215"/>
      <c r="EU411" s="215"/>
      <c r="EV411" s="215"/>
      <c r="EW411" s="215"/>
      <c r="EX411" s="215"/>
    </row>
    <row r="412" spans="1:154" ht="18" x14ac:dyDescent="0.2">
      <c r="A412" s="262"/>
      <c r="B412" s="261"/>
      <c r="C412" s="261"/>
      <c r="D412" s="348"/>
      <c r="E412" s="353"/>
      <c r="F412" s="348" t="s">
        <v>408</v>
      </c>
      <c r="G412" s="355" t="s">
        <v>158</v>
      </c>
      <c r="H412" s="306"/>
      <c r="I412" s="306"/>
      <c r="J412" s="306">
        <f t="shared" si="99"/>
        <v>0</v>
      </c>
      <c r="K412" s="346" t="e">
        <f t="shared" si="96"/>
        <v>#DIV/0!</v>
      </c>
      <c r="L412" s="306"/>
      <c r="M412" s="307"/>
      <c r="N412" s="306"/>
      <c r="O412" s="308">
        <f t="shared" si="110"/>
        <v>0</v>
      </c>
      <c r="P412" s="308"/>
      <c r="Q412" s="305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  <c r="DZ412" s="215"/>
      <c r="EA412" s="215"/>
      <c r="EB412" s="215"/>
      <c r="EC412" s="215"/>
      <c r="ED412" s="215"/>
      <c r="EE412" s="215"/>
      <c r="EF412" s="215"/>
      <c r="EG412" s="215"/>
      <c r="EH412" s="215"/>
      <c r="EI412" s="215"/>
      <c r="EJ412" s="215"/>
      <c r="EK412" s="215"/>
      <c r="EL412" s="215"/>
      <c r="EM412" s="215"/>
      <c r="EN412" s="215"/>
      <c r="EO412" s="215"/>
      <c r="EP412" s="215"/>
      <c r="EQ412" s="215"/>
      <c r="ER412" s="215"/>
      <c r="ES412" s="215"/>
      <c r="ET412" s="215"/>
      <c r="EU412" s="215"/>
      <c r="EV412" s="215"/>
      <c r="EW412" s="215"/>
      <c r="EX412" s="215"/>
    </row>
    <row r="413" spans="1:154" ht="18" x14ac:dyDescent="0.2">
      <c r="A413" s="262"/>
      <c r="B413" s="261"/>
      <c r="C413" s="261"/>
      <c r="D413" s="348"/>
      <c r="E413" s="353"/>
      <c r="F413" s="348" t="s">
        <v>409</v>
      </c>
      <c r="G413" s="355" t="s">
        <v>234</v>
      </c>
      <c r="H413" s="306"/>
      <c r="I413" s="306"/>
      <c r="J413" s="306">
        <f t="shared" si="99"/>
        <v>0</v>
      </c>
      <c r="K413" s="346" t="e">
        <f t="shared" si="96"/>
        <v>#DIV/0!</v>
      </c>
      <c r="L413" s="306"/>
      <c r="M413" s="307"/>
      <c r="N413" s="306"/>
      <c r="O413" s="308">
        <f t="shared" si="110"/>
        <v>0</v>
      </c>
      <c r="P413" s="308"/>
      <c r="Q413" s="305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215"/>
      <c r="EB413" s="215"/>
      <c r="EC413" s="215"/>
      <c r="ED413" s="215"/>
      <c r="EE413" s="215"/>
      <c r="EF413" s="215"/>
      <c r="EG413" s="215"/>
      <c r="EH413" s="215"/>
      <c r="EI413" s="215"/>
      <c r="EJ413" s="215"/>
      <c r="EK413" s="215"/>
      <c r="EL413" s="215"/>
      <c r="EM413" s="215"/>
      <c r="EN413" s="215"/>
      <c r="EO413" s="215"/>
      <c r="EP413" s="215"/>
      <c r="EQ413" s="215"/>
      <c r="ER413" s="215"/>
      <c r="ES413" s="215"/>
      <c r="ET413" s="215"/>
      <c r="EU413" s="215"/>
      <c r="EV413" s="215"/>
      <c r="EW413" s="215"/>
      <c r="EX413" s="215"/>
    </row>
    <row r="414" spans="1:154" ht="18" x14ac:dyDescent="0.2">
      <c r="A414" s="250"/>
      <c r="B414" s="251"/>
      <c r="C414" s="251"/>
      <c r="D414" s="251">
        <v>57</v>
      </c>
      <c r="E414" s="251"/>
      <c r="F414" s="251"/>
      <c r="G414" s="263" t="s">
        <v>79</v>
      </c>
      <c r="H414" s="302">
        <f>H415</f>
        <v>7738500</v>
      </c>
      <c r="I414" s="302">
        <f>I415</f>
        <v>7554839.0800000001</v>
      </c>
      <c r="J414" s="302">
        <f t="shared" si="99"/>
        <v>183660.91999999993</v>
      </c>
      <c r="K414" s="346">
        <f t="shared" si="96"/>
        <v>97.63</v>
      </c>
      <c r="L414" s="302">
        <f>L415</f>
        <v>7716000</v>
      </c>
      <c r="M414" s="284">
        <f>M415</f>
        <v>7490117.0800000001</v>
      </c>
      <c r="N414" s="302">
        <f>N415</f>
        <v>64722</v>
      </c>
      <c r="O414" s="338">
        <f t="shared" ref="O414" si="111">O415</f>
        <v>7554839.0800000001</v>
      </c>
      <c r="P414" s="304">
        <f t="shared" si="101"/>
        <v>161160.91999999993</v>
      </c>
      <c r="Q414" s="305">
        <f t="shared" si="92"/>
        <v>97.91</v>
      </c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5"/>
      <c r="BN414" s="215"/>
      <c r="BO414" s="215"/>
      <c r="BP414" s="215"/>
      <c r="BQ414" s="215"/>
      <c r="BR414" s="215"/>
      <c r="BS414" s="215"/>
      <c r="BT414" s="215"/>
      <c r="BU414" s="215"/>
      <c r="BV414" s="215"/>
      <c r="BW414" s="215"/>
      <c r="BX414" s="215"/>
      <c r="BY414" s="215"/>
      <c r="BZ414" s="215"/>
      <c r="CA414" s="215"/>
      <c r="CB414" s="215"/>
      <c r="CC414" s="215"/>
      <c r="CD414" s="215"/>
      <c r="CE414" s="215"/>
      <c r="CF414" s="215"/>
      <c r="CG414" s="215"/>
      <c r="CH414" s="215"/>
      <c r="CI414" s="215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15"/>
      <c r="CU414" s="215"/>
      <c r="CV414" s="215"/>
      <c r="CW414" s="215"/>
      <c r="CX414" s="215"/>
      <c r="CY414" s="215"/>
      <c r="CZ414" s="215"/>
      <c r="DA414" s="215"/>
      <c r="DB414" s="215"/>
      <c r="DC414" s="215"/>
      <c r="DD414" s="215"/>
      <c r="DE414" s="215"/>
      <c r="DF414" s="215"/>
      <c r="DG414" s="215"/>
      <c r="DH414" s="215"/>
      <c r="DI414" s="215"/>
      <c r="DJ414" s="215"/>
      <c r="DK414" s="215"/>
      <c r="DL414" s="215"/>
      <c r="DM414" s="215"/>
      <c r="DN414" s="215"/>
      <c r="DO414" s="215"/>
      <c r="DP414" s="215"/>
      <c r="DQ414" s="215"/>
      <c r="DR414" s="215"/>
      <c r="DS414" s="215"/>
      <c r="DT414" s="215"/>
      <c r="DU414" s="215"/>
      <c r="DV414" s="215"/>
      <c r="DW414" s="215"/>
      <c r="DX414" s="215"/>
      <c r="DY414" s="215"/>
      <c r="DZ414" s="215"/>
      <c r="EA414" s="215"/>
      <c r="EB414" s="215"/>
      <c r="EC414" s="215"/>
      <c r="ED414" s="215"/>
      <c r="EE414" s="215"/>
      <c r="EF414" s="215"/>
      <c r="EG414" s="215"/>
      <c r="EH414" s="215"/>
      <c r="EI414" s="215"/>
      <c r="EJ414" s="215"/>
      <c r="EK414" s="215"/>
      <c r="EL414" s="215"/>
      <c r="EM414" s="215"/>
      <c r="EN414" s="215"/>
      <c r="EO414" s="215"/>
      <c r="EP414" s="215"/>
      <c r="EQ414" s="215"/>
      <c r="ER414" s="215"/>
      <c r="ES414" s="215"/>
      <c r="ET414" s="215"/>
      <c r="EU414" s="215"/>
      <c r="EV414" s="215"/>
      <c r="EW414" s="215"/>
      <c r="EX414" s="215"/>
    </row>
    <row r="415" spans="1:154" ht="18" x14ac:dyDescent="0.2">
      <c r="A415" s="250"/>
      <c r="B415" s="251"/>
      <c r="C415" s="251"/>
      <c r="D415" s="251"/>
      <c r="E415" s="251" t="s">
        <v>31</v>
      </c>
      <c r="F415" s="251"/>
      <c r="G415" s="263" t="s">
        <v>211</v>
      </c>
      <c r="H415" s="302">
        <f>+H416+H441</f>
        <v>7738500</v>
      </c>
      <c r="I415" s="302">
        <f>+I416+I441</f>
        <v>7554839.0800000001</v>
      </c>
      <c r="J415" s="306">
        <f t="shared" si="99"/>
        <v>183660.91999999993</v>
      </c>
      <c r="K415" s="346">
        <f t="shared" si="96"/>
        <v>97.63</v>
      </c>
      <c r="L415" s="302">
        <f t="shared" ref="L415:O415" si="112">+L416+L441</f>
        <v>7716000</v>
      </c>
      <c r="M415" s="284">
        <f t="shared" si="112"/>
        <v>7490117.0800000001</v>
      </c>
      <c r="N415" s="302">
        <f t="shared" si="112"/>
        <v>64722</v>
      </c>
      <c r="O415" s="302">
        <f t="shared" si="112"/>
        <v>7554839.0800000001</v>
      </c>
      <c r="P415" s="304">
        <f t="shared" si="101"/>
        <v>161160.91999999993</v>
      </c>
      <c r="Q415" s="305">
        <f t="shared" si="92"/>
        <v>97.91</v>
      </c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  <c r="DZ415" s="215"/>
      <c r="EA415" s="215"/>
      <c r="EB415" s="215"/>
      <c r="EC415" s="215"/>
      <c r="ED415" s="215"/>
      <c r="EE415" s="215"/>
      <c r="EF415" s="215"/>
      <c r="EG415" s="215"/>
      <c r="EH415" s="215"/>
      <c r="EI415" s="215"/>
      <c r="EJ415" s="215"/>
      <c r="EK415" s="215"/>
      <c r="EL415" s="215"/>
      <c r="EM415" s="215"/>
      <c r="EN415" s="215"/>
      <c r="EO415" s="215"/>
      <c r="EP415" s="215"/>
      <c r="EQ415" s="215"/>
      <c r="ER415" s="215"/>
      <c r="ES415" s="215"/>
      <c r="ET415" s="215"/>
      <c r="EU415" s="215"/>
      <c r="EV415" s="215"/>
      <c r="EW415" s="215"/>
      <c r="EX415" s="215"/>
    </row>
    <row r="416" spans="1:154" ht="18" x14ac:dyDescent="0.2">
      <c r="A416" s="250"/>
      <c r="B416" s="251"/>
      <c r="C416" s="251"/>
      <c r="D416" s="251"/>
      <c r="E416" s="251"/>
      <c r="F416" s="251" t="s">
        <v>33</v>
      </c>
      <c r="G416" s="263" t="s">
        <v>102</v>
      </c>
      <c r="H416" s="302">
        <f>+H417+H427+H429+H434+H435+H436+H437+H438+H439+H440+H431</f>
        <v>7738500</v>
      </c>
      <c r="I416" s="302">
        <f>+I417+I427+I429+I434+I435+I436+I437+I438+I439+I440+I431</f>
        <v>7554839.0800000001</v>
      </c>
      <c r="J416" s="306">
        <f t="shared" si="99"/>
        <v>183660.91999999993</v>
      </c>
      <c r="K416" s="346">
        <f t="shared" si="96"/>
        <v>97.63</v>
      </c>
      <c r="L416" s="302">
        <f t="shared" ref="L416:N416" si="113">+L417+L427+L429+L434+L435+L436+L437+L438+L439+L440+L431</f>
        <v>7716000</v>
      </c>
      <c r="M416" s="356">
        <f t="shared" si="113"/>
        <v>7490117.0800000001</v>
      </c>
      <c r="N416" s="302">
        <f t="shared" si="113"/>
        <v>64722</v>
      </c>
      <c r="O416" s="302">
        <f>+O417+O427+O429+O434+O435+O436+O437+O438+O439+O440+O431</f>
        <v>7554839.0800000001</v>
      </c>
      <c r="P416" s="356">
        <f t="shared" si="101"/>
        <v>161160.91999999993</v>
      </c>
      <c r="Q416" s="305">
        <f t="shared" si="92"/>
        <v>97.91</v>
      </c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  <c r="DZ416" s="215"/>
      <c r="EA416" s="215"/>
      <c r="EB416" s="215"/>
      <c r="EC416" s="215"/>
      <c r="ED416" s="215"/>
      <c r="EE416" s="215"/>
      <c r="EF416" s="215"/>
      <c r="EG416" s="215"/>
      <c r="EH416" s="215"/>
      <c r="EI416" s="215"/>
      <c r="EJ416" s="215"/>
      <c r="EK416" s="215"/>
      <c r="EL416" s="215"/>
      <c r="EM416" s="215"/>
      <c r="EN416" s="215"/>
      <c r="EO416" s="215"/>
      <c r="EP416" s="215"/>
      <c r="EQ416" s="215"/>
      <c r="ER416" s="215"/>
      <c r="ES416" s="215"/>
      <c r="ET416" s="215"/>
      <c r="EU416" s="215"/>
      <c r="EV416" s="215"/>
      <c r="EW416" s="215"/>
      <c r="EX416" s="215"/>
    </row>
    <row r="417" spans="1:154" ht="18" x14ac:dyDescent="0.2">
      <c r="A417" s="250"/>
      <c r="B417" s="251"/>
      <c r="C417" s="251"/>
      <c r="D417" s="251"/>
      <c r="E417" s="251"/>
      <c r="F417" s="251"/>
      <c r="G417" s="263" t="s">
        <v>212</v>
      </c>
      <c r="H417" s="302">
        <f>+H418+H419</f>
        <v>0</v>
      </c>
      <c r="I417" s="302">
        <f>+I418+I419</f>
        <v>0</v>
      </c>
      <c r="J417" s="306">
        <f t="shared" si="99"/>
        <v>0</v>
      </c>
      <c r="K417" s="346"/>
      <c r="L417" s="302">
        <f>+L418+L419</f>
        <v>0</v>
      </c>
      <c r="M417" s="284">
        <f>+M418+M419</f>
        <v>0</v>
      </c>
      <c r="N417" s="302">
        <f>+N418+N419</f>
        <v>0</v>
      </c>
      <c r="O417" s="302">
        <f>+O418+O419</f>
        <v>0</v>
      </c>
      <c r="P417" s="304">
        <f t="shared" si="101"/>
        <v>0</v>
      </c>
      <c r="Q417" s="305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  <c r="BI417" s="215"/>
      <c r="BJ417" s="215"/>
      <c r="BK417" s="215"/>
      <c r="BL417" s="215"/>
      <c r="BM417" s="215"/>
      <c r="BN417" s="215"/>
      <c r="BO417" s="215"/>
      <c r="BP417" s="215"/>
      <c r="BQ417" s="215"/>
      <c r="BR417" s="215"/>
      <c r="BS417" s="215"/>
      <c r="BT417" s="215"/>
      <c r="BU417" s="215"/>
      <c r="BV417" s="215"/>
      <c r="BW417" s="215"/>
      <c r="BX417" s="215"/>
      <c r="BY417" s="215"/>
      <c r="BZ417" s="215"/>
      <c r="CA417" s="215"/>
      <c r="CB417" s="215"/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C417" s="215"/>
      <c r="ED417" s="215"/>
      <c r="EE417" s="215"/>
      <c r="EF417" s="215"/>
      <c r="EG417" s="215"/>
      <c r="EH417" s="215"/>
      <c r="EI417" s="215"/>
      <c r="EJ417" s="215"/>
      <c r="EK417" s="215"/>
      <c r="EL417" s="215"/>
      <c r="EM417" s="215"/>
      <c r="EN417" s="215"/>
      <c r="EO417" s="215"/>
      <c r="EP417" s="215"/>
      <c r="EQ417" s="215"/>
      <c r="ER417" s="215"/>
      <c r="ES417" s="215"/>
      <c r="ET417" s="215"/>
      <c r="EU417" s="215"/>
      <c r="EV417" s="215"/>
      <c r="EW417" s="215"/>
      <c r="EX417" s="215"/>
    </row>
    <row r="418" spans="1:154" ht="18" x14ac:dyDescent="0.2">
      <c r="A418" s="262"/>
      <c r="B418" s="261"/>
      <c r="C418" s="261"/>
      <c r="D418" s="261"/>
      <c r="E418" s="261"/>
      <c r="F418" s="261"/>
      <c r="G418" s="265" t="s">
        <v>213</v>
      </c>
      <c r="H418" s="306"/>
      <c r="I418" s="306"/>
      <c r="J418" s="306">
        <f t="shared" si="99"/>
        <v>0</v>
      </c>
      <c r="K418" s="346"/>
      <c r="L418" s="306"/>
      <c r="M418" s="307"/>
      <c r="N418" s="306"/>
      <c r="O418" s="308">
        <f t="shared" ref="O418:O426" si="114">M418+N418</f>
        <v>0</v>
      </c>
      <c r="P418" s="308">
        <f t="shared" si="101"/>
        <v>0</v>
      </c>
      <c r="Q418" s="305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  <c r="DZ418" s="215"/>
      <c r="EA418" s="215"/>
      <c r="EB418" s="215"/>
      <c r="EC418" s="215"/>
      <c r="ED418" s="215"/>
      <c r="EE418" s="215"/>
      <c r="EF418" s="215"/>
      <c r="EG418" s="215"/>
      <c r="EH418" s="215"/>
      <c r="EI418" s="215"/>
      <c r="EJ418" s="215"/>
      <c r="EK418" s="215"/>
      <c r="EL418" s="215"/>
      <c r="EM418" s="215"/>
      <c r="EN418" s="215"/>
      <c r="EO418" s="215"/>
      <c r="EP418" s="215"/>
      <c r="EQ418" s="215"/>
      <c r="ER418" s="215"/>
      <c r="ES418" s="215"/>
      <c r="ET418" s="215"/>
      <c r="EU418" s="215"/>
      <c r="EV418" s="215"/>
      <c r="EW418" s="215"/>
      <c r="EX418" s="215"/>
    </row>
    <row r="419" spans="1:154" ht="18" x14ac:dyDescent="0.2">
      <c r="A419" s="262"/>
      <c r="B419" s="261"/>
      <c r="C419" s="261"/>
      <c r="D419" s="261"/>
      <c r="E419" s="261"/>
      <c r="F419" s="261"/>
      <c r="G419" s="265" t="s">
        <v>214</v>
      </c>
      <c r="H419" s="306"/>
      <c r="I419" s="306"/>
      <c r="J419" s="306">
        <f t="shared" si="99"/>
        <v>0</v>
      </c>
      <c r="K419" s="346"/>
      <c r="L419" s="306"/>
      <c r="M419" s="339"/>
      <c r="N419" s="306"/>
      <c r="O419" s="339">
        <f t="shared" si="114"/>
        <v>0</v>
      </c>
      <c r="P419" s="339">
        <f t="shared" si="101"/>
        <v>0</v>
      </c>
      <c r="Q419" s="305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  <c r="DZ419" s="215"/>
      <c r="EA419" s="215"/>
      <c r="EB419" s="215"/>
      <c r="EC419" s="215"/>
      <c r="ED419" s="215"/>
      <c r="EE419" s="215"/>
      <c r="EF419" s="215"/>
      <c r="EG419" s="215"/>
      <c r="EH419" s="215"/>
      <c r="EI419" s="215"/>
      <c r="EJ419" s="215"/>
      <c r="EK419" s="215"/>
      <c r="EL419" s="215"/>
      <c r="EM419" s="215"/>
      <c r="EN419" s="215"/>
      <c r="EO419" s="215"/>
      <c r="EP419" s="215"/>
      <c r="EQ419" s="215"/>
      <c r="ER419" s="215"/>
      <c r="ES419" s="215"/>
      <c r="ET419" s="215"/>
      <c r="EU419" s="215"/>
      <c r="EV419" s="215"/>
      <c r="EW419" s="215"/>
      <c r="EX419" s="215"/>
    </row>
    <row r="420" spans="1:154" ht="18" x14ac:dyDescent="0.2">
      <c r="A420" s="262"/>
      <c r="B420" s="261"/>
      <c r="C420" s="261"/>
      <c r="D420" s="261"/>
      <c r="E420" s="261"/>
      <c r="F420" s="261"/>
      <c r="G420" s="265" t="s">
        <v>215</v>
      </c>
      <c r="H420" s="306"/>
      <c r="I420" s="306"/>
      <c r="J420" s="306">
        <f t="shared" si="99"/>
        <v>0</v>
      </c>
      <c r="K420" s="346"/>
      <c r="L420" s="306"/>
      <c r="M420" s="307"/>
      <c r="N420" s="306"/>
      <c r="O420" s="339">
        <f t="shared" si="114"/>
        <v>0</v>
      </c>
      <c r="P420" s="308">
        <f t="shared" si="101"/>
        <v>0</v>
      </c>
      <c r="Q420" s="305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  <c r="BI420" s="215"/>
      <c r="BJ420" s="215"/>
      <c r="BK420" s="215"/>
      <c r="BL420" s="215"/>
      <c r="BM420" s="215"/>
      <c r="BN420" s="215"/>
      <c r="BO420" s="215"/>
      <c r="BP420" s="215"/>
      <c r="BQ420" s="215"/>
      <c r="BR420" s="215"/>
      <c r="BS420" s="215"/>
      <c r="BT420" s="215"/>
      <c r="BU420" s="215"/>
      <c r="BV420" s="215"/>
      <c r="BW420" s="215"/>
      <c r="BX420" s="215"/>
      <c r="BY420" s="215"/>
      <c r="BZ420" s="215"/>
      <c r="CA420" s="215"/>
      <c r="CB420" s="215"/>
      <c r="CC420" s="215"/>
      <c r="CD420" s="215"/>
      <c r="CE420" s="215"/>
      <c r="CF420" s="215"/>
      <c r="CG420" s="215"/>
      <c r="CH420" s="215"/>
      <c r="CI420" s="215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15"/>
      <c r="CU420" s="215"/>
      <c r="CV420" s="215"/>
      <c r="CW420" s="215"/>
      <c r="CX420" s="215"/>
      <c r="CY420" s="215"/>
      <c r="CZ420" s="215"/>
      <c r="DA420" s="215"/>
      <c r="DB420" s="215"/>
      <c r="DC420" s="215"/>
      <c r="DD420" s="215"/>
      <c r="DE420" s="215"/>
      <c r="DF420" s="215"/>
      <c r="DG420" s="215"/>
      <c r="DH420" s="215"/>
      <c r="DI420" s="215"/>
      <c r="DJ420" s="215"/>
      <c r="DK420" s="215"/>
      <c r="DL420" s="215"/>
      <c r="DM420" s="215"/>
      <c r="DN420" s="215"/>
      <c r="DO420" s="215"/>
      <c r="DP420" s="215"/>
      <c r="DQ420" s="215"/>
      <c r="DR420" s="215"/>
      <c r="DS420" s="215"/>
      <c r="DT420" s="215"/>
      <c r="DU420" s="215"/>
      <c r="DV420" s="215"/>
      <c r="DW420" s="215"/>
      <c r="DX420" s="215"/>
      <c r="DY420" s="215"/>
      <c r="DZ420" s="215"/>
      <c r="EA420" s="215"/>
      <c r="EB420" s="215"/>
      <c r="EC420" s="215"/>
      <c r="ED420" s="215"/>
      <c r="EE420" s="215"/>
      <c r="EF420" s="215"/>
      <c r="EG420" s="215"/>
      <c r="EH420" s="215"/>
      <c r="EI420" s="215"/>
      <c r="EJ420" s="215"/>
      <c r="EK420" s="215"/>
      <c r="EL420" s="215"/>
      <c r="EM420" s="215"/>
      <c r="EN420" s="215"/>
      <c r="EO420" s="215"/>
      <c r="EP420" s="215"/>
      <c r="EQ420" s="215"/>
      <c r="ER420" s="215"/>
      <c r="ES420" s="215"/>
      <c r="ET420" s="215"/>
      <c r="EU420" s="215"/>
      <c r="EV420" s="215"/>
      <c r="EW420" s="215"/>
      <c r="EX420" s="215"/>
    </row>
    <row r="421" spans="1:154" ht="18" x14ac:dyDescent="0.2">
      <c r="A421" s="262"/>
      <c r="B421" s="261"/>
      <c r="C421" s="261"/>
      <c r="D421" s="261"/>
      <c r="E421" s="261"/>
      <c r="F421" s="261"/>
      <c r="G421" s="265" t="s">
        <v>216</v>
      </c>
      <c r="H421" s="306"/>
      <c r="I421" s="306"/>
      <c r="J421" s="306">
        <f t="shared" si="99"/>
        <v>0</v>
      </c>
      <c r="K421" s="346"/>
      <c r="L421" s="306"/>
      <c r="M421" s="307"/>
      <c r="N421" s="306"/>
      <c r="O421" s="339">
        <f t="shared" si="114"/>
        <v>0</v>
      </c>
      <c r="P421" s="308">
        <f t="shared" si="101"/>
        <v>0</v>
      </c>
      <c r="Q421" s="305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  <c r="BI421" s="215"/>
      <c r="BJ421" s="215"/>
      <c r="BK421" s="215"/>
      <c r="BL421" s="215"/>
      <c r="BM421" s="215"/>
      <c r="BN421" s="215"/>
      <c r="BO421" s="215"/>
      <c r="BP421" s="215"/>
      <c r="BQ421" s="215"/>
      <c r="BR421" s="215"/>
      <c r="BS421" s="215"/>
      <c r="BT421" s="215"/>
      <c r="BU421" s="215"/>
      <c r="BV421" s="215"/>
      <c r="BW421" s="215"/>
      <c r="BX421" s="215"/>
      <c r="BY421" s="215"/>
      <c r="BZ421" s="215"/>
      <c r="CA421" s="215"/>
      <c r="CB421" s="215"/>
      <c r="CC421" s="215"/>
      <c r="CD421" s="215"/>
      <c r="CE421" s="215"/>
      <c r="CF421" s="215"/>
      <c r="CG421" s="215"/>
      <c r="CH421" s="215"/>
      <c r="CI421" s="215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15"/>
      <c r="CU421" s="215"/>
      <c r="CV421" s="215"/>
      <c r="CW421" s="215"/>
      <c r="CX421" s="215"/>
      <c r="CY421" s="215"/>
      <c r="CZ421" s="215"/>
      <c r="DA421" s="215"/>
      <c r="DB421" s="215"/>
      <c r="DC421" s="215"/>
      <c r="DD421" s="215"/>
      <c r="DE421" s="215"/>
      <c r="DF421" s="215"/>
      <c r="DG421" s="215"/>
      <c r="DH421" s="215"/>
      <c r="DI421" s="215"/>
      <c r="DJ421" s="215"/>
      <c r="DK421" s="215"/>
      <c r="DL421" s="215"/>
      <c r="DM421" s="215"/>
      <c r="DN421" s="215"/>
      <c r="DO421" s="215"/>
      <c r="DP421" s="215"/>
      <c r="DQ421" s="215"/>
      <c r="DR421" s="215"/>
      <c r="DS421" s="215"/>
      <c r="DT421" s="215"/>
      <c r="DU421" s="215"/>
      <c r="DV421" s="215"/>
      <c r="DW421" s="215"/>
      <c r="DX421" s="215"/>
      <c r="DY421" s="215"/>
      <c r="DZ421" s="215"/>
      <c r="EA421" s="215"/>
      <c r="EB421" s="215"/>
      <c r="EC421" s="215"/>
      <c r="ED421" s="215"/>
      <c r="EE421" s="215"/>
      <c r="EF421" s="215"/>
      <c r="EG421" s="215"/>
      <c r="EH421" s="215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</row>
    <row r="422" spans="1:154" ht="18" x14ac:dyDescent="0.2">
      <c r="A422" s="262"/>
      <c r="B422" s="261"/>
      <c r="C422" s="261"/>
      <c r="D422" s="261"/>
      <c r="E422" s="261"/>
      <c r="F422" s="261"/>
      <c r="G422" s="265" t="s">
        <v>217</v>
      </c>
      <c r="H422" s="306"/>
      <c r="I422" s="306"/>
      <c r="J422" s="306">
        <f t="shared" si="99"/>
        <v>0</v>
      </c>
      <c r="K422" s="346"/>
      <c r="L422" s="306"/>
      <c r="M422" s="307"/>
      <c r="N422" s="306"/>
      <c r="O422" s="339">
        <f t="shared" si="114"/>
        <v>0</v>
      </c>
      <c r="P422" s="308">
        <f t="shared" si="101"/>
        <v>0</v>
      </c>
      <c r="Q422" s="305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  <c r="BI422" s="215"/>
      <c r="BJ422" s="215"/>
      <c r="BK422" s="215"/>
      <c r="BL422" s="215"/>
      <c r="BM422" s="215"/>
      <c r="BN422" s="215"/>
      <c r="BO422" s="215"/>
      <c r="BP422" s="215"/>
      <c r="BQ422" s="215"/>
      <c r="BR422" s="215"/>
      <c r="BS422" s="215"/>
      <c r="BT422" s="215"/>
      <c r="BU422" s="215"/>
      <c r="BV422" s="215"/>
      <c r="BW422" s="215"/>
      <c r="BX422" s="215"/>
      <c r="BY422" s="215"/>
      <c r="BZ422" s="215"/>
      <c r="CA422" s="215"/>
      <c r="CB422" s="215"/>
      <c r="CC422" s="215"/>
      <c r="CD422" s="215"/>
      <c r="CE422" s="215"/>
      <c r="CF422" s="215"/>
      <c r="CG422" s="215"/>
      <c r="CH422" s="215"/>
      <c r="CI422" s="215"/>
      <c r="CJ422" s="215"/>
      <c r="CK422" s="215"/>
      <c r="CL422" s="215"/>
      <c r="CM422" s="215"/>
      <c r="CN422" s="215"/>
      <c r="CO422" s="215"/>
      <c r="CP422" s="215"/>
      <c r="CQ422" s="215"/>
      <c r="CR422" s="215"/>
      <c r="CS422" s="215"/>
      <c r="CT422" s="215"/>
      <c r="CU422" s="215"/>
      <c r="CV422" s="215"/>
      <c r="CW422" s="215"/>
      <c r="CX422" s="215"/>
      <c r="CY422" s="215"/>
      <c r="CZ422" s="215"/>
      <c r="DA422" s="215"/>
      <c r="DB422" s="215"/>
      <c r="DC422" s="215"/>
      <c r="DD422" s="215"/>
      <c r="DE422" s="215"/>
      <c r="DF422" s="215"/>
      <c r="DG422" s="215"/>
      <c r="DH422" s="215"/>
      <c r="DI422" s="215"/>
      <c r="DJ422" s="215"/>
      <c r="DK422" s="215"/>
      <c r="DL422" s="215"/>
      <c r="DM422" s="215"/>
      <c r="DN422" s="215"/>
      <c r="DO422" s="215"/>
      <c r="DP422" s="215"/>
      <c r="DQ422" s="215"/>
      <c r="DR422" s="215"/>
      <c r="DS422" s="215"/>
      <c r="DT422" s="215"/>
      <c r="DU422" s="215"/>
      <c r="DV422" s="215"/>
      <c r="DW422" s="215"/>
      <c r="DX422" s="215"/>
      <c r="DY422" s="215"/>
      <c r="DZ422" s="215"/>
      <c r="EA422" s="215"/>
      <c r="EB422" s="215"/>
      <c r="EC422" s="215"/>
      <c r="ED422" s="215"/>
      <c r="EE422" s="215"/>
      <c r="EF422" s="215"/>
      <c r="EG422" s="215"/>
      <c r="EH422" s="215"/>
      <c r="EI422" s="215"/>
      <c r="EJ422" s="215"/>
      <c r="EK422" s="215"/>
      <c r="EL422" s="215"/>
      <c r="EM422" s="215"/>
      <c r="EN422" s="215"/>
      <c r="EO422" s="215"/>
      <c r="EP422" s="215"/>
      <c r="EQ422" s="215"/>
      <c r="ER422" s="215"/>
      <c r="ES422" s="215"/>
      <c r="ET422" s="215"/>
      <c r="EU422" s="215"/>
      <c r="EV422" s="215"/>
      <c r="EW422" s="215"/>
      <c r="EX422" s="215"/>
    </row>
    <row r="423" spans="1:154" ht="18" x14ac:dyDescent="0.2">
      <c r="A423" s="262"/>
      <c r="B423" s="261"/>
      <c r="C423" s="261"/>
      <c r="D423" s="261"/>
      <c r="E423" s="261"/>
      <c r="F423" s="261"/>
      <c r="G423" s="265" t="s">
        <v>218</v>
      </c>
      <c r="H423" s="306">
        <f>+H424+H425+H426</f>
        <v>0</v>
      </c>
      <c r="I423" s="306">
        <f>+I424+I425+I426</f>
        <v>0</v>
      </c>
      <c r="J423" s="306">
        <f t="shared" si="99"/>
        <v>0</v>
      </c>
      <c r="K423" s="346"/>
      <c r="L423" s="306">
        <f>+L424+L425+L426</f>
        <v>0</v>
      </c>
      <c r="M423" s="339">
        <f>+M424+M425+M426</f>
        <v>0</v>
      </c>
      <c r="N423" s="306">
        <f>+N424+N425+N426</f>
        <v>0</v>
      </c>
      <c r="O423" s="339">
        <f t="shared" si="114"/>
        <v>0</v>
      </c>
      <c r="P423" s="339">
        <f t="shared" si="101"/>
        <v>0</v>
      </c>
      <c r="Q423" s="305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  <c r="BI423" s="215"/>
      <c r="BJ423" s="215"/>
      <c r="BK423" s="215"/>
      <c r="BL423" s="215"/>
      <c r="BM423" s="215"/>
      <c r="BN423" s="215"/>
      <c r="BO423" s="215"/>
      <c r="BP423" s="215"/>
      <c r="BQ423" s="215"/>
      <c r="BR423" s="215"/>
      <c r="BS423" s="215"/>
      <c r="BT423" s="215"/>
      <c r="BU423" s="215"/>
      <c r="BV423" s="215"/>
      <c r="BW423" s="215"/>
      <c r="BX423" s="215"/>
      <c r="BY423" s="215"/>
      <c r="BZ423" s="215"/>
      <c r="CA423" s="215"/>
      <c r="CB423" s="215"/>
      <c r="CC423" s="215"/>
      <c r="CD423" s="215"/>
      <c r="CE423" s="215"/>
      <c r="CF423" s="215"/>
      <c r="CG423" s="215"/>
      <c r="CH423" s="215"/>
      <c r="CI423" s="215"/>
      <c r="CJ423" s="215"/>
      <c r="CK423" s="215"/>
      <c r="CL423" s="215"/>
      <c r="CM423" s="215"/>
      <c r="CN423" s="215"/>
      <c r="CO423" s="215"/>
      <c r="CP423" s="215"/>
      <c r="CQ423" s="215"/>
      <c r="CR423" s="215"/>
      <c r="CS423" s="215"/>
      <c r="CT423" s="215"/>
      <c r="CU423" s="215"/>
      <c r="CV423" s="215"/>
      <c r="CW423" s="215"/>
      <c r="CX423" s="215"/>
      <c r="CY423" s="215"/>
      <c r="CZ423" s="215"/>
      <c r="DA423" s="215"/>
      <c r="DB423" s="215"/>
      <c r="DC423" s="215"/>
      <c r="DD423" s="215"/>
      <c r="DE423" s="215"/>
      <c r="DF423" s="215"/>
      <c r="DG423" s="215"/>
      <c r="DH423" s="215"/>
      <c r="DI423" s="215"/>
      <c r="DJ423" s="215"/>
      <c r="DK423" s="215"/>
      <c r="DL423" s="215"/>
      <c r="DM423" s="215"/>
      <c r="DN423" s="215"/>
      <c r="DO423" s="215"/>
      <c r="DP423" s="215"/>
      <c r="DQ423" s="215"/>
      <c r="DR423" s="215"/>
      <c r="DS423" s="215"/>
      <c r="DT423" s="215"/>
      <c r="DU423" s="215"/>
      <c r="DV423" s="215"/>
      <c r="DW423" s="215"/>
      <c r="DX423" s="215"/>
      <c r="DY423" s="215"/>
      <c r="DZ423" s="215"/>
      <c r="EA423" s="215"/>
      <c r="EB423" s="215"/>
      <c r="EC423" s="215"/>
      <c r="ED423" s="215"/>
      <c r="EE423" s="215"/>
      <c r="EF423" s="215"/>
      <c r="EG423" s="215"/>
      <c r="EH423" s="215"/>
      <c r="EI423" s="215"/>
      <c r="EJ423" s="215"/>
      <c r="EK423" s="215"/>
      <c r="EL423" s="215"/>
      <c r="EM423" s="215"/>
      <c r="EN423" s="215"/>
      <c r="EO423" s="215"/>
      <c r="EP423" s="215"/>
      <c r="EQ423" s="215"/>
      <c r="ER423" s="215"/>
      <c r="ES423" s="215"/>
      <c r="ET423" s="215"/>
      <c r="EU423" s="215"/>
      <c r="EV423" s="215"/>
      <c r="EW423" s="215"/>
      <c r="EX423" s="215"/>
    </row>
    <row r="424" spans="1:154" ht="18" x14ac:dyDescent="0.2">
      <c r="A424" s="262"/>
      <c r="B424" s="261"/>
      <c r="C424" s="261"/>
      <c r="D424" s="261"/>
      <c r="E424" s="261"/>
      <c r="F424" s="261"/>
      <c r="G424" s="265" t="s">
        <v>219</v>
      </c>
      <c r="H424" s="306"/>
      <c r="I424" s="306"/>
      <c r="J424" s="306">
        <f t="shared" si="99"/>
        <v>0</v>
      </c>
      <c r="K424" s="346"/>
      <c r="L424" s="306"/>
      <c r="M424" s="307"/>
      <c r="N424" s="306"/>
      <c r="O424" s="339">
        <f t="shared" si="114"/>
        <v>0</v>
      </c>
      <c r="P424" s="308">
        <f t="shared" si="101"/>
        <v>0</v>
      </c>
      <c r="Q424" s="305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21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15"/>
      <c r="CU424" s="215"/>
      <c r="CV424" s="215"/>
      <c r="CW424" s="215"/>
      <c r="CX424" s="215"/>
      <c r="CY424" s="215"/>
      <c r="CZ424" s="215"/>
      <c r="DA424" s="215"/>
      <c r="DB424" s="215"/>
      <c r="DC424" s="215"/>
      <c r="DD424" s="215"/>
      <c r="DE424" s="215"/>
      <c r="DF424" s="215"/>
      <c r="DG424" s="215"/>
      <c r="DH424" s="215"/>
      <c r="DI424" s="215"/>
      <c r="DJ424" s="215"/>
      <c r="DK424" s="215"/>
      <c r="DL424" s="215"/>
      <c r="DM424" s="215"/>
      <c r="DN424" s="215"/>
      <c r="DO424" s="215"/>
      <c r="DP424" s="215"/>
      <c r="DQ424" s="215"/>
      <c r="DR424" s="215"/>
      <c r="DS424" s="215"/>
      <c r="DT424" s="215"/>
      <c r="DU424" s="215"/>
      <c r="DV424" s="215"/>
      <c r="DW424" s="215"/>
      <c r="DX424" s="215"/>
      <c r="DY424" s="215"/>
      <c r="DZ424" s="215"/>
      <c r="EA424" s="215"/>
      <c r="EB424" s="215"/>
      <c r="EC424" s="215"/>
      <c r="ED424" s="215"/>
      <c r="EE424" s="215"/>
      <c r="EF424" s="215"/>
      <c r="EG424" s="215"/>
      <c r="EH424" s="215"/>
      <c r="EI424" s="215"/>
      <c r="EJ424" s="215"/>
      <c r="EK424" s="215"/>
      <c r="EL424" s="215"/>
      <c r="EM424" s="215"/>
      <c r="EN424" s="215"/>
      <c r="EO424" s="215"/>
      <c r="EP424" s="215"/>
      <c r="EQ424" s="215"/>
      <c r="ER424" s="215"/>
      <c r="ES424" s="215"/>
      <c r="ET424" s="215"/>
      <c r="EU424" s="215"/>
      <c r="EV424" s="215"/>
      <c r="EW424" s="215"/>
      <c r="EX424" s="215"/>
    </row>
    <row r="425" spans="1:154" ht="18" x14ac:dyDescent="0.2">
      <c r="A425" s="262"/>
      <c r="B425" s="261"/>
      <c r="C425" s="261"/>
      <c r="D425" s="261"/>
      <c r="E425" s="261"/>
      <c r="F425" s="261"/>
      <c r="G425" s="265" t="s">
        <v>220</v>
      </c>
      <c r="H425" s="306"/>
      <c r="I425" s="306"/>
      <c r="J425" s="306">
        <f t="shared" si="99"/>
        <v>0</v>
      </c>
      <c r="K425" s="346"/>
      <c r="L425" s="306"/>
      <c r="M425" s="307"/>
      <c r="N425" s="306"/>
      <c r="O425" s="339">
        <f t="shared" si="114"/>
        <v>0</v>
      </c>
      <c r="P425" s="308">
        <f t="shared" si="101"/>
        <v>0</v>
      </c>
      <c r="Q425" s="305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  <c r="BI425" s="215"/>
      <c r="BJ425" s="215"/>
      <c r="BK425" s="215"/>
      <c r="BL425" s="215"/>
      <c r="BM425" s="215"/>
      <c r="BN425" s="215"/>
      <c r="BO425" s="215"/>
      <c r="BP425" s="215"/>
      <c r="BQ425" s="215"/>
      <c r="BR425" s="215"/>
      <c r="BS425" s="215"/>
      <c r="BT425" s="215"/>
      <c r="BU425" s="215"/>
      <c r="BV425" s="215"/>
      <c r="BW425" s="215"/>
      <c r="BX425" s="215"/>
      <c r="BY425" s="215"/>
      <c r="BZ425" s="215"/>
      <c r="CA425" s="215"/>
      <c r="CB425" s="215"/>
      <c r="CC425" s="215"/>
      <c r="CD425" s="215"/>
      <c r="CE425" s="215"/>
      <c r="CF425" s="215"/>
      <c r="CG425" s="215"/>
      <c r="CH425" s="215"/>
      <c r="CI425" s="215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15"/>
      <c r="CU425" s="215"/>
      <c r="CV425" s="215"/>
      <c r="CW425" s="215"/>
      <c r="CX425" s="215"/>
      <c r="CY425" s="215"/>
      <c r="CZ425" s="215"/>
      <c r="DA425" s="215"/>
      <c r="DB425" s="215"/>
      <c r="DC425" s="215"/>
      <c r="DD425" s="215"/>
      <c r="DE425" s="215"/>
      <c r="DF425" s="215"/>
      <c r="DG425" s="215"/>
      <c r="DH425" s="215"/>
      <c r="DI425" s="215"/>
      <c r="DJ425" s="215"/>
      <c r="DK425" s="215"/>
      <c r="DL425" s="215"/>
      <c r="DM425" s="215"/>
      <c r="DN425" s="215"/>
      <c r="DO425" s="215"/>
      <c r="DP425" s="215"/>
      <c r="DQ425" s="215"/>
      <c r="DR425" s="215"/>
      <c r="DS425" s="215"/>
      <c r="DT425" s="215"/>
      <c r="DU425" s="215"/>
      <c r="DV425" s="215"/>
      <c r="DW425" s="215"/>
      <c r="DX425" s="215"/>
      <c r="DY425" s="215"/>
      <c r="DZ425" s="215"/>
      <c r="EA425" s="215"/>
      <c r="EB425" s="215"/>
      <c r="EC425" s="215"/>
      <c r="ED425" s="215"/>
      <c r="EE425" s="215"/>
      <c r="EF425" s="215"/>
      <c r="EG425" s="215"/>
      <c r="EH425" s="215"/>
      <c r="EI425" s="215"/>
      <c r="EJ425" s="215"/>
      <c r="EK425" s="215"/>
      <c r="EL425" s="215"/>
      <c r="EM425" s="215"/>
      <c r="EN425" s="215"/>
      <c r="EO425" s="215"/>
      <c r="EP425" s="215"/>
      <c r="EQ425" s="215"/>
      <c r="ER425" s="215"/>
      <c r="ES425" s="215"/>
      <c r="ET425" s="215"/>
      <c r="EU425" s="215"/>
      <c r="EV425" s="215"/>
      <c r="EW425" s="215"/>
      <c r="EX425" s="215"/>
    </row>
    <row r="426" spans="1:154" ht="18" x14ac:dyDescent="0.2">
      <c r="A426" s="262"/>
      <c r="B426" s="261"/>
      <c r="C426" s="261"/>
      <c r="D426" s="261"/>
      <c r="E426" s="261"/>
      <c r="F426" s="261"/>
      <c r="G426" s="265" t="s">
        <v>221</v>
      </c>
      <c r="H426" s="306"/>
      <c r="I426" s="306"/>
      <c r="J426" s="306">
        <f t="shared" si="99"/>
        <v>0</v>
      </c>
      <c r="K426" s="346"/>
      <c r="L426" s="306"/>
      <c r="M426" s="307"/>
      <c r="N426" s="306"/>
      <c r="O426" s="339">
        <f t="shared" si="114"/>
        <v>0</v>
      </c>
      <c r="P426" s="308">
        <f t="shared" si="101"/>
        <v>0</v>
      </c>
      <c r="Q426" s="305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5"/>
      <c r="CA426" s="215"/>
      <c r="CB426" s="215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215"/>
      <c r="DV426" s="215"/>
      <c r="DW426" s="215"/>
      <c r="DX426" s="215"/>
      <c r="DY426" s="215"/>
      <c r="DZ426" s="215"/>
      <c r="EA426" s="215"/>
      <c r="EB426" s="215"/>
      <c r="EC426" s="215"/>
      <c r="ED426" s="215"/>
      <c r="EE426" s="215"/>
      <c r="EF426" s="215"/>
      <c r="EG426" s="215"/>
      <c r="EH426" s="215"/>
      <c r="EI426" s="215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</row>
    <row r="427" spans="1:154" ht="36" x14ac:dyDescent="0.2">
      <c r="A427" s="250"/>
      <c r="B427" s="251"/>
      <c r="C427" s="251"/>
      <c r="D427" s="251"/>
      <c r="E427" s="251"/>
      <c r="F427" s="251"/>
      <c r="G427" s="263" t="s">
        <v>222</v>
      </c>
      <c r="H427" s="302">
        <f>H428</f>
        <v>184500</v>
      </c>
      <c r="I427" s="302">
        <f>I428</f>
        <v>21066.07</v>
      </c>
      <c r="J427" s="306">
        <f t="shared" si="99"/>
        <v>163433.93</v>
      </c>
      <c r="K427" s="346"/>
      <c r="L427" s="302">
        <f>L428</f>
        <v>162000</v>
      </c>
      <c r="M427" s="284">
        <f>M428</f>
        <v>21066.07</v>
      </c>
      <c r="N427" s="302">
        <f>N428</f>
        <v>0</v>
      </c>
      <c r="O427" s="302">
        <f>O428</f>
        <v>21066.07</v>
      </c>
      <c r="P427" s="357">
        <f t="shared" si="101"/>
        <v>140933.93</v>
      </c>
      <c r="Q427" s="305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5"/>
      <c r="CA427" s="215"/>
      <c r="CB427" s="215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5"/>
      <c r="DD427" s="215"/>
      <c r="DE427" s="215"/>
      <c r="DF427" s="215"/>
      <c r="DG427" s="215"/>
      <c r="DH427" s="215"/>
      <c r="DI427" s="215"/>
      <c r="DJ427" s="215"/>
      <c r="DK427" s="215"/>
      <c r="DL427" s="215"/>
      <c r="DM427" s="215"/>
      <c r="DN427" s="215"/>
      <c r="DO427" s="215"/>
      <c r="DP427" s="215"/>
      <c r="DQ427" s="215"/>
      <c r="DR427" s="215"/>
      <c r="DS427" s="215"/>
      <c r="DT427" s="215"/>
      <c r="DU427" s="215"/>
      <c r="DV427" s="215"/>
      <c r="DW427" s="215"/>
      <c r="DX427" s="215"/>
      <c r="DY427" s="215"/>
      <c r="DZ427" s="215"/>
      <c r="EA427" s="215"/>
      <c r="EB427" s="215"/>
      <c r="EC427" s="215"/>
      <c r="ED427" s="215"/>
      <c r="EE427" s="215"/>
      <c r="EF427" s="215"/>
      <c r="EG427" s="215"/>
      <c r="EH427" s="215"/>
      <c r="EI427" s="215"/>
      <c r="EJ427" s="215"/>
      <c r="EK427" s="215"/>
      <c r="EL427" s="215"/>
      <c r="EM427" s="215"/>
      <c r="EN427" s="215"/>
      <c r="EO427" s="215"/>
      <c r="EP427" s="215"/>
      <c r="EQ427" s="215"/>
      <c r="ER427" s="215"/>
      <c r="ES427" s="215"/>
      <c r="ET427" s="215"/>
      <c r="EU427" s="215"/>
      <c r="EV427" s="215"/>
      <c r="EW427" s="215"/>
      <c r="EX427" s="215"/>
    </row>
    <row r="428" spans="1:154" ht="18" x14ac:dyDescent="0.2">
      <c r="A428" s="262"/>
      <c r="B428" s="261"/>
      <c r="C428" s="261"/>
      <c r="D428" s="261"/>
      <c r="E428" s="261"/>
      <c r="F428" s="261"/>
      <c r="G428" s="358" t="s">
        <v>223</v>
      </c>
      <c r="H428" s="306">
        <v>184500</v>
      </c>
      <c r="I428" s="306">
        <f>O428</f>
        <v>21066.07</v>
      </c>
      <c r="J428" s="306">
        <f t="shared" si="99"/>
        <v>163433.93</v>
      </c>
      <c r="K428" s="346"/>
      <c r="L428" s="306">
        <v>162000</v>
      </c>
      <c r="M428" s="307">
        <v>21066.07</v>
      </c>
      <c r="N428" s="306"/>
      <c r="O428" s="308">
        <f t="shared" ref="O428" si="115">M428+N428</f>
        <v>21066.07</v>
      </c>
      <c r="P428" s="308">
        <f t="shared" si="101"/>
        <v>140933.93</v>
      </c>
      <c r="Q428" s="305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5"/>
      <c r="CA428" s="215"/>
      <c r="CB428" s="215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5"/>
      <c r="DD428" s="215"/>
      <c r="DE428" s="215"/>
      <c r="DF428" s="215"/>
      <c r="DG428" s="215"/>
      <c r="DH428" s="215"/>
      <c r="DI428" s="215"/>
      <c r="DJ428" s="215"/>
      <c r="DK428" s="215"/>
      <c r="DL428" s="215"/>
      <c r="DM428" s="215"/>
      <c r="DN428" s="215"/>
      <c r="DO428" s="215"/>
      <c r="DP428" s="215"/>
      <c r="DQ428" s="215"/>
      <c r="DR428" s="215"/>
      <c r="DS428" s="215"/>
      <c r="DT428" s="215"/>
      <c r="DU428" s="215"/>
      <c r="DV428" s="215"/>
      <c r="DW428" s="215"/>
      <c r="DX428" s="215"/>
      <c r="DY428" s="215"/>
      <c r="DZ428" s="215"/>
      <c r="EA428" s="215"/>
      <c r="EB428" s="215"/>
      <c r="EC428" s="215"/>
      <c r="ED428" s="215"/>
      <c r="EE428" s="215"/>
      <c r="EF428" s="215"/>
      <c r="EG428" s="215"/>
      <c r="EH428" s="215"/>
      <c r="EI428" s="215"/>
      <c r="EJ428" s="215"/>
      <c r="EK428" s="215"/>
      <c r="EL428" s="215"/>
      <c r="EM428" s="215"/>
      <c r="EN428" s="215"/>
      <c r="EO428" s="215"/>
      <c r="EP428" s="215"/>
      <c r="EQ428" s="215"/>
      <c r="ER428" s="215"/>
      <c r="ES428" s="215"/>
      <c r="ET428" s="215"/>
      <c r="EU428" s="215"/>
      <c r="EV428" s="215"/>
      <c r="EW428" s="215"/>
      <c r="EX428" s="215"/>
    </row>
    <row r="429" spans="1:154" ht="54" x14ac:dyDescent="0.2">
      <c r="A429" s="250"/>
      <c r="B429" s="251"/>
      <c r="C429" s="251"/>
      <c r="D429" s="251"/>
      <c r="E429" s="251"/>
      <c r="F429" s="251"/>
      <c r="G429" s="263" t="s">
        <v>224</v>
      </c>
      <c r="H429" s="302">
        <f>H430</f>
        <v>7251000</v>
      </c>
      <c r="I429" s="302">
        <f>I430</f>
        <v>7234388.0099999998</v>
      </c>
      <c r="J429" s="306">
        <f t="shared" si="99"/>
        <v>16611.990000000224</v>
      </c>
      <c r="K429" s="346"/>
      <c r="L429" s="302">
        <f>L430</f>
        <v>7251000</v>
      </c>
      <c r="M429" s="284">
        <f>M430</f>
        <v>7220352.0099999998</v>
      </c>
      <c r="N429" s="302">
        <f>N430</f>
        <v>14036</v>
      </c>
      <c r="O429" s="302">
        <f>O430</f>
        <v>7234388.0099999998</v>
      </c>
      <c r="P429" s="357">
        <f t="shared" si="101"/>
        <v>16611.990000000224</v>
      </c>
      <c r="Q429" s="305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5"/>
      <c r="CA429" s="215"/>
      <c r="CB429" s="215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5"/>
      <c r="CM429" s="215"/>
      <c r="CN429" s="215"/>
      <c r="CO429" s="215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5"/>
      <c r="DD429" s="215"/>
      <c r="DE429" s="215"/>
      <c r="DF429" s="215"/>
      <c r="DG429" s="215"/>
      <c r="DH429" s="215"/>
      <c r="DI429" s="215"/>
      <c r="DJ429" s="215"/>
      <c r="DK429" s="215"/>
      <c r="DL429" s="215"/>
      <c r="DM429" s="215"/>
      <c r="DN429" s="215"/>
      <c r="DO429" s="215"/>
      <c r="DP429" s="215"/>
      <c r="DQ429" s="215"/>
      <c r="DR429" s="215"/>
      <c r="DS429" s="215"/>
      <c r="DT429" s="215"/>
      <c r="DU429" s="215"/>
      <c r="DV429" s="215"/>
      <c r="DW429" s="215"/>
      <c r="DX429" s="215"/>
      <c r="DY429" s="215"/>
      <c r="DZ429" s="215"/>
      <c r="EA429" s="215"/>
      <c r="EB429" s="215"/>
      <c r="EC429" s="215"/>
      <c r="ED429" s="215"/>
      <c r="EE429" s="215"/>
      <c r="EF429" s="215"/>
      <c r="EG429" s="215"/>
      <c r="EH429" s="215"/>
      <c r="EI429" s="215"/>
      <c r="EJ429" s="215"/>
      <c r="EK429" s="215"/>
      <c r="EL429" s="215"/>
      <c r="EM429" s="215"/>
      <c r="EN429" s="215"/>
      <c r="EO429" s="215"/>
      <c r="EP429" s="215"/>
      <c r="EQ429" s="215"/>
      <c r="ER429" s="215"/>
      <c r="ES429" s="215"/>
      <c r="ET429" s="215"/>
      <c r="EU429" s="215"/>
      <c r="EV429" s="215"/>
      <c r="EW429" s="215"/>
      <c r="EX429" s="215"/>
    </row>
    <row r="430" spans="1:154" ht="18" x14ac:dyDescent="0.2">
      <c r="A430" s="262"/>
      <c r="B430" s="261"/>
      <c r="C430" s="261"/>
      <c r="D430" s="261"/>
      <c r="E430" s="261"/>
      <c r="F430" s="261"/>
      <c r="G430" s="358" t="s">
        <v>225</v>
      </c>
      <c r="H430" s="306">
        <v>7251000</v>
      </c>
      <c r="I430" s="306">
        <f>O430</f>
        <v>7234388.0099999998</v>
      </c>
      <c r="J430" s="306">
        <f t="shared" si="99"/>
        <v>16611.990000000224</v>
      </c>
      <c r="K430" s="346"/>
      <c r="L430" s="306">
        <v>7251000</v>
      </c>
      <c r="M430" s="307">
        <v>7220352.0099999998</v>
      </c>
      <c r="N430" s="306">
        <v>14036</v>
      </c>
      <c r="O430" s="308">
        <f t="shared" ref="O430" si="116">M430+N430</f>
        <v>7234388.0099999998</v>
      </c>
      <c r="P430" s="308">
        <f t="shared" si="101"/>
        <v>16611.990000000224</v>
      </c>
      <c r="Q430" s="305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5"/>
      <c r="CA430" s="215"/>
      <c r="CB430" s="215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5"/>
      <c r="CM430" s="215"/>
      <c r="CN430" s="215"/>
      <c r="CO430" s="215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5"/>
      <c r="DD430" s="215"/>
      <c r="DE430" s="215"/>
      <c r="DF430" s="215"/>
      <c r="DG430" s="215"/>
      <c r="DH430" s="215"/>
      <c r="DI430" s="215"/>
      <c r="DJ430" s="215"/>
      <c r="DK430" s="215"/>
      <c r="DL430" s="215"/>
      <c r="DM430" s="215"/>
      <c r="DN430" s="215"/>
      <c r="DO430" s="215"/>
      <c r="DP430" s="215"/>
      <c r="DQ430" s="215"/>
      <c r="DR430" s="215"/>
      <c r="DS430" s="215"/>
      <c r="DT430" s="215"/>
      <c r="DU430" s="215"/>
      <c r="DV430" s="215"/>
      <c r="DW430" s="215"/>
      <c r="DX430" s="215"/>
      <c r="DY430" s="215"/>
      <c r="DZ430" s="215"/>
      <c r="EA430" s="215"/>
      <c r="EB430" s="215"/>
      <c r="EC430" s="215"/>
      <c r="ED430" s="215"/>
      <c r="EE430" s="215"/>
      <c r="EF430" s="215"/>
      <c r="EG430" s="215"/>
      <c r="EH430" s="215"/>
      <c r="EI430" s="215"/>
      <c r="EJ430" s="215"/>
      <c r="EK430" s="215"/>
      <c r="EL430" s="215"/>
      <c r="EM430" s="215"/>
      <c r="EN430" s="215"/>
      <c r="EO430" s="215"/>
      <c r="EP430" s="215"/>
      <c r="EQ430" s="215"/>
      <c r="ER430" s="215"/>
      <c r="ES430" s="215"/>
      <c r="ET430" s="215"/>
      <c r="EU430" s="215"/>
      <c r="EV430" s="215"/>
      <c r="EW430" s="215"/>
      <c r="EX430" s="215"/>
    </row>
    <row r="431" spans="1:154" ht="18" x14ac:dyDescent="0.2">
      <c r="A431" s="262"/>
      <c r="B431" s="261"/>
      <c r="C431" s="261"/>
      <c r="D431" s="261"/>
      <c r="E431" s="261"/>
      <c r="F431" s="261"/>
      <c r="G431" s="263" t="s">
        <v>226</v>
      </c>
      <c r="H431" s="302">
        <f>+H432+H433</f>
        <v>0</v>
      </c>
      <c r="I431" s="302">
        <f>+I432+I433</f>
        <v>0</v>
      </c>
      <c r="J431" s="306">
        <f t="shared" si="99"/>
        <v>0</v>
      </c>
      <c r="K431" s="346"/>
      <c r="L431" s="302">
        <f>+L432+L433</f>
        <v>0</v>
      </c>
      <c r="M431" s="302">
        <f>+M432+M433</f>
        <v>0</v>
      </c>
      <c r="N431" s="302">
        <f>+N432+N433</f>
        <v>0</v>
      </c>
      <c r="O431" s="302">
        <f t="shared" ref="O431" si="117">+O432+O433</f>
        <v>0</v>
      </c>
      <c r="P431" s="304">
        <f t="shared" si="101"/>
        <v>0</v>
      </c>
      <c r="Q431" s="305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5"/>
      <c r="CA431" s="215"/>
      <c r="CB431" s="215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5"/>
      <c r="CM431" s="215"/>
      <c r="CN431" s="215"/>
      <c r="CO431" s="215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5"/>
      <c r="DD431" s="215"/>
      <c r="DE431" s="215"/>
      <c r="DF431" s="215"/>
      <c r="DG431" s="215"/>
      <c r="DH431" s="215"/>
      <c r="DI431" s="215"/>
      <c r="DJ431" s="215"/>
      <c r="DK431" s="215"/>
      <c r="DL431" s="215"/>
      <c r="DM431" s="215"/>
      <c r="DN431" s="215"/>
      <c r="DO431" s="215"/>
      <c r="DP431" s="215"/>
      <c r="DQ431" s="215"/>
      <c r="DR431" s="215"/>
      <c r="DS431" s="215"/>
      <c r="DT431" s="215"/>
      <c r="DU431" s="215"/>
      <c r="DV431" s="215"/>
      <c r="DW431" s="215"/>
      <c r="DX431" s="215"/>
      <c r="DY431" s="215"/>
      <c r="DZ431" s="215"/>
      <c r="EA431" s="215"/>
      <c r="EB431" s="215"/>
      <c r="EC431" s="215"/>
      <c r="ED431" s="215"/>
      <c r="EE431" s="215"/>
      <c r="EF431" s="215"/>
      <c r="EG431" s="215"/>
      <c r="EH431" s="215"/>
      <c r="EI431" s="215"/>
      <c r="EJ431" s="215"/>
      <c r="EK431" s="215"/>
      <c r="EL431" s="215"/>
      <c r="EM431" s="215"/>
      <c r="EN431" s="215"/>
      <c r="EO431" s="215"/>
      <c r="EP431" s="215"/>
      <c r="EQ431" s="215"/>
      <c r="ER431" s="215"/>
      <c r="ES431" s="215"/>
      <c r="ET431" s="215"/>
      <c r="EU431" s="215"/>
      <c r="EV431" s="215"/>
      <c r="EW431" s="215"/>
      <c r="EX431" s="215"/>
    </row>
    <row r="432" spans="1:154" ht="18" x14ac:dyDescent="0.2">
      <c r="A432" s="262"/>
      <c r="B432" s="261"/>
      <c r="C432" s="261"/>
      <c r="D432" s="261"/>
      <c r="E432" s="261"/>
      <c r="F432" s="261"/>
      <c r="G432" s="265" t="s">
        <v>227</v>
      </c>
      <c r="H432" s="306"/>
      <c r="I432" s="306"/>
      <c r="J432" s="306">
        <f t="shared" si="99"/>
        <v>0</v>
      </c>
      <c r="K432" s="346"/>
      <c r="L432" s="306"/>
      <c r="M432" s="307"/>
      <c r="N432" s="306"/>
      <c r="O432" s="308">
        <f t="shared" ref="O432:O441" si="118">M432+N432</f>
        <v>0</v>
      </c>
      <c r="P432" s="308">
        <f t="shared" si="101"/>
        <v>0</v>
      </c>
      <c r="Q432" s="305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5"/>
      <c r="DD432" s="215"/>
      <c r="DE432" s="215"/>
      <c r="DF432" s="215"/>
      <c r="DG432" s="215"/>
      <c r="DH432" s="215"/>
      <c r="DI432" s="215"/>
      <c r="DJ432" s="215"/>
      <c r="DK432" s="215"/>
      <c r="DL432" s="215"/>
      <c r="DM432" s="215"/>
      <c r="DN432" s="215"/>
      <c r="DO432" s="215"/>
      <c r="DP432" s="215"/>
      <c r="DQ432" s="215"/>
      <c r="DR432" s="215"/>
      <c r="DS432" s="215"/>
      <c r="DT432" s="215"/>
      <c r="DU432" s="215"/>
      <c r="DV432" s="215"/>
      <c r="DW432" s="215"/>
      <c r="DX432" s="215"/>
      <c r="DY432" s="215"/>
      <c r="DZ432" s="215"/>
      <c r="EA432" s="215"/>
      <c r="EB432" s="215"/>
      <c r="EC432" s="215"/>
      <c r="ED432" s="215"/>
      <c r="EE432" s="215"/>
      <c r="EF432" s="215"/>
      <c r="EG432" s="215"/>
      <c r="EH432" s="215"/>
      <c r="EI432" s="215"/>
      <c r="EJ432" s="215"/>
      <c r="EK432" s="215"/>
      <c r="EL432" s="215"/>
      <c r="EM432" s="215"/>
      <c r="EN432" s="215"/>
      <c r="EO432" s="215"/>
      <c r="EP432" s="215"/>
      <c r="EQ432" s="215"/>
      <c r="ER432" s="215"/>
      <c r="ES432" s="215"/>
      <c r="ET432" s="215"/>
      <c r="EU432" s="215"/>
      <c r="EV432" s="215"/>
      <c r="EW432" s="215"/>
      <c r="EX432" s="215"/>
    </row>
    <row r="433" spans="1:154" ht="18" x14ac:dyDescent="0.2">
      <c r="A433" s="262"/>
      <c r="B433" s="261"/>
      <c r="C433" s="261"/>
      <c r="D433" s="261"/>
      <c r="E433" s="261"/>
      <c r="F433" s="261"/>
      <c r="G433" s="265" t="s">
        <v>436</v>
      </c>
      <c r="H433" s="306"/>
      <c r="I433" s="306"/>
      <c r="J433" s="306">
        <f t="shared" si="99"/>
        <v>0</v>
      </c>
      <c r="K433" s="346"/>
      <c r="L433" s="306"/>
      <c r="M433" s="307"/>
      <c r="N433" s="306"/>
      <c r="O433" s="308">
        <f t="shared" si="118"/>
        <v>0</v>
      </c>
      <c r="P433" s="308">
        <f t="shared" si="101"/>
        <v>0</v>
      </c>
      <c r="Q433" s="305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5"/>
      <c r="BL433" s="215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5"/>
      <c r="CG433" s="215"/>
      <c r="CH433" s="215"/>
      <c r="CI433" s="215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15"/>
      <c r="CU433" s="215"/>
      <c r="CV433" s="215"/>
      <c r="CW433" s="215"/>
      <c r="CX433" s="215"/>
      <c r="CY433" s="215"/>
      <c r="CZ433" s="215"/>
      <c r="DA433" s="215"/>
      <c r="DB433" s="215"/>
      <c r="DC433" s="215"/>
      <c r="DD433" s="215"/>
      <c r="DE433" s="215"/>
      <c r="DF433" s="215"/>
      <c r="DG433" s="215"/>
      <c r="DH433" s="215"/>
      <c r="DI433" s="215"/>
      <c r="DJ433" s="215"/>
      <c r="DK433" s="215"/>
      <c r="DL433" s="215"/>
      <c r="DM433" s="215"/>
      <c r="DN433" s="215"/>
      <c r="DO433" s="215"/>
      <c r="DP433" s="215"/>
      <c r="DQ433" s="215"/>
      <c r="DR433" s="215"/>
      <c r="DS433" s="215"/>
      <c r="DT433" s="215"/>
      <c r="DU433" s="215"/>
      <c r="DV433" s="215"/>
      <c r="DW433" s="215"/>
      <c r="DX433" s="215"/>
      <c r="DY433" s="215"/>
      <c r="DZ433" s="215"/>
      <c r="EA433" s="215"/>
      <c r="EB433" s="215"/>
      <c r="EC433" s="215"/>
      <c r="ED433" s="215"/>
      <c r="EE433" s="215"/>
      <c r="EF433" s="215"/>
      <c r="EG433" s="215"/>
      <c r="EH433" s="215"/>
      <c r="EI433" s="215"/>
      <c r="EJ433" s="215"/>
      <c r="EK433" s="215"/>
      <c r="EL433" s="215"/>
      <c r="EM433" s="215"/>
      <c r="EN433" s="215"/>
      <c r="EO433" s="215"/>
      <c r="EP433" s="215"/>
      <c r="EQ433" s="215"/>
      <c r="ER433" s="215"/>
      <c r="ES433" s="215"/>
      <c r="ET433" s="215"/>
      <c r="EU433" s="215"/>
      <c r="EV433" s="215"/>
      <c r="EW433" s="215"/>
      <c r="EX433" s="215"/>
    </row>
    <row r="434" spans="1:154" s="45" customFormat="1" ht="18" x14ac:dyDescent="0.25">
      <c r="A434" s="250"/>
      <c r="B434" s="251"/>
      <c r="C434" s="251"/>
      <c r="D434" s="251"/>
      <c r="E434" s="251"/>
      <c r="F434" s="251"/>
      <c r="G434" s="263" t="s">
        <v>228</v>
      </c>
      <c r="H434" s="302"/>
      <c r="I434" s="302"/>
      <c r="J434" s="306">
        <f t="shared" si="99"/>
        <v>0</v>
      </c>
      <c r="K434" s="346"/>
      <c r="L434" s="302"/>
      <c r="M434" s="284"/>
      <c r="N434" s="302"/>
      <c r="O434" s="308">
        <f t="shared" si="118"/>
        <v>0</v>
      </c>
      <c r="P434" s="357">
        <f t="shared" si="101"/>
        <v>0</v>
      </c>
      <c r="Q434" s="305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0"/>
      <c r="B435" s="251"/>
      <c r="C435" s="251"/>
      <c r="D435" s="251"/>
      <c r="E435" s="251"/>
      <c r="F435" s="251"/>
      <c r="G435" s="263" t="s">
        <v>229</v>
      </c>
      <c r="H435" s="302"/>
      <c r="I435" s="302"/>
      <c r="J435" s="306">
        <f t="shared" si="99"/>
        <v>0</v>
      </c>
      <c r="K435" s="346"/>
      <c r="L435" s="302"/>
      <c r="M435" s="284"/>
      <c r="N435" s="302"/>
      <c r="O435" s="308">
        <f t="shared" si="118"/>
        <v>0</v>
      </c>
      <c r="P435" s="357">
        <f t="shared" si="101"/>
        <v>0</v>
      </c>
      <c r="Q435" s="305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0"/>
      <c r="B436" s="251"/>
      <c r="C436" s="251"/>
      <c r="D436" s="251"/>
      <c r="E436" s="251"/>
      <c r="F436" s="251"/>
      <c r="G436" s="263" t="s">
        <v>230</v>
      </c>
      <c r="H436" s="302">
        <v>55000</v>
      </c>
      <c r="I436" s="302">
        <f>O436</f>
        <v>52980</v>
      </c>
      <c r="J436" s="306">
        <f t="shared" si="99"/>
        <v>2020</v>
      </c>
      <c r="K436" s="346"/>
      <c r="L436" s="302">
        <v>55000</v>
      </c>
      <c r="M436" s="284">
        <v>43500</v>
      </c>
      <c r="N436" s="302">
        <v>9480</v>
      </c>
      <c r="O436" s="308">
        <f t="shared" si="118"/>
        <v>52980</v>
      </c>
      <c r="P436" s="357">
        <f t="shared" si="101"/>
        <v>2020</v>
      </c>
      <c r="Q436" s="305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0"/>
      <c r="B437" s="251"/>
      <c r="C437" s="251"/>
      <c r="D437" s="251"/>
      <c r="E437" s="251"/>
      <c r="F437" s="251"/>
      <c r="G437" s="263" t="s">
        <v>231</v>
      </c>
      <c r="H437" s="302">
        <v>24000</v>
      </c>
      <c r="I437" s="302">
        <f>O437</f>
        <v>23208</v>
      </c>
      <c r="J437" s="306">
        <f t="shared" si="99"/>
        <v>792</v>
      </c>
      <c r="K437" s="346"/>
      <c r="L437" s="302">
        <v>24000</v>
      </c>
      <c r="M437" s="284">
        <v>21483</v>
      </c>
      <c r="N437" s="302">
        <v>1725</v>
      </c>
      <c r="O437" s="308">
        <f t="shared" si="118"/>
        <v>23208</v>
      </c>
      <c r="P437" s="357">
        <f t="shared" si="101"/>
        <v>792</v>
      </c>
      <c r="Q437" s="305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0"/>
      <c r="B438" s="251"/>
      <c r="C438" s="251"/>
      <c r="D438" s="251"/>
      <c r="E438" s="251"/>
      <c r="F438" s="251"/>
      <c r="G438" s="263" t="s">
        <v>232</v>
      </c>
      <c r="H438" s="302">
        <v>224000</v>
      </c>
      <c r="I438" s="302">
        <f>O438</f>
        <v>223197</v>
      </c>
      <c r="J438" s="306">
        <f t="shared" si="99"/>
        <v>803</v>
      </c>
      <c r="K438" s="346"/>
      <c r="L438" s="302">
        <v>224000</v>
      </c>
      <c r="M438" s="284">
        <v>183716</v>
      </c>
      <c r="N438" s="302">
        <v>39481</v>
      </c>
      <c r="O438" s="308">
        <f t="shared" si="118"/>
        <v>223197</v>
      </c>
      <c r="P438" s="357">
        <f t="shared" si="101"/>
        <v>803</v>
      </c>
      <c r="Q438" s="305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0"/>
      <c r="B439" s="251"/>
      <c r="C439" s="251"/>
      <c r="D439" s="251"/>
      <c r="E439" s="251"/>
      <c r="F439" s="251"/>
      <c r="G439" s="263" t="s">
        <v>437</v>
      </c>
      <c r="H439" s="302"/>
      <c r="I439" s="302"/>
      <c r="J439" s="306"/>
      <c r="K439" s="346"/>
      <c r="L439" s="302"/>
      <c r="M439" s="284"/>
      <c r="N439" s="302"/>
      <c r="O439" s="308"/>
      <c r="P439" s="357"/>
      <c r="Q439" s="305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2"/>
      <c r="B440" s="261"/>
      <c r="C440" s="261"/>
      <c r="D440" s="261"/>
      <c r="E440" s="261"/>
      <c r="F440" s="261"/>
      <c r="G440" s="263" t="s">
        <v>233</v>
      </c>
      <c r="H440" s="306"/>
      <c r="I440" s="306"/>
      <c r="J440" s="306">
        <f t="shared" si="99"/>
        <v>0</v>
      </c>
      <c r="K440" s="346"/>
      <c r="L440" s="306"/>
      <c r="M440" s="307"/>
      <c r="N440" s="306"/>
      <c r="O440" s="308">
        <f t="shared" si="118"/>
        <v>0</v>
      </c>
      <c r="P440" s="308">
        <f t="shared" si="101"/>
        <v>0</v>
      </c>
      <c r="Q440" s="305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5"/>
      <c r="CA440" s="215"/>
      <c r="CB440" s="215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5"/>
      <c r="DD440" s="215"/>
      <c r="DE440" s="215"/>
      <c r="DF440" s="215"/>
      <c r="DG440" s="215"/>
      <c r="DH440" s="215"/>
      <c r="DI440" s="215"/>
      <c r="DJ440" s="215"/>
      <c r="DK440" s="215"/>
      <c r="DL440" s="215"/>
      <c r="DM440" s="215"/>
      <c r="DN440" s="215"/>
      <c r="DO440" s="215"/>
      <c r="DP440" s="215"/>
      <c r="DQ440" s="215"/>
      <c r="DR440" s="215"/>
      <c r="DS440" s="215"/>
      <c r="DT440" s="215"/>
      <c r="DU440" s="215"/>
      <c r="DV440" s="215"/>
      <c r="DW440" s="215"/>
      <c r="DX440" s="215"/>
      <c r="DY440" s="215"/>
      <c r="DZ440" s="215"/>
      <c r="EA440" s="215"/>
      <c r="EB440" s="215"/>
      <c r="EC440" s="215"/>
      <c r="ED440" s="215"/>
      <c r="EE440" s="215"/>
      <c r="EF440" s="215"/>
      <c r="EG440" s="215"/>
      <c r="EH440" s="215"/>
      <c r="EI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</row>
    <row r="441" spans="1:154" ht="18" x14ac:dyDescent="0.2">
      <c r="A441" s="262"/>
      <c r="B441" s="261"/>
      <c r="C441" s="261"/>
      <c r="D441" s="261"/>
      <c r="E441" s="261"/>
      <c r="F441" s="251" t="s">
        <v>31</v>
      </c>
      <c r="G441" s="263" t="s">
        <v>425</v>
      </c>
      <c r="H441" s="306"/>
      <c r="I441" s="306"/>
      <c r="J441" s="306">
        <f t="shared" si="99"/>
        <v>0</v>
      </c>
      <c r="K441" s="346"/>
      <c r="L441" s="306"/>
      <c r="M441" s="339"/>
      <c r="N441" s="306"/>
      <c r="O441" s="308">
        <f t="shared" si="118"/>
        <v>0</v>
      </c>
      <c r="P441" s="308">
        <f t="shared" si="101"/>
        <v>0</v>
      </c>
      <c r="Q441" s="305" t="e">
        <f t="shared" ref="Q441" si="119">ROUND(O441/L441*100,2)</f>
        <v>#DIV/0!</v>
      </c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5"/>
      <c r="BN441" s="215"/>
      <c r="BO441" s="215"/>
      <c r="BP441" s="215"/>
      <c r="BQ441" s="215"/>
      <c r="BR441" s="215"/>
      <c r="BS441" s="215"/>
      <c r="BT441" s="215"/>
      <c r="BU441" s="215"/>
      <c r="BV441" s="215"/>
      <c r="BW441" s="215"/>
      <c r="BX441" s="215"/>
      <c r="BY441" s="215"/>
      <c r="BZ441" s="215"/>
      <c r="CA441" s="215"/>
      <c r="CB441" s="215"/>
      <c r="CC441" s="215"/>
      <c r="CD441" s="215"/>
      <c r="CE441" s="215"/>
      <c r="CF441" s="215"/>
      <c r="CG441" s="215"/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A441" s="215"/>
      <c r="EB441" s="215"/>
      <c r="EC441" s="215"/>
      <c r="ED441" s="215"/>
      <c r="EE441" s="215"/>
      <c r="EF441" s="215"/>
      <c r="EG441" s="215"/>
      <c r="EH441" s="215"/>
      <c r="EI441" s="215"/>
      <c r="EJ441" s="215"/>
      <c r="EK441" s="215"/>
      <c r="EL441" s="215"/>
      <c r="EM441" s="215"/>
      <c r="EN441" s="215"/>
      <c r="EO441" s="215"/>
      <c r="EP441" s="215"/>
      <c r="EQ441" s="215"/>
      <c r="ER441" s="215"/>
      <c r="ES441" s="215"/>
      <c r="ET441" s="215"/>
      <c r="EU441" s="215"/>
      <c r="EV441" s="215"/>
      <c r="EW441" s="215"/>
      <c r="EX441" s="215"/>
    </row>
    <row r="442" spans="1:154" ht="54" x14ac:dyDescent="0.2">
      <c r="A442" s="262"/>
      <c r="B442" s="261"/>
      <c r="C442" s="261"/>
      <c r="D442" s="353">
        <v>60</v>
      </c>
      <c r="E442" s="353"/>
      <c r="F442" s="353"/>
      <c r="G442" s="359" t="s">
        <v>207</v>
      </c>
      <c r="H442" s="306">
        <f>H443+H444</f>
        <v>0</v>
      </c>
      <c r="I442" s="306">
        <f>I443+I444</f>
        <v>0</v>
      </c>
      <c r="J442" s="306">
        <f t="shared" si="99"/>
        <v>0</v>
      </c>
      <c r="K442" s="346" t="e">
        <f t="shared" ref="K442" si="120">ROUND(I442/H442*100,2)</f>
        <v>#DIV/0!</v>
      </c>
      <c r="L442" s="306">
        <f>L443+L444</f>
        <v>0</v>
      </c>
      <c r="M442" s="306">
        <f>M443+M444</f>
        <v>0</v>
      </c>
      <c r="N442" s="306">
        <f>N443+N444</f>
        <v>0</v>
      </c>
      <c r="O442" s="306">
        <f>O443+O444</f>
        <v>0</v>
      </c>
      <c r="P442" s="306">
        <f t="shared" ref="P442" si="121">P443+P444</f>
        <v>0</v>
      </c>
      <c r="Q442" s="305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5"/>
      <c r="DD442" s="215"/>
      <c r="DE442" s="215"/>
      <c r="DF442" s="215"/>
      <c r="DG442" s="215"/>
      <c r="DH442" s="215"/>
      <c r="DI442" s="215"/>
      <c r="DJ442" s="215"/>
      <c r="DK442" s="215"/>
      <c r="DL442" s="215"/>
      <c r="DM442" s="215"/>
      <c r="DN442" s="215"/>
      <c r="DO442" s="215"/>
      <c r="DP442" s="215"/>
      <c r="DQ442" s="215"/>
      <c r="DR442" s="215"/>
      <c r="DS442" s="215"/>
      <c r="DT442" s="215"/>
      <c r="DU442" s="215"/>
      <c r="DV442" s="215"/>
      <c r="DW442" s="215"/>
      <c r="DX442" s="215"/>
      <c r="DY442" s="215"/>
      <c r="DZ442" s="215"/>
      <c r="EA442" s="215"/>
      <c r="EB442" s="215"/>
      <c r="EC442" s="215"/>
      <c r="ED442" s="215"/>
      <c r="EE442" s="215"/>
      <c r="EF442" s="215"/>
      <c r="EG442" s="215"/>
      <c r="EH442" s="215"/>
      <c r="EI442" s="215"/>
      <c r="EJ442" s="215"/>
      <c r="EK442" s="215"/>
      <c r="EL442" s="215"/>
      <c r="EM442" s="215"/>
      <c r="EN442" s="215"/>
      <c r="EO442" s="215"/>
      <c r="EP442" s="215"/>
      <c r="EQ442" s="215"/>
      <c r="ER442" s="215"/>
      <c r="ES442" s="215"/>
      <c r="ET442" s="215"/>
      <c r="EU442" s="215"/>
      <c r="EV442" s="215"/>
      <c r="EW442" s="215"/>
      <c r="EX442" s="215"/>
    </row>
    <row r="443" spans="1:154" ht="18" x14ac:dyDescent="0.2">
      <c r="A443" s="262"/>
      <c r="B443" s="261"/>
      <c r="C443" s="261"/>
      <c r="D443" s="348"/>
      <c r="E443" s="360" t="s">
        <v>55</v>
      </c>
      <c r="F443" s="348"/>
      <c r="G443" s="355" t="s">
        <v>269</v>
      </c>
      <c r="H443" s="306"/>
      <c r="I443" s="306"/>
      <c r="J443" s="306">
        <f t="shared" si="99"/>
        <v>0</v>
      </c>
      <c r="K443" s="346"/>
      <c r="L443" s="306"/>
      <c r="M443" s="339"/>
      <c r="N443" s="306"/>
      <c r="O443" s="336">
        <f t="shared" ref="O443:O445" si="122">M443+N443</f>
        <v>0</v>
      </c>
      <c r="P443" s="336"/>
      <c r="Q443" s="305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5"/>
      <c r="DD443" s="215"/>
      <c r="DE443" s="215"/>
      <c r="DF443" s="215"/>
      <c r="DG443" s="215"/>
      <c r="DH443" s="215"/>
      <c r="DI443" s="215"/>
      <c r="DJ443" s="215"/>
      <c r="DK443" s="215"/>
      <c r="DL443" s="215"/>
      <c r="DM443" s="215"/>
      <c r="DN443" s="215"/>
      <c r="DO443" s="215"/>
      <c r="DP443" s="215"/>
      <c r="DQ443" s="215"/>
      <c r="DR443" s="215"/>
      <c r="DS443" s="215"/>
      <c r="DT443" s="215"/>
      <c r="DU443" s="215"/>
      <c r="DV443" s="215"/>
      <c r="DW443" s="215"/>
      <c r="DX443" s="215"/>
      <c r="DY443" s="215"/>
      <c r="DZ443" s="215"/>
      <c r="EA443" s="215"/>
      <c r="EB443" s="215"/>
      <c r="EC443" s="215"/>
      <c r="ED443" s="215"/>
      <c r="EE443" s="215"/>
      <c r="EF443" s="215"/>
      <c r="EG443" s="215"/>
      <c r="EH443" s="215"/>
      <c r="EI443" s="215"/>
      <c r="EJ443" s="215"/>
      <c r="EK443" s="215"/>
      <c r="EL443" s="215"/>
      <c r="EM443" s="215"/>
      <c r="EN443" s="215"/>
      <c r="EO443" s="215"/>
      <c r="EP443" s="215"/>
      <c r="EQ443" s="215"/>
      <c r="ER443" s="215"/>
      <c r="ES443" s="215"/>
      <c r="ET443" s="215"/>
      <c r="EU443" s="215"/>
      <c r="EV443" s="215"/>
      <c r="EW443" s="215"/>
      <c r="EX443" s="215"/>
    </row>
    <row r="444" spans="1:154" ht="18" x14ac:dyDescent="0.2">
      <c r="A444" s="262"/>
      <c r="B444" s="261"/>
      <c r="C444" s="261"/>
      <c r="D444" s="348"/>
      <c r="E444" s="360" t="s">
        <v>27</v>
      </c>
      <c r="F444" s="348"/>
      <c r="G444" s="355" t="s">
        <v>270</v>
      </c>
      <c r="H444" s="306"/>
      <c r="I444" s="306"/>
      <c r="J444" s="306">
        <f t="shared" si="99"/>
        <v>0</v>
      </c>
      <c r="K444" s="346"/>
      <c r="L444" s="306"/>
      <c r="M444" s="339"/>
      <c r="N444" s="306"/>
      <c r="O444" s="336">
        <f t="shared" si="122"/>
        <v>0</v>
      </c>
      <c r="P444" s="336"/>
      <c r="Q444" s="305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5"/>
      <c r="DD444" s="215"/>
      <c r="DE444" s="215"/>
      <c r="DF444" s="215"/>
      <c r="DG444" s="215"/>
      <c r="DH444" s="215"/>
      <c r="DI444" s="215"/>
      <c r="DJ444" s="215"/>
      <c r="DK444" s="215"/>
      <c r="DL444" s="215"/>
      <c r="DM444" s="215"/>
      <c r="DN444" s="215"/>
      <c r="DO444" s="215"/>
      <c r="DP444" s="215"/>
      <c r="DQ444" s="215"/>
      <c r="DR444" s="215"/>
      <c r="DS444" s="215"/>
      <c r="DT444" s="215"/>
      <c r="DU444" s="215"/>
      <c r="DV444" s="215"/>
      <c r="DW444" s="215"/>
      <c r="DX444" s="215"/>
      <c r="DY444" s="215"/>
      <c r="DZ444" s="215"/>
      <c r="EA444" s="215"/>
      <c r="EB444" s="215"/>
      <c r="EC444" s="215"/>
      <c r="ED444" s="215"/>
      <c r="EE444" s="215"/>
      <c r="EF444" s="215"/>
      <c r="EG444" s="215"/>
      <c r="EH444" s="215"/>
      <c r="EI444" s="215"/>
      <c r="EJ444" s="215"/>
      <c r="EK444" s="215"/>
      <c r="EL444" s="215"/>
      <c r="EM444" s="215"/>
      <c r="EN444" s="215"/>
      <c r="EO444" s="215"/>
      <c r="EP444" s="215"/>
      <c r="EQ444" s="215"/>
      <c r="ER444" s="215"/>
      <c r="ES444" s="215"/>
      <c r="ET444" s="215"/>
      <c r="EU444" s="215"/>
      <c r="EV444" s="215"/>
      <c r="EW444" s="215"/>
      <c r="EX444" s="215"/>
    </row>
    <row r="445" spans="1:154" ht="18" x14ac:dyDescent="0.2">
      <c r="A445" s="311"/>
      <c r="B445" s="312"/>
      <c r="C445" s="312"/>
      <c r="D445" s="312">
        <v>85</v>
      </c>
      <c r="E445" s="312"/>
      <c r="F445" s="312"/>
      <c r="G445" s="314" t="s">
        <v>87</v>
      </c>
      <c r="H445" s="315"/>
      <c r="I445" s="315">
        <v>-25488.17</v>
      </c>
      <c r="J445" s="315">
        <f t="shared" si="99"/>
        <v>25488.17</v>
      </c>
      <c r="K445" s="361"/>
      <c r="L445" s="315"/>
      <c r="M445" s="317">
        <v>-25438.17</v>
      </c>
      <c r="N445" s="315">
        <v>-50</v>
      </c>
      <c r="O445" s="362">
        <f t="shared" si="122"/>
        <v>-25488.17</v>
      </c>
      <c r="P445" s="362">
        <f t="shared" si="101"/>
        <v>25488.17</v>
      </c>
      <c r="Q445" s="319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5"/>
      <c r="DD445" s="215"/>
      <c r="DE445" s="215"/>
      <c r="DF445" s="215"/>
      <c r="DG445" s="215"/>
      <c r="DH445" s="215"/>
      <c r="DI445" s="215"/>
      <c r="DJ445" s="215"/>
      <c r="DK445" s="215"/>
      <c r="DL445" s="215"/>
      <c r="DM445" s="215"/>
      <c r="DN445" s="215"/>
      <c r="DO445" s="215"/>
      <c r="DP445" s="215"/>
      <c r="DQ445" s="215"/>
      <c r="DR445" s="215"/>
      <c r="DS445" s="215"/>
      <c r="DT445" s="215"/>
      <c r="DU445" s="215"/>
      <c r="DV445" s="215"/>
      <c r="DW445" s="215"/>
      <c r="DX445" s="215"/>
      <c r="DY445" s="215"/>
      <c r="DZ445" s="215"/>
      <c r="EA445" s="215"/>
      <c r="EB445" s="215"/>
      <c r="EC445" s="215"/>
      <c r="ED445" s="215"/>
      <c r="EE445" s="215"/>
      <c r="EF445" s="215"/>
      <c r="EG445" s="215"/>
      <c r="EH445" s="215"/>
      <c r="EI445" s="215"/>
      <c r="EJ445" s="215"/>
      <c r="EK445" s="215"/>
      <c r="EL445" s="215"/>
      <c r="EM445" s="215"/>
      <c r="EN445" s="215"/>
      <c r="EO445" s="215"/>
      <c r="EP445" s="215"/>
      <c r="EQ445" s="215"/>
      <c r="ER445" s="215"/>
      <c r="ES445" s="215"/>
      <c r="ET445" s="215"/>
      <c r="EU445" s="215"/>
      <c r="EV445" s="215"/>
      <c r="EW445" s="215"/>
      <c r="EX445" s="215"/>
    </row>
    <row r="446" spans="1:154" ht="18" x14ac:dyDescent="0.2">
      <c r="A446" s="262"/>
      <c r="B446" s="261"/>
      <c r="C446" s="261"/>
      <c r="D446" s="261"/>
      <c r="E446" s="261"/>
      <c r="F446" s="261"/>
      <c r="G446" s="265" t="s">
        <v>199</v>
      </c>
      <c r="H446" s="306"/>
      <c r="I446" s="306"/>
      <c r="J446" s="306">
        <f t="shared" si="99"/>
        <v>0</v>
      </c>
      <c r="K446" s="346"/>
      <c r="L446" s="306"/>
      <c r="M446" s="307"/>
      <c r="N446" s="306"/>
      <c r="O446" s="336"/>
      <c r="P446" s="336">
        <f t="shared" ref="P446:P455" si="123">H446-O446</f>
        <v>0</v>
      </c>
      <c r="Q446" s="305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5"/>
      <c r="DD446" s="215"/>
      <c r="DE446" s="215"/>
      <c r="DF446" s="215"/>
      <c r="DG446" s="215"/>
      <c r="DH446" s="215"/>
      <c r="DI446" s="215"/>
      <c r="DJ446" s="215"/>
      <c r="DK446" s="215"/>
      <c r="DL446" s="215"/>
      <c r="DM446" s="215"/>
      <c r="DN446" s="215"/>
      <c r="DO446" s="215"/>
      <c r="DP446" s="215"/>
      <c r="DQ446" s="215"/>
      <c r="DR446" s="215"/>
      <c r="DS446" s="215"/>
      <c r="DT446" s="215"/>
      <c r="DU446" s="215"/>
      <c r="DV446" s="215"/>
      <c r="DW446" s="215"/>
      <c r="DX446" s="215"/>
      <c r="DY446" s="215"/>
      <c r="DZ446" s="215"/>
      <c r="EA446" s="215"/>
      <c r="EB446" s="215"/>
      <c r="EC446" s="215"/>
      <c r="ED446" s="215"/>
      <c r="EE446" s="215"/>
      <c r="EF446" s="215"/>
      <c r="EG446" s="215"/>
      <c r="EH446" s="215"/>
      <c r="EI446" s="215"/>
      <c r="EJ446" s="215"/>
      <c r="EK446" s="215"/>
      <c r="EL446" s="215"/>
      <c r="EM446" s="215"/>
      <c r="EN446" s="215"/>
      <c r="EO446" s="215"/>
      <c r="EP446" s="215"/>
      <c r="EQ446" s="215"/>
      <c r="ER446" s="215"/>
      <c r="ES446" s="215"/>
      <c r="ET446" s="215"/>
      <c r="EU446" s="215"/>
      <c r="EV446" s="215"/>
      <c r="EW446" s="215"/>
      <c r="EX446" s="215"/>
    </row>
    <row r="447" spans="1:154" ht="18" x14ac:dyDescent="0.2">
      <c r="A447" s="250" t="s">
        <v>208</v>
      </c>
      <c r="B447" s="251" t="s">
        <v>31</v>
      </c>
      <c r="C447" s="251"/>
      <c r="D447" s="251"/>
      <c r="E447" s="251"/>
      <c r="F447" s="251"/>
      <c r="G447" s="263" t="s">
        <v>235</v>
      </c>
      <c r="H447" s="302">
        <f>SUM(H448:H450)</f>
        <v>16010500</v>
      </c>
      <c r="I447" s="302">
        <f>SUM(I448:I450)</f>
        <v>11121717.15</v>
      </c>
      <c r="J447" s="302">
        <f t="shared" si="99"/>
        <v>4888782.8499999996</v>
      </c>
      <c r="K447" s="346"/>
      <c r="L447" s="302">
        <f>SUM(L448:L450)</f>
        <v>12975000</v>
      </c>
      <c r="M447" s="302">
        <f>SUM(M448:M450)</f>
        <v>10318688.93</v>
      </c>
      <c r="N447" s="302">
        <f>SUM(N448:N450)</f>
        <v>803028.22</v>
      </c>
      <c r="O447" s="302">
        <f>SUM(O448:O450)</f>
        <v>11121717.15</v>
      </c>
      <c r="P447" s="304">
        <f t="shared" si="123"/>
        <v>4888782.8499999996</v>
      </c>
      <c r="Q447" s="305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215"/>
      <c r="ED447" s="215"/>
      <c r="EE447" s="215"/>
      <c r="EF447" s="215"/>
      <c r="EG447" s="215"/>
      <c r="EH447" s="215"/>
      <c r="EI447" s="215"/>
      <c r="EJ447" s="215"/>
      <c r="EK447" s="215"/>
      <c r="EL447" s="215"/>
      <c r="EM447" s="215"/>
      <c r="EN447" s="215"/>
      <c r="EO447" s="215"/>
      <c r="EP447" s="215"/>
      <c r="EQ447" s="215"/>
      <c r="ER447" s="215"/>
      <c r="ES447" s="215"/>
      <c r="ET447" s="215"/>
      <c r="EU447" s="215"/>
      <c r="EV447" s="215"/>
      <c r="EW447" s="215"/>
      <c r="EX447" s="215"/>
    </row>
    <row r="448" spans="1:154" ht="18" x14ac:dyDescent="0.2">
      <c r="A448" s="250"/>
      <c r="B448" s="251"/>
      <c r="C448" s="251" t="s">
        <v>23</v>
      </c>
      <c r="D448" s="251"/>
      <c r="E448" s="251"/>
      <c r="F448" s="251"/>
      <c r="G448" s="263" t="s">
        <v>236</v>
      </c>
      <c r="H448" s="302">
        <f>H386+H391</f>
        <v>7000</v>
      </c>
      <c r="I448" s="302">
        <f>I386+I391</f>
        <v>4965.9799999999996</v>
      </c>
      <c r="J448" s="302">
        <f t="shared" si="99"/>
        <v>2034.0200000000004</v>
      </c>
      <c r="K448" s="346"/>
      <c r="L448" s="302">
        <f>L386+L391</f>
        <v>7000</v>
      </c>
      <c r="M448" s="302">
        <f>M386+M391</f>
        <v>4965.9799999999996</v>
      </c>
      <c r="N448" s="302">
        <f>N386+N391</f>
        <v>0</v>
      </c>
      <c r="O448" s="302">
        <f>O386+O391</f>
        <v>4965.9799999999996</v>
      </c>
      <c r="P448" s="304">
        <f t="shared" si="123"/>
        <v>2034.0200000000004</v>
      </c>
      <c r="Q448" s="305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5"/>
      <c r="DD448" s="215"/>
      <c r="DE448" s="215"/>
      <c r="DF448" s="215"/>
      <c r="DG448" s="215"/>
      <c r="DH448" s="215"/>
      <c r="DI448" s="215"/>
      <c r="DJ448" s="215"/>
      <c r="DK448" s="215"/>
      <c r="DL448" s="215"/>
      <c r="DM448" s="215"/>
      <c r="DN448" s="215"/>
      <c r="DO448" s="215"/>
      <c r="DP448" s="215"/>
      <c r="DQ448" s="215"/>
      <c r="DR448" s="215"/>
      <c r="DS448" s="215"/>
      <c r="DT448" s="215"/>
      <c r="DU448" s="215"/>
      <c r="DV448" s="215"/>
      <c r="DW448" s="215"/>
      <c r="DX448" s="215"/>
      <c r="DY448" s="215"/>
      <c r="DZ448" s="215"/>
      <c r="EA448" s="215"/>
      <c r="EB448" s="215"/>
      <c r="EC448" s="215"/>
      <c r="ED448" s="215"/>
      <c r="EE448" s="215"/>
      <c r="EF448" s="215"/>
      <c r="EG448" s="215"/>
      <c r="EH448" s="215"/>
      <c r="EI448" s="215"/>
      <c r="EJ448" s="215"/>
      <c r="EK448" s="215"/>
      <c r="EL448" s="215"/>
      <c r="EM448" s="215"/>
      <c r="EN448" s="215"/>
      <c r="EO448" s="215"/>
      <c r="EP448" s="215"/>
      <c r="EQ448" s="215"/>
      <c r="ER448" s="215"/>
      <c r="ES448" s="215"/>
      <c r="ET448" s="215"/>
      <c r="EU448" s="215"/>
      <c r="EV448" s="215"/>
      <c r="EW448" s="215"/>
      <c r="EX448" s="215"/>
    </row>
    <row r="449" spans="1:154" ht="18" x14ac:dyDescent="0.2">
      <c r="A449" s="250"/>
      <c r="B449" s="251"/>
      <c r="C449" s="251" t="s">
        <v>116</v>
      </c>
      <c r="D449" s="251"/>
      <c r="E449" s="251"/>
      <c r="F449" s="251"/>
      <c r="G449" s="263" t="s">
        <v>237</v>
      </c>
      <c r="H449" s="302">
        <f>H388+H414</f>
        <v>7738500</v>
      </c>
      <c r="I449" s="302">
        <f>I388+I414</f>
        <v>7554839.0800000001</v>
      </c>
      <c r="J449" s="302">
        <f t="shared" si="99"/>
        <v>183660.91999999993</v>
      </c>
      <c r="K449" s="346"/>
      <c r="L449" s="302">
        <f>L388+L414</f>
        <v>7716000</v>
      </c>
      <c r="M449" s="302">
        <f>M388+M414</f>
        <v>7490117.0800000001</v>
      </c>
      <c r="N449" s="302">
        <f>N388+N414</f>
        <v>64722</v>
      </c>
      <c r="O449" s="302">
        <f>O388+O414</f>
        <v>7554839.0800000001</v>
      </c>
      <c r="P449" s="304">
        <f t="shared" si="123"/>
        <v>183660.91999999993</v>
      </c>
      <c r="Q449" s="305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5"/>
      <c r="DD449" s="215"/>
      <c r="DE449" s="215"/>
      <c r="DF449" s="215"/>
      <c r="DG449" s="215"/>
      <c r="DH449" s="215"/>
      <c r="DI449" s="215"/>
      <c r="DJ449" s="215"/>
      <c r="DK449" s="215"/>
      <c r="DL449" s="215"/>
      <c r="DM449" s="215"/>
      <c r="DN449" s="215"/>
      <c r="DO449" s="215"/>
      <c r="DP449" s="215"/>
      <c r="DQ449" s="215"/>
      <c r="DR449" s="215"/>
      <c r="DS449" s="215"/>
      <c r="DT449" s="215"/>
      <c r="DU449" s="215"/>
      <c r="DV449" s="215"/>
      <c r="DW449" s="215"/>
      <c r="DX449" s="215"/>
      <c r="DY449" s="215"/>
      <c r="DZ449" s="215"/>
      <c r="EA449" s="215"/>
      <c r="EB449" s="215"/>
      <c r="EC449" s="215"/>
      <c r="ED449" s="215"/>
      <c r="EE449" s="215"/>
      <c r="EF449" s="215"/>
      <c r="EG449" s="215"/>
      <c r="EH449" s="215"/>
      <c r="EI449" s="215"/>
      <c r="EJ449" s="215"/>
      <c r="EK449" s="215"/>
      <c r="EL449" s="215"/>
      <c r="EM449" s="215"/>
      <c r="EN449" s="215"/>
      <c r="EO449" s="215"/>
      <c r="EP449" s="215"/>
      <c r="EQ449" s="215"/>
      <c r="ER449" s="215"/>
      <c r="ES449" s="215"/>
      <c r="ET449" s="215"/>
      <c r="EU449" s="215"/>
      <c r="EV449" s="215"/>
      <c r="EW449" s="215"/>
      <c r="EX449" s="215"/>
    </row>
    <row r="450" spans="1:154" ht="18" x14ac:dyDescent="0.2">
      <c r="A450" s="250"/>
      <c r="B450" s="251"/>
      <c r="C450" s="251" t="s">
        <v>91</v>
      </c>
      <c r="D450" s="251"/>
      <c r="E450" s="251"/>
      <c r="F450" s="251"/>
      <c r="G450" s="263" t="s">
        <v>238</v>
      </c>
      <c r="H450" s="302">
        <f>H383-H448-H449</f>
        <v>8265000</v>
      </c>
      <c r="I450" s="302">
        <f>I383-I448-I449</f>
        <v>3561912.09</v>
      </c>
      <c r="J450" s="302">
        <f t="shared" si="99"/>
        <v>4703087.91</v>
      </c>
      <c r="K450" s="346"/>
      <c r="L450" s="302">
        <f>L383-L448-L449</f>
        <v>5252000</v>
      </c>
      <c r="M450" s="302">
        <f>M383-M448-M449</f>
        <v>2823605.8699999992</v>
      </c>
      <c r="N450" s="302">
        <f>N383-N448-N449</f>
        <v>738306.22</v>
      </c>
      <c r="O450" s="302">
        <f>O383-O448-O449</f>
        <v>3561912.09</v>
      </c>
      <c r="P450" s="304">
        <f t="shared" si="123"/>
        <v>4703087.91</v>
      </c>
      <c r="Q450" s="305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5"/>
      <c r="DD450" s="215"/>
      <c r="DE450" s="215"/>
      <c r="DF450" s="215"/>
      <c r="DG450" s="215"/>
      <c r="DH450" s="215"/>
      <c r="DI450" s="215"/>
      <c r="DJ450" s="215"/>
      <c r="DK450" s="215"/>
      <c r="DL450" s="215"/>
      <c r="DM450" s="215"/>
      <c r="DN450" s="215"/>
      <c r="DO450" s="215"/>
      <c r="DP450" s="215"/>
      <c r="DQ450" s="215"/>
      <c r="DR450" s="215"/>
      <c r="DS450" s="215"/>
      <c r="DT450" s="215"/>
      <c r="DU450" s="215"/>
      <c r="DV450" s="215"/>
      <c r="DW450" s="215"/>
      <c r="DX450" s="215"/>
      <c r="DY450" s="215"/>
      <c r="DZ450" s="215"/>
      <c r="EA450" s="215"/>
      <c r="EB450" s="215"/>
      <c r="EC450" s="215"/>
      <c r="ED450" s="215"/>
      <c r="EE450" s="215"/>
      <c r="EF450" s="215"/>
      <c r="EG450" s="215"/>
      <c r="EH450" s="215"/>
      <c r="EI450" s="215"/>
      <c r="EJ450" s="215"/>
      <c r="EK450" s="215"/>
      <c r="EL450" s="215"/>
      <c r="EM450" s="215"/>
      <c r="EN450" s="215"/>
      <c r="EO450" s="215"/>
      <c r="EP450" s="215"/>
      <c r="EQ450" s="215"/>
      <c r="ER450" s="215"/>
      <c r="ES450" s="215"/>
      <c r="ET450" s="215"/>
      <c r="EU450" s="215"/>
      <c r="EV450" s="215"/>
      <c r="EW450" s="215"/>
      <c r="EX450" s="215"/>
    </row>
    <row r="451" spans="1:154" ht="18" x14ac:dyDescent="0.2">
      <c r="A451" s="250">
        <v>8904</v>
      </c>
      <c r="B451" s="251" t="s">
        <v>33</v>
      </c>
      <c r="C451" s="251"/>
      <c r="D451" s="251"/>
      <c r="E451" s="251"/>
      <c r="F451" s="251"/>
      <c r="G451" s="263" t="s">
        <v>239</v>
      </c>
      <c r="H451" s="302">
        <f>H82-H452</f>
        <v>37781900</v>
      </c>
      <c r="I451" s="302">
        <f>I82-I452</f>
        <v>27996490.849999998</v>
      </c>
      <c r="J451" s="302">
        <f t="shared" ref="J451:J455" si="124">H451-I451</f>
        <v>9785409.1500000022</v>
      </c>
      <c r="K451" s="346"/>
      <c r="L451" s="302">
        <f>L82-L452</f>
        <v>31152500</v>
      </c>
      <c r="M451" s="302">
        <f>M82-M452</f>
        <v>25171408.909999996</v>
      </c>
      <c r="N451" s="302">
        <f>N82-N452</f>
        <v>2825081.94</v>
      </c>
      <c r="O451" s="302">
        <f>O82-O452</f>
        <v>27996490.849999998</v>
      </c>
      <c r="P451" s="304">
        <f t="shared" si="123"/>
        <v>9785409.1500000022</v>
      </c>
      <c r="Q451" s="305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215"/>
      <c r="ED451" s="215"/>
      <c r="EE451" s="215"/>
      <c r="EF451" s="215"/>
      <c r="EG451" s="215"/>
      <c r="EH451" s="215"/>
      <c r="EI451" s="215"/>
      <c r="EJ451" s="215"/>
      <c r="EK451" s="215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</row>
    <row r="452" spans="1:154" ht="18" x14ac:dyDescent="0.2">
      <c r="A452" s="250"/>
      <c r="B452" s="251" t="s">
        <v>31</v>
      </c>
      <c r="C452" s="251"/>
      <c r="D452" s="251"/>
      <c r="E452" s="251"/>
      <c r="F452" s="251"/>
      <c r="G452" s="263" t="s">
        <v>240</v>
      </c>
      <c r="H452" s="302">
        <f>+H110</f>
        <v>198000</v>
      </c>
      <c r="I452" s="302">
        <f>+I110</f>
        <v>195508</v>
      </c>
      <c r="J452" s="302">
        <f t="shared" si="124"/>
        <v>2492</v>
      </c>
      <c r="K452" s="346"/>
      <c r="L452" s="302">
        <f>+L110</f>
        <v>198000</v>
      </c>
      <c r="M452" s="302">
        <f>+M110</f>
        <v>86733</v>
      </c>
      <c r="N452" s="302">
        <f>+N110</f>
        <v>108775</v>
      </c>
      <c r="O452" s="302">
        <f>+O110</f>
        <v>195508</v>
      </c>
      <c r="P452" s="304">
        <f t="shared" si="123"/>
        <v>2492</v>
      </c>
      <c r="Q452" s="305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5"/>
      <c r="DD452" s="215"/>
      <c r="DE452" s="215"/>
      <c r="DF452" s="215"/>
      <c r="DG452" s="215"/>
      <c r="DH452" s="215"/>
      <c r="DI452" s="215"/>
      <c r="DJ452" s="215"/>
      <c r="DK452" s="215"/>
      <c r="DL452" s="215"/>
      <c r="DM452" s="215"/>
      <c r="DN452" s="215"/>
      <c r="DO452" s="215"/>
      <c r="DP452" s="215"/>
      <c r="DQ452" s="215"/>
      <c r="DR452" s="215"/>
      <c r="DS452" s="215"/>
      <c r="DT452" s="215"/>
      <c r="DU452" s="215"/>
      <c r="DV452" s="215"/>
      <c r="DW452" s="215"/>
      <c r="DX452" s="215"/>
      <c r="DY452" s="215"/>
      <c r="DZ452" s="215"/>
      <c r="EA452" s="215"/>
      <c r="EB452" s="215"/>
      <c r="EC452" s="215"/>
      <c r="ED452" s="215"/>
      <c r="EE452" s="215"/>
      <c r="EF452" s="215"/>
      <c r="EG452" s="215"/>
      <c r="EH452" s="215"/>
      <c r="EI452" s="215"/>
      <c r="EJ452" s="215"/>
      <c r="EK452" s="215"/>
      <c r="EL452" s="215"/>
      <c r="EM452" s="215"/>
      <c r="EN452" s="215"/>
      <c r="EO452" s="215"/>
      <c r="EP452" s="215"/>
      <c r="EQ452" s="215"/>
      <c r="ER452" s="215"/>
      <c r="ES452" s="215"/>
      <c r="ET452" s="215"/>
      <c r="EU452" s="215"/>
      <c r="EV452" s="215"/>
      <c r="EW452" s="215"/>
      <c r="EX452" s="215"/>
    </row>
    <row r="453" spans="1:154" ht="18" x14ac:dyDescent="0.2">
      <c r="A453" s="572" t="s">
        <v>241</v>
      </c>
      <c r="B453" s="573"/>
      <c r="C453" s="573"/>
      <c r="D453" s="573"/>
      <c r="E453" s="573"/>
      <c r="F453" s="573"/>
      <c r="G453" s="263" t="s">
        <v>242</v>
      </c>
      <c r="H453" s="302">
        <f>H9-H82</f>
        <v>-25960900</v>
      </c>
      <c r="I453" s="302">
        <f>I9-I82</f>
        <v>-18394234.369999997</v>
      </c>
      <c r="J453" s="302">
        <f t="shared" si="124"/>
        <v>-7566665.6300000027</v>
      </c>
      <c r="K453" s="346"/>
      <c r="L453" s="302">
        <f>L9-L82</f>
        <v>-22216500</v>
      </c>
      <c r="M453" s="326">
        <f>M9-M82</f>
        <v>-16482335.939999996</v>
      </c>
      <c r="N453" s="302">
        <f>N9-N82</f>
        <v>-1911898.43</v>
      </c>
      <c r="O453" s="304">
        <f>O9-O82</f>
        <v>-18394234.369999997</v>
      </c>
      <c r="P453" s="304">
        <f t="shared" si="123"/>
        <v>-7566665.6300000027</v>
      </c>
      <c r="Q453" s="305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5"/>
      <c r="DD453" s="215"/>
      <c r="DE453" s="215"/>
      <c r="DF453" s="215"/>
      <c r="DG453" s="215"/>
      <c r="DH453" s="215"/>
      <c r="DI453" s="215"/>
      <c r="DJ453" s="215"/>
      <c r="DK453" s="215"/>
      <c r="DL453" s="215"/>
      <c r="DM453" s="215"/>
      <c r="DN453" s="215"/>
      <c r="DO453" s="215"/>
      <c r="DP453" s="215"/>
      <c r="DQ453" s="215"/>
      <c r="DR453" s="215"/>
      <c r="DS453" s="215"/>
      <c r="DT453" s="215"/>
      <c r="DU453" s="215"/>
      <c r="DV453" s="215"/>
      <c r="DW453" s="215"/>
      <c r="DX453" s="215"/>
      <c r="DY453" s="215"/>
      <c r="DZ453" s="215"/>
      <c r="EA453" s="215"/>
      <c r="EB453" s="215"/>
      <c r="EC453" s="215"/>
      <c r="ED453" s="215"/>
      <c r="EE453" s="215"/>
      <c r="EF453" s="215"/>
      <c r="EG453" s="215"/>
      <c r="EH453" s="215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</row>
    <row r="454" spans="1:154" ht="18" x14ac:dyDescent="0.2">
      <c r="A454" s="250"/>
      <c r="B454" s="251" t="s">
        <v>89</v>
      </c>
      <c r="C454" s="251"/>
      <c r="D454" s="251"/>
      <c r="E454" s="251"/>
      <c r="F454" s="251"/>
      <c r="G454" s="263" t="s">
        <v>243</v>
      </c>
      <c r="H454" s="302">
        <f>H60-H451</f>
        <v>-26762900</v>
      </c>
      <c r="I454" s="302">
        <f>I60-I451</f>
        <v>-19000511.769999996</v>
      </c>
      <c r="J454" s="302">
        <f t="shared" si="124"/>
        <v>-7762388.2300000042</v>
      </c>
      <c r="K454" s="346"/>
      <c r="L454" s="302">
        <f>L60-L451</f>
        <v>-23018500</v>
      </c>
      <c r="M454" s="326">
        <f>M60-M451</f>
        <v>-17144391.489999995</v>
      </c>
      <c r="N454" s="302">
        <f>N60-N451</f>
        <v>-1856120.2799999998</v>
      </c>
      <c r="O454" s="304">
        <f>O60-O451</f>
        <v>-19000511.769999996</v>
      </c>
      <c r="P454" s="304">
        <f t="shared" si="123"/>
        <v>-7762388.2300000042</v>
      </c>
      <c r="Q454" s="305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5"/>
      <c r="DD454" s="215"/>
      <c r="DE454" s="215"/>
      <c r="DF454" s="215"/>
      <c r="DG454" s="215"/>
      <c r="DH454" s="215"/>
      <c r="DI454" s="215"/>
      <c r="DJ454" s="215"/>
      <c r="DK454" s="215"/>
      <c r="DL454" s="215"/>
      <c r="DM454" s="215"/>
      <c r="DN454" s="215"/>
      <c r="DO454" s="215"/>
      <c r="DP454" s="215"/>
      <c r="DQ454" s="215"/>
      <c r="DR454" s="215"/>
      <c r="DS454" s="215"/>
      <c r="DT454" s="215"/>
      <c r="DU454" s="215"/>
      <c r="DV454" s="215"/>
      <c r="DW454" s="215"/>
      <c r="DX454" s="215"/>
      <c r="DY454" s="215"/>
      <c r="DZ454" s="215"/>
      <c r="EA454" s="215"/>
      <c r="EB454" s="215"/>
      <c r="EC454" s="215"/>
      <c r="ED454" s="215"/>
      <c r="EE454" s="215"/>
      <c r="EF454" s="215"/>
      <c r="EG454" s="215"/>
      <c r="EH454" s="215"/>
      <c r="EI454" s="215"/>
      <c r="EJ454" s="215"/>
      <c r="EK454" s="215"/>
      <c r="EL454" s="215"/>
      <c r="EM454" s="215"/>
      <c r="EN454" s="215"/>
      <c r="EO454" s="215"/>
      <c r="EP454" s="215"/>
      <c r="EQ454" s="215"/>
      <c r="ER454" s="215"/>
      <c r="ES454" s="215"/>
      <c r="ET454" s="215"/>
      <c r="EU454" s="215"/>
      <c r="EV454" s="215"/>
      <c r="EW454" s="215"/>
      <c r="EX454" s="215"/>
    </row>
    <row r="455" spans="1:154" ht="18.75" thickBot="1" x14ac:dyDescent="0.25">
      <c r="A455" s="363"/>
      <c r="B455" s="364">
        <v>11</v>
      </c>
      <c r="C455" s="364"/>
      <c r="D455" s="364"/>
      <c r="E455" s="364"/>
      <c r="F455" s="364"/>
      <c r="G455" s="365" t="s">
        <v>244</v>
      </c>
      <c r="H455" s="366">
        <f>+H61-H452</f>
        <v>802000</v>
      </c>
      <c r="I455" s="366">
        <f>+I61-I452</f>
        <v>606277.4</v>
      </c>
      <c r="J455" s="366">
        <f t="shared" si="124"/>
        <v>195722.59999999998</v>
      </c>
      <c r="K455" s="366"/>
      <c r="L455" s="366">
        <f>+L61-L452</f>
        <v>802000</v>
      </c>
      <c r="M455" s="366">
        <f>+M61-M452</f>
        <v>662055.55000000005</v>
      </c>
      <c r="N455" s="366">
        <f>+N61-N452</f>
        <v>-55778.15</v>
      </c>
      <c r="O455" s="366">
        <f>+O61-O452</f>
        <v>606277.4</v>
      </c>
      <c r="P455" s="366">
        <f t="shared" si="123"/>
        <v>195722.59999999998</v>
      </c>
      <c r="Q455" s="367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5"/>
      <c r="DD455" s="215"/>
      <c r="DE455" s="215"/>
      <c r="DF455" s="215"/>
      <c r="DG455" s="215"/>
      <c r="DH455" s="215"/>
      <c r="DI455" s="215"/>
      <c r="DJ455" s="215"/>
      <c r="DK455" s="215"/>
      <c r="DL455" s="215"/>
      <c r="DM455" s="215"/>
      <c r="DN455" s="215"/>
      <c r="DO455" s="215"/>
      <c r="DP455" s="215"/>
      <c r="DQ455" s="215"/>
      <c r="DR455" s="215"/>
      <c r="DS455" s="215"/>
      <c r="DT455" s="215"/>
      <c r="DU455" s="215"/>
      <c r="DV455" s="215"/>
      <c r="DW455" s="215"/>
      <c r="DX455" s="215"/>
      <c r="DY455" s="215"/>
      <c r="DZ455" s="215"/>
      <c r="EA455" s="215"/>
      <c r="EB455" s="215"/>
      <c r="EC455" s="215"/>
      <c r="ED455" s="215"/>
      <c r="EE455" s="215"/>
      <c r="EF455" s="215"/>
      <c r="EG455" s="215"/>
      <c r="EH455" s="215"/>
      <c r="EI455" s="215"/>
      <c r="EJ455" s="215"/>
      <c r="EK455" s="215"/>
      <c r="EL455" s="215"/>
      <c r="EM455" s="215"/>
      <c r="EN455" s="215"/>
      <c r="EO455" s="215"/>
      <c r="EP455" s="215"/>
      <c r="EQ455" s="215"/>
      <c r="ER455" s="215"/>
      <c r="ES455" s="215"/>
      <c r="ET455" s="215"/>
      <c r="EU455" s="215"/>
      <c r="EV455" s="215"/>
      <c r="EW455" s="215"/>
      <c r="EX455" s="215"/>
    </row>
    <row r="456" spans="1:154" x14ac:dyDescent="0.2">
      <c r="M456" s="205"/>
      <c r="N456" s="205"/>
      <c r="O456" s="205"/>
      <c r="P456" s="370"/>
      <c r="R456" s="372"/>
      <c r="S456" s="372"/>
      <c r="T456" s="372"/>
      <c r="U456" s="372"/>
    </row>
    <row r="457" spans="1:154" x14ac:dyDescent="0.2">
      <c r="C457" s="4" t="s">
        <v>426</v>
      </c>
      <c r="H457" s="204" t="s">
        <v>427</v>
      </c>
      <c r="I457" s="369"/>
      <c r="M457" s="205"/>
      <c r="N457" s="205"/>
      <c r="O457" s="205" t="s">
        <v>438</v>
      </c>
      <c r="P457" s="370"/>
      <c r="R457" s="372"/>
      <c r="S457" s="372"/>
      <c r="T457" s="372"/>
      <c r="U457" s="372"/>
    </row>
    <row r="458" spans="1:154" x14ac:dyDescent="0.2">
      <c r="C458" s="4" t="s">
        <v>429</v>
      </c>
      <c r="H458" s="204" t="s">
        <v>439</v>
      </c>
      <c r="M458" s="205"/>
      <c r="N458" s="205"/>
      <c r="O458" s="205" t="s">
        <v>440</v>
      </c>
      <c r="P458" s="370"/>
      <c r="R458" s="372"/>
      <c r="S458" s="372"/>
      <c r="T458" s="372"/>
      <c r="U458" s="372"/>
    </row>
    <row r="459" spans="1:154" x14ac:dyDescent="0.2">
      <c r="C459" s="4"/>
      <c r="I459" s="369"/>
      <c r="M459" s="205"/>
      <c r="N459" s="373"/>
      <c r="O459" s="205"/>
      <c r="P459" s="370"/>
      <c r="R459" s="372"/>
      <c r="S459" s="372"/>
      <c r="T459" s="372"/>
      <c r="U459" s="372"/>
    </row>
    <row r="460" spans="1:154" x14ac:dyDescent="0.2">
      <c r="C460" s="4"/>
      <c r="M460" s="205"/>
      <c r="N460" s="373"/>
      <c r="O460" s="205"/>
      <c r="P460" s="370"/>
      <c r="R460" s="372"/>
      <c r="S460" s="372"/>
      <c r="T460" s="372"/>
      <c r="U460" s="372"/>
    </row>
    <row r="461" spans="1:154" x14ac:dyDescent="0.2">
      <c r="M461" s="205"/>
      <c r="N461" s="205"/>
      <c r="O461" s="205"/>
      <c r="P461" s="370"/>
      <c r="R461" s="372"/>
      <c r="S461" s="372"/>
      <c r="T461" s="372"/>
      <c r="U461" s="372"/>
    </row>
    <row r="462" spans="1:154" x14ac:dyDescent="0.2">
      <c r="M462" s="205"/>
      <c r="N462" s="205"/>
      <c r="O462" s="205"/>
      <c r="P462" s="370"/>
      <c r="R462" s="372"/>
      <c r="S462" s="372"/>
      <c r="T462" s="372"/>
      <c r="U462" s="372"/>
    </row>
    <row r="463" spans="1:154" x14ac:dyDescent="0.2">
      <c r="M463" s="205"/>
      <c r="N463" s="205"/>
      <c r="O463" s="205"/>
      <c r="P463" s="370"/>
      <c r="R463" s="372"/>
      <c r="S463" s="372"/>
      <c r="T463" s="372"/>
      <c r="U463" s="372"/>
    </row>
    <row r="464" spans="1:154" x14ac:dyDescent="0.2">
      <c r="M464" s="205"/>
      <c r="N464" s="205"/>
      <c r="O464" s="205"/>
      <c r="P464" s="370"/>
      <c r="R464" s="372"/>
      <c r="S464" s="372"/>
      <c r="T464" s="372"/>
      <c r="U464" s="372"/>
    </row>
    <row r="465" spans="13:21" x14ac:dyDescent="0.2">
      <c r="M465" s="205"/>
      <c r="N465" s="205"/>
      <c r="O465" s="205"/>
      <c r="P465" s="370"/>
      <c r="R465" s="372"/>
      <c r="S465" s="372"/>
      <c r="T465" s="372"/>
      <c r="U465" s="372"/>
    </row>
    <row r="466" spans="13:21" x14ac:dyDescent="0.2">
      <c r="M466" s="205"/>
      <c r="N466" s="205"/>
      <c r="O466" s="205"/>
      <c r="P466" s="370"/>
      <c r="R466" s="372"/>
      <c r="S466" s="372"/>
      <c r="T466" s="372"/>
      <c r="U466" s="372"/>
    </row>
    <row r="467" spans="13:21" x14ac:dyDescent="0.2">
      <c r="M467" s="205"/>
      <c r="N467" s="205"/>
      <c r="O467" s="205"/>
      <c r="P467" s="370"/>
      <c r="R467" s="372"/>
      <c r="S467" s="372"/>
      <c r="T467" s="372"/>
      <c r="U467" s="372"/>
    </row>
    <row r="468" spans="13:21" x14ac:dyDescent="0.2">
      <c r="M468" s="205"/>
      <c r="N468" s="205"/>
      <c r="O468" s="205"/>
      <c r="P468" s="370"/>
      <c r="R468" s="372"/>
      <c r="S468" s="372"/>
      <c r="T468" s="372"/>
      <c r="U468" s="372"/>
    </row>
    <row r="469" spans="13:21" x14ac:dyDescent="0.2">
      <c r="M469" s="205"/>
      <c r="N469" s="205"/>
      <c r="O469" s="205"/>
      <c r="P469" s="370"/>
      <c r="R469" s="372"/>
      <c r="S469" s="372"/>
      <c r="T469" s="372"/>
      <c r="U469" s="372"/>
    </row>
    <row r="470" spans="13:21" x14ac:dyDescent="0.2">
      <c r="M470" s="205"/>
      <c r="N470" s="205"/>
      <c r="O470" s="205"/>
      <c r="P470" s="370"/>
      <c r="R470" s="372"/>
      <c r="S470" s="372"/>
      <c r="T470" s="372"/>
      <c r="U470" s="372"/>
    </row>
    <row r="471" spans="13:21" x14ac:dyDescent="0.2">
      <c r="M471" s="205"/>
      <c r="N471" s="205"/>
      <c r="O471" s="205"/>
      <c r="P471" s="370"/>
      <c r="R471" s="372"/>
      <c r="S471" s="372"/>
      <c r="T471" s="372"/>
      <c r="U471" s="372"/>
    </row>
    <row r="472" spans="13:21" x14ac:dyDescent="0.2">
      <c r="M472" s="205"/>
      <c r="N472" s="205"/>
      <c r="O472" s="205"/>
      <c r="P472" s="370"/>
      <c r="R472" s="372"/>
      <c r="S472" s="372"/>
      <c r="T472" s="372"/>
      <c r="U472" s="372"/>
    </row>
    <row r="473" spans="13:21" x14ac:dyDescent="0.2">
      <c r="M473" s="205"/>
      <c r="N473" s="205"/>
      <c r="O473" s="205"/>
      <c r="P473" s="370"/>
      <c r="R473" s="372"/>
      <c r="S473" s="372"/>
      <c r="T473" s="372"/>
      <c r="U473" s="372"/>
    </row>
    <row r="474" spans="13:21" x14ac:dyDescent="0.2">
      <c r="M474" s="205"/>
      <c r="N474" s="205"/>
      <c r="O474" s="205"/>
      <c r="P474" s="370"/>
      <c r="R474" s="372"/>
      <c r="S474" s="372"/>
      <c r="T474" s="372"/>
      <c r="U474" s="372"/>
    </row>
    <row r="475" spans="13:21" x14ac:dyDescent="0.2">
      <c r="M475" s="205"/>
      <c r="N475" s="205"/>
      <c r="O475" s="205"/>
      <c r="P475" s="370"/>
      <c r="R475" s="372"/>
      <c r="S475" s="372"/>
      <c r="T475" s="372"/>
      <c r="U475" s="372"/>
    </row>
    <row r="476" spans="13:21" x14ac:dyDescent="0.2">
      <c r="M476" s="205"/>
      <c r="N476" s="205"/>
      <c r="O476" s="205"/>
      <c r="P476" s="370"/>
      <c r="R476" s="372"/>
      <c r="S476" s="372"/>
      <c r="T476" s="372"/>
      <c r="U476" s="372"/>
    </row>
    <row r="477" spans="13:21" x14ac:dyDescent="0.2">
      <c r="M477" s="205"/>
      <c r="N477" s="205"/>
      <c r="O477" s="205"/>
      <c r="P477" s="370"/>
      <c r="R477" s="372"/>
      <c r="S477" s="372"/>
      <c r="T477" s="372"/>
      <c r="U477" s="372"/>
    </row>
    <row r="478" spans="13:21" x14ac:dyDescent="0.2">
      <c r="M478" s="205"/>
      <c r="N478" s="205"/>
      <c r="O478" s="205"/>
      <c r="P478" s="370"/>
      <c r="R478" s="372"/>
      <c r="S478" s="372"/>
      <c r="T478" s="372"/>
      <c r="U478" s="372"/>
    </row>
    <row r="479" spans="13:21" x14ac:dyDescent="0.2">
      <c r="M479" s="205"/>
      <c r="N479" s="205"/>
      <c r="O479" s="205"/>
      <c r="P479" s="370"/>
      <c r="R479" s="372"/>
      <c r="S479" s="372"/>
      <c r="T479" s="372"/>
      <c r="U479" s="372"/>
    </row>
    <row r="480" spans="13:21" x14ac:dyDescent="0.2">
      <c r="M480" s="205"/>
      <c r="N480" s="205"/>
      <c r="O480" s="205"/>
      <c r="P480" s="370"/>
      <c r="R480" s="372"/>
      <c r="S480" s="372"/>
      <c r="T480" s="372"/>
      <c r="U480" s="372"/>
    </row>
    <row r="481" spans="13:21" x14ac:dyDescent="0.2">
      <c r="M481" s="205"/>
      <c r="N481" s="205"/>
      <c r="O481" s="205"/>
      <c r="P481" s="370"/>
      <c r="R481" s="372"/>
      <c r="S481" s="372"/>
      <c r="T481" s="372"/>
      <c r="U481" s="372"/>
    </row>
    <row r="482" spans="13:21" x14ac:dyDescent="0.2">
      <c r="M482" s="205"/>
      <c r="N482" s="205"/>
      <c r="O482" s="205"/>
      <c r="P482" s="370"/>
      <c r="R482" s="372"/>
      <c r="S482" s="372"/>
      <c r="T482" s="372"/>
      <c r="U482" s="372"/>
    </row>
    <row r="483" spans="13:21" x14ac:dyDescent="0.2">
      <c r="M483" s="205"/>
      <c r="N483" s="205"/>
      <c r="O483" s="205"/>
      <c r="P483" s="370"/>
      <c r="R483" s="372"/>
      <c r="S483" s="372"/>
      <c r="T483" s="372"/>
      <c r="U483" s="372"/>
    </row>
    <row r="484" spans="13:21" x14ac:dyDescent="0.2">
      <c r="M484" s="205"/>
      <c r="N484" s="205"/>
      <c r="O484" s="205"/>
      <c r="P484" s="370"/>
      <c r="R484" s="372"/>
      <c r="S484" s="372"/>
      <c r="T484" s="372"/>
      <c r="U484" s="372"/>
    </row>
    <row r="485" spans="13:21" x14ac:dyDescent="0.2">
      <c r="M485" s="205"/>
      <c r="N485" s="205"/>
      <c r="O485" s="205"/>
      <c r="P485" s="370"/>
      <c r="R485" s="372"/>
      <c r="S485" s="372"/>
      <c r="T485" s="372"/>
      <c r="U485" s="372"/>
    </row>
    <row r="486" spans="13:21" x14ac:dyDescent="0.2">
      <c r="M486" s="205"/>
      <c r="N486" s="205"/>
      <c r="O486" s="205"/>
      <c r="P486" s="370"/>
      <c r="R486" s="372"/>
      <c r="S486" s="372"/>
      <c r="T486" s="372"/>
      <c r="U486" s="372"/>
    </row>
    <row r="487" spans="13:21" x14ac:dyDescent="0.2">
      <c r="M487" s="205"/>
      <c r="N487" s="205"/>
      <c r="O487" s="205"/>
      <c r="P487" s="370"/>
      <c r="R487" s="372"/>
      <c r="S487" s="372"/>
      <c r="T487" s="372"/>
      <c r="U487" s="372"/>
    </row>
    <row r="488" spans="13:21" x14ac:dyDescent="0.2">
      <c r="M488" s="205"/>
      <c r="N488" s="205"/>
      <c r="O488" s="205"/>
      <c r="P488" s="370"/>
      <c r="R488" s="372"/>
      <c r="S488" s="372"/>
      <c r="T488" s="372"/>
      <c r="U488" s="372"/>
    </row>
    <row r="489" spans="13:21" x14ac:dyDescent="0.2">
      <c r="M489" s="205"/>
      <c r="N489" s="205"/>
      <c r="O489" s="205"/>
      <c r="P489" s="370"/>
      <c r="R489" s="372"/>
      <c r="S489" s="372"/>
      <c r="T489" s="372"/>
      <c r="U489" s="372"/>
    </row>
    <row r="490" spans="13:21" x14ac:dyDescent="0.2">
      <c r="M490" s="205"/>
      <c r="N490" s="205"/>
      <c r="O490" s="205"/>
      <c r="P490" s="370"/>
      <c r="R490" s="372"/>
      <c r="S490" s="372"/>
      <c r="T490" s="372"/>
      <c r="U490" s="372"/>
    </row>
    <row r="491" spans="13:21" x14ac:dyDescent="0.2">
      <c r="M491" s="205"/>
      <c r="N491" s="205"/>
      <c r="O491" s="205"/>
      <c r="P491" s="370"/>
      <c r="R491" s="372"/>
      <c r="S491" s="372"/>
      <c r="T491" s="372"/>
      <c r="U491" s="372"/>
    </row>
    <row r="492" spans="13:21" x14ac:dyDescent="0.2">
      <c r="M492" s="205"/>
      <c r="N492" s="205"/>
      <c r="O492" s="205"/>
      <c r="P492" s="370"/>
      <c r="R492" s="372"/>
      <c r="S492" s="372"/>
      <c r="T492" s="372"/>
      <c r="U492" s="372"/>
    </row>
    <row r="493" spans="13:21" x14ac:dyDescent="0.2">
      <c r="M493" s="205"/>
      <c r="N493" s="205"/>
      <c r="O493" s="205"/>
      <c r="P493" s="370"/>
      <c r="R493" s="372"/>
      <c r="S493" s="372"/>
      <c r="T493" s="372"/>
      <c r="U493" s="372"/>
    </row>
    <row r="494" spans="13:21" x14ac:dyDescent="0.2">
      <c r="M494" s="205"/>
      <c r="N494" s="205"/>
      <c r="O494" s="205"/>
      <c r="P494" s="370"/>
      <c r="R494" s="372"/>
      <c r="S494" s="372"/>
      <c r="T494" s="372"/>
      <c r="U494" s="372"/>
    </row>
    <row r="495" spans="13:21" x14ac:dyDescent="0.2">
      <c r="M495" s="205"/>
      <c r="N495" s="205"/>
      <c r="O495" s="205"/>
      <c r="P495" s="370"/>
      <c r="R495" s="372"/>
      <c r="S495" s="372"/>
      <c r="T495" s="372"/>
      <c r="U495" s="372"/>
    </row>
    <row r="496" spans="13:21" x14ac:dyDescent="0.2">
      <c r="M496" s="205"/>
      <c r="N496" s="205"/>
      <c r="O496" s="205"/>
      <c r="P496" s="370"/>
      <c r="R496" s="372"/>
      <c r="S496" s="372"/>
      <c r="T496" s="372"/>
      <c r="U496" s="372"/>
    </row>
    <row r="497" spans="13:21" x14ac:dyDescent="0.2">
      <c r="M497" s="205"/>
      <c r="N497" s="205"/>
      <c r="O497" s="205"/>
      <c r="P497" s="370"/>
      <c r="R497" s="372"/>
      <c r="S497" s="372"/>
      <c r="T497" s="372"/>
      <c r="U497" s="372"/>
    </row>
    <row r="498" spans="13:21" x14ac:dyDescent="0.2">
      <c r="M498" s="205"/>
      <c r="N498" s="205"/>
      <c r="O498" s="205"/>
      <c r="P498" s="370"/>
      <c r="R498" s="372"/>
      <c r="S498" s="372"/>
      <c r="T498" s="372"/>
      <c r="U498" s="372"/>
    </row>
    <row r="499" spans="13:21" x14ac:dyDescent="0.2">
      <c r="M499" s="205"/>
      <c r="N499" s="205"/>
      <c r="O499" s="205"/>
      <c r="P499" s="370"/>
      <c r="R499" s="372"/>
      <c r="S499" s="372"/>
      <c r="T499" s="372"/>
      <c r="U499" s="372"/>
    </row>
    <row r="500" spans="13:21" x14ac:dyDescent="0.2">
      <c r="M500" s="205"/>
      <c r="N500" s="205"/>
      <c r="O500" s="205"/>
      <c r="P500" s="370"/>
      <c r="R500" s="372"/>
      <c r="S500" s="372"/>
      <c r="T500" s="372"/>
      <c r="U500" s="372"/>
    </row>
    <row r="501" spans="13:21" x14ac:dyDescent="0.2">
      <c r="M501" s="205"/>
      <c r="N501" s="205"/>
      <c r="O501" s="205"/>
      <c r="P501" s="370"/>
      <c r="R501" s="372"/>
      <c r="S501" s="372"/>
      <c r="T501" s="372"/>
      <c r="U501" s="372"/>
    </row>
    <row r="502" spans="13:21" x14ac:dyDescent="0.2">
      <c r="M502" s="205"/>
      <c r="N502" s="205"/>
      <c r="O502" s="205"/>
      <c r="P502" s="370"/>
      <c r="R502" s="372"/>
      <c r="S502" s="372"/>
      <c r="T502" s="372"/>
      <c r="U502" s="372"/>
    </row>
    <row r="503" spans="13:21" x14ac:dyDescent="0.2">
      <c r="M503" s="205"/>
      <c r="N503" s="205"/>
      <c r="O503" s="205"/>
      <c r="P503" s="370"/>
      <c r="R503" s="372"/>
      <c r="S503" s="372"/>
      <c r="T503" s="372"/>
      <c r="U503" s="372"/>
    </row>
    <row r="504" spans="13:21" x14ac:dyDescent="0.2">
      <c r="M504" s="205"/>
      <c r="N504" s="205"/>
      <c r="O504" s="205"/>
      <c r="P504" s="370"/>
      <c r="R504" s="372"/>
      <c r="S504" s="372"/>
      <c r="T504" s="372"/>
      <c r="U504" s="372"/>
    </row>
    <row r="505" spans="13:21" x14ac:dyDescent="0.2">
      <c r="M505" s="205"/>
      <c r="N505" s="205"/>
      <c r="O505" s="205"/>
      <c r="P505" s="370"/>
      <c r="R505" s="372"/>
      <c r="S505" s="372"/>
      <c r="T505" s="372"/>
      <c r="U505" s="372"/>
    </row>
    <row r="506" spans="13:21" x14ac:dyDescent="0.2">
      <c r="M506" s="205"/>
      <c r="N506" s="205"/>
      <c r="O506" s="205"/>
      <c r="P506" s="370"/>
      <c r="R506" s="372"/>
      <c r="S506" s="372"/>
      <c r="T506" s="372"/>
      <c r="U506" s="372"/>
    </row>
    <row r="507" spans="13:21" x14ac:dyDescent="0.2">
      <c r="M507" s="205"/>
      <c r="N507" s="205"/>
      <c r="O507" s="205"/>
      <c r="P507" s="370"/>
      <c r="R507" s="372"/>
      <c r="S507" s="372"/>
      <c r="T507" s="372"/>
      <c r="U507" s="372"/>
    </row>
    <row r="508" spans="13:21" x14ac:dyDescent="0.2">
      <c r="M508" s="205"/>
      <c r="N508" s="205"/>
      <c r="O508" s="205"/>
      <c r="P508" s="370"/>
      <c r="R508" s="372"/>
      <c r="S508" s="372"/>
      <c r="T508" s="372"/>
      <c r="U508" s="372"/>
    </row>
    <row r="509" spans="13:21" x14ac:dyDescent="0.2">
      <c r="M509" s="205"/>
      <c r="N509" s="205"/>
      <c r="O509" s="205"/>
      <c r="P509" s="370"/>
      <c r="R509" s="372"/>
      <c r="S509" s="372"/>
      <c r="T509" s="372"/>
      <c r="U509" s="372"/>
    </row>
    <row r="510" spans="13:21" x14ac:dyDescent="0.2">
      <c r="M510" s="205"/>
      <c r="N510" s="205"/>
      <c r="O510" s="205"/>
      <c r="P510" s="370"/>
      <c r="R510" s="372"/>
      <c r="S510" s="372"/>
      <c r="T510" s="372"/>
      <c r="U510" s="372"/>
    </row>
    <row r="511" spans="13:21" x14ac:dyDescent="0.2">
      <c r="M511" s="205"/>
      <c r="N511" s="205"/>
      <c r="O511" s="205"/>
      <c r="P511" s="370"/>
      <c r="R511" s="372"/>
      <c r="S511" s="372"/>
      <c r="T511" s="372"/>
      <c r="U511" s="372"/>
    </row>
    <row r="512" spans="13:21" x14ac:dyDescent="0.2">
      <c r="M512" s="205"/>
      <c r="N512" s="205"/>
      <c r="O512" s="205"/>
      <c r="P512" s="370"/>
      <c r="R512" s="372"/>
      <c r="S512" s="372"/>
      <c r="T512" s="372"/>
      <c r="U512" s="372"/>
    </row>
    <row r="513" spans="13:21" x14ac:dyDescent="0.2">
      <c r="M513" s="205"/>
      <c r="N513" s="205"/>
      <c r="O513" s="205"/>
      <c r="P513" s="370"/>
      <c r="R513" s="372"/>
      <c r="S513" s="372"/>
      <c r="T513" s="372"/>
      <c r="U513" s="372"/>
    </row>
    <row r="514" spans="13:21" x14ac:dyDescent="0.2">
      <c r="M514" s="205"/>
      <c r="N514" s="205"/>
      <c r="O514" s="205"/>
      <c r="P514" s="370"/>
      <c r="R514" s="372"/>
      <c r="S514" s="372"/>
      <c r="T514" s="372"/>
      <c r="U514" s="372"/>
    </row>
    <row r="515" spans="13:21" x14ac:dyDescent="0.2">
      <c r="M515" s="205"/>
      <c r="N515" s="205"/>
      <c r="O515" s="205"/>
      <c r="P515" s="370"/>
      <c r="R515" s="372"/>
      <c r="S515" s="372"/>
      <c r="T515" s="372"/>
      <c r="U515" s="372"/>
    </row>
    <row r="516" spans="13:21" x14ac:dyDescent="0.2">
      <c r="M516" s="205"/>
      <c r="N516" s="205"/>
      <c r="O516" s="205"/>
      <c r="P516" s="370"/>
      <c r="R516" s="372"/>
      <c r="S516" s="372"/>
      <c r="T516" s="372"/>
      <c r="U516" s="372"/>
    </row>
    <row r="517" spans="13:21" x14ac:dyDescent="0.2">
      <c r="M517" s="205"/>
      <c r="N517" s="205"/>
      <c r="O517" s="205"/>
      <c r="P517" s="370"/>
      <c r="R517" s="372"/>
      <c r="S517" s="372"/>
      <c r="T517" s="372"/>
      <c r="U517" s="372"/>
    </row>
    <row r="518" spans="13:21" x14ac:dyDescent="0.2">
      <c r="M518" s="205"/>
      <c r="N518" s="205"/>
      <c r="O518" s="205"/>
      <c r="P518" s="370"/>
      <c r="R518" s="372"/>
      <c r="S518" s="372"/>
      <c r="T518" s="372"/>
      <c r="U518" s="372"/>
    </row>
    <row r="519" spans="13:21" x14ac:dyDescent="0.2">
      <c r="M519" s="205"/>
      <c r="N519" s="205"/>
      <c r="O519" s="205"/>
      <c r="P519" s="370"/>
      <c r="R519" s="372"/>
      <c r="S519" s="372"/>
      <c r="T519" s="372"/>
      <c r="U519" s="372"/>
    </row>
    <row r="520" spans="13:21" x14ac:dyDescent="0.2">
      <c r="M520" s="205"/>
      <c r="N520" s="205"/>
      <c r="O520" s="205"/>
      <c r="P520" s="370"/>
      <c r="R520" s="372"/>
      <c r="S520" s="372"/>
      <c r="T520" s="372"/>
      <c r="U520" s="372"/>
    </row>
    <row r="521" spans="13:21" x14ac:dyDescent="0.2">
      <c r="M521" s="205"/>
      <c r="N521" s="205"/>
      <c r="O521" s="205"/>
      <c r="P521" s="370"/>
      <c r="R521" s="372"/>
      <c r="S521" s="372"/>
      <c r="T521" s="372"/>
      <c r="U521" s="372"/>
    </row>
    <row r="522" spans="13:21" x14ac:dyDescent="0.2">
      <c r="M522" s="205"/>
      <c r="N522" s="205"/>
      <c r="O522" s="205"/>
      <c r="P522" s="370"/>
      <c r="R522" s="372"/>
      <c r="S522" s="372"/>
      <c r="T522" s="372"/>
      <c r="U522" s="372"/>
    </row>
    <row r="523" spans="13:21" x14ac:dyDescent="0.2">
      <c r="M523" s="205"/>
      <c r="N523" s="205"/>
      <c r="O523" s="205"/>
      <c r="P523" s="370"/>
      <c r="R523" s="372"/>
      <c r="S523" s="372"/>
      <c r="T523" s="372"/>
      <c r="U523" s="372"/>
    </row>
    <row r="524" spans="13:21" x14ac:dyDescent="0.2">
      <c r="M524" s="205"/>
      <c r="N524" s="205"/>
      <c r="O524" s="205"/>
      <c r="P524" s="370"/>
      <c r="R524" s="372"/>
      <c r="S524" s="372"/>
      <c r="T524" s="372"/>
      <c r="U524" s="372"/>
    </row>
    <row r="525" spans="13:21" x14ac:dyDescent="0.2">
      <c r="M525" s="205"/>
      <c r="N525" s="205"/>
      <c r="O525" s="205"/>
      <c r="P525" s="370"/>
      <c r="R525" s="372"/>
      <c r="S525" s="372"/>
      <c r="T525" s="372"/>
      <c r="U525" s="372"/>
    </row>
    <row r="526" spans="13:21" x14ac:dyDescent="0.2">
      <c r="M526" s="205"/>
      <c r="N526" s="205"/>
      <c r="O526" s="205"/>
      <c r="P526" s="370"/>
      <c r="R526" s="372"/>
      <c r="S526" s="372"/>
      <c r="T526" s="372"/>
      <c r="U526" s="372"/>
    </row>
    <row r="527" spans="13:21" x14ac:dyDescent="0.2">
      <c r="M527" s="205"/>
      <c r="N527" s="205"/>
      <c r="O527" s="205"/>
      <c r="P527" s="370"/>
      <c r="R527" s="372"/>
      <c r="S527" s="372"/>
      <c r="T527" s="372"/>
      <c r="U527" s="372"/>
    </row>
    <row r="528" spans="13:21" x14ac:dyDescent="0.2">
      <c r="M528" s="205"/>
      <c r="N528" s="205"/>
      <c r="O528" s="205"/>
      <c r="P528" s="370"/>
      <c r="R528" s="372"/>
      <c r="S528" s="372"/>
      <c r="T528" s="372"/>
      <c r="U528" s="372"/>
    </row>
    <row r="529" spans="13:21" x14ac:dyDescent="0.2">
      <c r="M529" s="205"/>
      <c r="N529" s="205"/>
      <c r="O529" s="205"/>
      <c r="P529" s="370"/>
      <c r="R529" s="372"/>
      <c r="S529" s="372"/>
      <c r="T529" s="372"/>
      <c r="U529" s="372"/>
    </row>
    <row r="530" spans="13:21" x14ac:dyDescent="0.2">
      <c r="M530" s="205"/>
      <c r="N530" s="205"/>
      <c r="O530" s="205"/>
      <c r="P530" s="370"/>
      <c r="R530" s="372"/>
      <c r="S530" s="372"/>
      <c r="T530" s="372"/>
      <c r="U530" s="372"/>
    </row>
    <row r="531" spans="13:21" x14ac:dyDescent="0.2">
      <c r="M531" s="205"/>
      <c r="N531" s="205"/>
      <c r="O531" s="205"/>
      <c r="P531" s="370"/>
      <c r="R531" s="372"/>
      <c r="S531" s="372"/>
      <c r="T531" s="372"/>
      <c r="U531" s="372"/>
    </row>
    <row r="532" spans="13:21" x14ac:dyDescent="0.2">
      <c r="M532" s="205"/>
      <c r="N532" s="205"/>
      <c r="O532" s="205"/>
      <c r="P532" s="370"/>
      <c r="R532" s="372"/>
      <c r="S532" s="372"/>
      <c r="T532" s="372"/>
      <c r="U532" s="372"/>
    </row>
    <row r="533" spans="13:21" x14ac:dyDescent="0.2">
      <c r="M533" s="205"/>
      <c r="N533" s="205"/>
      <c r="O533" s="205"/>
      <c r="P533" s="370"/>
      <c r="R533" s="372"/>
      <c r="S533" s="372"/>
      <c r="T533" s="372"/>
      <c r="U533" s="372"/>
    </row>
    <row r="534" spans="13:21" x14ac:dyDescent="0.2">
      <c r="M534" s="205"/>
      <c r="N534" s="205"/>
      <c r="O534" s="205"/>
      <c r="P534" s="370"/>
      <c r="R534" s="372"/>
      <c r="S534" s="372"/>
      <c r="T534" s="372"/>
      <c r="U534" s="372"/>
    </row>
    <row r="535" spans="13:21" x14ac:dyDescent="0.2">
      <c r="M535" s="205"/>
      <c r="N535" s="205"/>
      <c r="O535" s="205"/>
      <c r="P535" s="370"/>
      <c r="R535" s="372"/>
      <c r="S535" s="372"/>
      <c r="T535" s="372"/>
      <c r="U535" s="372"/>
    </row>
    <row r="536" spans="13:21" x14ac:dyDescent="0.2">
      <c r="M536" s="205"/>
      <c r="N536" s="205"/>
      <c r="O536" s="205"/>
      <c r="P536" s="370"/>
      <c r="R536" s="372"/>
      <c r="S536" s="372"/>
      <c r="T536" s="372"/>
      <c r="U536" s="372"/>
    </row>
    <row r="537" spans="13:21" x14ac:dyDescent="0.2">
      <c r="M537" s="205"/>
      <c r="N537" s="205"/>
      <c r="O537" s="205"/>
      <c r="P537" s="370"/>
      <c r="R537" s="372"/>
      <c r="S537" s="372"/>
      <c r="T537" s="372"/>
      <c r="U537" s="372"/>
    </row>
    <row r="538" spans="13:21" x14ac:dyDescent="0.2">
      <c r="M538" s="205"/>
      <c r="N538" s="205"/>
      <c r="O538" s="205"/>
      <c r="P538" s="370"/>
      <c r="R538" s="372"/>
      <c r="S538" s="372"/>
      <c r="T538" s="372"/>
      <c r="U538" s="372"/>
    </row>
    <row r="539" spans="13:21" x14ac:dyDescent="0.2">
      <c r="M539" s="205"/>
      <c r="N539" s="205"/>
      <c r="O539" s="205"/>
      <c r="P539" s="370"/>
      <c r="R539" s="372"/>
      <c r="S539" s="372"/>
      <c r="T539" s="372"/>
      <c r="U539" s="372"/>
    </row>
    <row r="540" spans="13:21" x14ac:dyDescent="0.2">
      <c r="M540" s="205"/>
      <c r="N540" s="205"/>
      <c r="O540" s="205"/>
      <c r="P540" s="370"/>
      <c r="R540" s="372"/>
      <c r="S540" s="372"/>
      <c r="T540" s="372"/>
      <c r="U540" s="372"/>
    </row>
    <row r="541" spans="13:21" x14ac:dyDescent="0.2">
      <c r="M541" s="205"/>
      <c r="N541" s="205"/>
      <c r="O541" s="205"/>
      <c r="P541" s="370"/>
      <c r="R541" s="372"/>
      <c r="S541" s="372"/>
      <c r="T541" s="372"/>
      <c r="U541" s="372"/>
    </row>
    <row r="542" spans="13:21" x14ac:dyDescent="0.2">
      <c r="M542" s="205"/>
      <c r="N542" s="205"/>
      <c r="O542" s="205"/>
      <c r="P542" s="370"/>
      <c r="R542" s="372"/>
      <c r="S542" s="372"/>
      <c r="T542" s="372"/>
      <c r="U542" s="372"/>
    </row>
    <row r="543" spans="13:21" x14ac:dyDescent="0.2">
      <c r="M543" s="205"/>
      <c r="N543" s="205"/>
      <c r="O543" s="205"/>
      <c r="P543" s="370"/>
      <c r="R543" s="372"/>
      <c r="S543" s="372"/>
      <c r="T543" s="372"/>
      <c r="U543" s="372"/>
    </row>
    <row r="544" spans="13:21" x14ac:dyDescent="0.2">
      <c r="M544" s="205"/>
      <c r="N544" s="205"/>
      <c r="O544" s="205"/>
      <c r="P544" s="370"/>
      <c r="R544" s="372"/>
      <c r="S544" s="372"/>
      <c r="T544" s="372"/>
      <c r="U544" s="372"/>
    </row>
    <row r="545" spans="13:21" x14ac:dyDescent="0.2">
      <c r="M545" s="205"/>
      <c r="N545" s="205"/>
      <c r="O545" s="205"/>
      <c r="P545" s="370"/>
      <c r="R545" s="372"/>
      <c r="S545" s="372"/>
      <c r="T545" s="372"/>
      <c r="U545" s="372"/>
    </row>
    <row r="546" spans="13:21" x14ac:dyDescent="0.2">
      <c r="M546" s="205"/>
      <c r="N546" s="205"/>
      <c r="O546" s="205"/>
      <c r="P546" s="370"/>
      <c r="R546" s="372"/>
      <c r="S546" s="372"/>
      <c r="T546" s="372"/>
      <c r="U546" s="372"/>
    </row>
    <row r="547" spans="13:21" x14ac:dyDescent="0.2">
      <c r="M547" s="205"/>
      <c r="N547" s="205"/>
      <c r="O547" s="205"/>
      <c r="P547" s="370"/>
      <c r="R547" s="372"/>
      <c r="S547" s="372"/>
      <c r="T547" s="372"/>
      <c r="U547" s="372"/>
    </row>
    <row r="548" spans="13:21" x14ac:dyDescent="0.2">
      <c r="M548" s="205"/>
      <c r="N548" s="205"/>
      <c r="O548" s="205"/>
      <c r="P548" s="370"/>
      <c r="R548" s="372"/>
      <c r="S548" s="372"/>
      <c r="T548" s="372"/>
      <c r="U548" s="372"/>
    </row>
    <row r="549" spans="13:21" x14ac:dyDescent="0.2">
      <c r="M549" s="205"/>
      <c r="N549" s="205"/>
      <c r="O549" s="205"/>
      <c r="P549" s="370"/>
      <c r="R549" s="372"/>
      <c r="S549" s="372"/>
      <c r="T549" s="372"/>
      <c r="U549" s="372"/>
    </row>
    <row r="550" spans="13:21" x14ac:dyDescent="0.2">
      <c r="M550" s="205"/>
      <c r="N550" s="205"/>
      <c r="O550" s="205"/>
      <c r="P550" s="370"/>
      <c r="R550" s="372"/>
      <c r="S550" s="372"/>
      <c r="T550" s="372"/>
      <c r="U550" s="372"/>
    </row>
    <row r="551" spans="13:21" x14ac:dyDescent="0.2">
      <c r="M551" s="205"/>
      <c r="N551" s="205"/>
      <c r="O551" s="205"/>
      <c r="P551" s="370"/>
      <c r="R551" s="372"/>
      <c r="S551" s="372"/>
      <c r="T551" s="372"/>
      <c r="U551" s="372"/>
    </row>
    <row r="552" spans="13:21" x14ac:dyDescent="0.2">
      <c r="M552" s="205"/>
      <c r="N552" s="205"/>
      <c r="O552" s="205"/>
      <c r="P552" s="370"/>
      <c r="R552" s="372"/>
      <c r="S552" s="372"/>
      <c r="T552" s="372"/>
      <c r="U552" s="372"/>
    </row>
    <row r="553" spans="13:21" x14ac:dyDescent="0.2">
      <c r="M553" s="205"/>
      <c r="N553" s="205"/>
      <c r="O553" s="205"/>
      <c r="P553" s="370"/>
      <c r="R553" s="372"/>
      <c r="S553" s="372"/>
      <c r="T553" s="372"/>
      <c r="U553" s="372"/>
    </row>
    <row r="554" spans="13:21" x14ac:dyDescent="0.2">
      <c r="M554" s="205"/>
      <c r="N554" s="205"/>
      <c r="O554" s="205"/>
      <c r="P554" s="370"/>
      <c r="R554" s="372"/>
      <c r="S554" s="372"/>
      <c r="T554" s="372"/>
      <c r="U554" s="372"/>
    </row>
    <row r="555" spans="13:21" x14ac:dyDescent="0.2">
      <c r="M555" s="205"/>
      <c r="N555" s="205"/>
      <c r="O555" s="205"/>
      <c r="P555" s="370"/>
      <c r="R555" s="372"/>
      <c r="S555" s="372"/>
      <c r="T555" s="372"/>
      <c r="U555" s="372"/>
    </row>
    <row r="556" spans="13:21" x14ac:dyDescent="0.2">
      <c r="M556" s="205"/>
      <c r="N556" s="205"/>
      <c r="O556" s="205"/>
      <c r="P556" s="370"/>
      <c r="R556" s="372"/>
      <c r="S556" s="372"/>
      <c r="T556" s="372"/>
      <c r="U556" s="372"/>
    </row>
    <row r="557" spans="13:21" x14ac:dyDescent="0.2">
      <c r="M557" s="205"/>
      <c r="N557" s="205"/>
      <c r="O557" s="205"/>
      <c r="P557" s="370"/>
      <c r="R557" s="372"/>
      <c r="S557" s="372"/>
      <c r="T557" s="372"/>
      <c r="U557" s="372"/>
    </row>
    <row r="558" spans="13:21" x14ac:dyDescent="0.2">
      <c r="M558" s="205"/>
      <c r="N558" s="205"/>
      <c r="O558" s="205"/>
      <c r="P558" s="370"/>
      <c r="R558" s="372"/>
      <c r="S558" s="372"/>
      <c r="T558" s="372"/>
      <c r="U558" s="372"/>
    </row>
    <row r="559" spans="13:21" x14ac:dyDescent="0.2">
      <c r="M559" s="205"/>
      <c r="N559" s="205"/>
      <c r="O559" s="205"/>
      <c r="P559" s="370"/>
      <c r="R559" s="372"/>
      <c r="S559" s="372"/>
      <c r="T559" s="372"/>
      <c r="U559" s="372"/>
    </row>
    <row r="560" spans="13:21" x14ac:dyDescent="0.2">
      <c r="M560" s="205"/>
      <c r="N560" s="205"/>
      <c r="O560" s="205"/>
      <c r="P560" s="370"/>
      <c r="R560" s="372"/>
      <c r="S560" s="372"/>
      <c r="T560" s="372"/>
      <c r="U560" s="372"/>
    </row>
    <row r="561" spans="13:21" x14ac:dyDescent="0.2">
      <c r="M561" s="205"/>
      <c r="N561" s="205"/>
      <c r="O561" s="205"/>
      <c r="P561" s="370"/>
      <c r="R561" s="372"/>
      <c r="S561" s="372"/>
      <c r="T561" s="372"/>
      <c r="U561" s="372"/>
    </row>
    <row r="562" spans="13:21" x14ac:dyDescent="0.2">
      <c r="M562" s="205"/>
      <c r="N562" s="205"/>
      <c r="O562" s="205"/>
      <c r="P562" s="370"/>
      <c r="R562" s="372"/>
      <c r="S562" s="372"/>
      <c r="T562" s="372"/>
      <c r="U562" s="372"/>
    </row>
    <row r="563" spans="13:21" x14ac:dyDescent="0.2">
      <c r="M563" s="205"/>
      <c r="N563" s="205"/>
      <c r="O563" s="205"/>
      <c r="P563" s="370"/>
      <c r="R563" s="372"/>
      <c r="S563" s="372"/>
      <c r="T563" s="372"/>
      <c r="U563" s="372"/>
    </row>
    <row r="564" spans="13:21" x14ac:dyDescent="0.2">
      <c r="M564" s="205"/>
      <c r="N564" s="205"/>
      <c r="O564" s="205"/>
      <c r="P564" s="370"/>
      <c r="R564" s="372"/>
      <c r="S564" s="372"/>
      <c r="T564" s="372"/>
      <c r="U564" s="372"/>
    </row>
    <row r="565" spans="13:21" x14ac:dyDescent="0.2">
      <c r="M565" s="205"/>
      <c r="N565" s="205"/>
      <c r="O565" s="205"/>
      <c r="P565" s="370"/>
      <c r="R565" s="372"/>
      <c r="S565" s="372"/>
      <c r="T565" s="372"/>
      <c r="U565" s="372"/>
    </row>
    <row r="566" spans="13:21" x14ac:dyDescent="0.2">
      <c r="M566" s="205"/>
      <c r="N566" s="205"/>
      <c r="O566" s="205"/>
      <c r="P566" s="370"/>
      <c r="R566" s="372"/>
      <c r="S566" s="372"/>
      <c r="T566" s="372"/>
      <c r="U566" s="372"/>
    </row>
    <row r="567" spans="13:21" x14ac:dyDescent="0.2">
      <c r="M567" s="205"/>
      <c r="N567" s="205"/>
      <c r="O567" s="205"/>
      <c r="P567" s="370"/>
      <c r="R567" s="372"/>
      <c r="S567" s="372"/>
      <c r="T567" s="372"/>
      <c r="U567" s="372"/>
    </row>
    <row r="568" spans="13:21" x14ac:dyDescent="0.2">
      <c r="M568" s="205"/>
      <c r="N568" s="205"/>
      <c r="O568" s="205"/>
      <c r="P568" s="370"/>
      <c r="R568" s="372"/>
      <c r="S568" s="372"/>
      <c r="T568" s="372"/>
      <c r="U568" s="372"/>
    </row>
    <row r="569" spans="13:21" x14ac:dyDescent="0.2">
      <c r="M569" s="205"/>
      <c r="N569" s="205"/>
      <c r="O569" s="205"/>
      <c r="P569" s="370"/>
      <c r="R569" s="372"/>
      <c r="S569" s="372"/>
      <c r="T569" s="372"/>
      <c r="U569" s="372"/>
    </row>
    <row r="570" spans="13:21" x14ac:dyDescent="0.2">
      <c r="M570" s="205"/>
      <c r="N570" s="205"/>
      <c r="O570" s="205"/>
      <c r="P570" s="370"/>
      <c r="R570" s="372"/>
      <c r="S570" s="372"/>
      <c r="T570" s="372"/>
      <c r="U570" s="372"/>
    </row>
    <row r="571" spans="13:21" x14ac:dyDescent="0.2">
      <c r="M571" s="205"/>
      <c r="N571" s="205"/>
      <c r="O571" s="205"/>
      <c r="P571" s="370"/>
      <c r="R571" s="372"/>
      <c r="S571" s="372"/>
      <c r="T571" s="372"/>
      <c r="U571" s="372"/>
    </row>
    <row r="572" spans="13:21" x14ac:dyDescent="0.2">
      <c r="M572" s="205"/>
      <c r="N572" s="205"/>
      <c r="O572" s="205"/>
      <c r="P572" s="370"/>
      <c r="R572" s="372"/>
      <c r="S572" s="372"/>
      <c r="T572" s="372"/>
      <c r="U572" s="372"/>
    </row>
    <row r="573" spans="13:21" x14ac:dyDescent="0.2">
      <c r="M573" s="205"/>
      <c r="N573" s="205"/>
      <c r="O573" s="205"/>
      <c r="P573" s="370"/>
      <c r="R573" s="372"/>
      <c r="S573" s="372"/>
      <c r="T573" s="372"/>
      <c r="U573" s="372"/>
    </row>
    <row r="574" spans="13:21" x14ac:dyDescent="0.2">
      <c r="M574" s="205"/>
      <c r="N574" s="205"/>
      <c r="O574" s="205"/>
      <c r="P574" s="370"/>
      <c r="R574" s="372"/>
      <c r="S574" s="372"/>
      <c r="T574" s="372"/>
      <c r="U574" s="372"/>
    </row>
    <row r="575" spans="13:21" x14ac:dyDescent="0.2">
      <c r="M575" s="205"/>
      <c r="N575" s="205"/>
      <c r="O575" s="205"/>
      <c r="P575" s="370"/>
      <c r="R575" s="372"/>
      <c r="S575" s="372"/>
      <c r="T575" s="372"/>
      <c r="U575" s="372"/>
    </row>
    <row r="576" spans="13:21" x14ac:dyDescent="0.2">
      <c r="M576" s="205"/>
      <c r="N576" s="205"/>
      <c r="O576" s="205"/>
      <c r="P576" s="370"/>
      <c r="R576" s="372"/>
      <c r="S576" s="372"/>
      <c r="T576" s="372"/>
      <c r="U576" s="372"/>
    </row>
    <row r="577" spans="13:21" x14ac:dyDescent="0.2">
      <c r="M577" s="205"/>
      <c r="N577" s="205"/>
      <c r="O577" s="205"/>
      <c r="P577" s="370"/>
      <c r="R577" s="372"/>
      <c r="S577" s="372"/>
      <c r="T577" s="372"/>
      <c r="U577" s="372"/>
    </row>
    <row r="578" spans="13:21" x14ac:dyDescent="0.2">
      <c r="M578" s="205"/>
      <c r="N578" s="205"/>
      <c r="O578" s="205"/>
      <c r="P578" s="370"/>
      <c r="R578" s="372"/>
      <c r="S578" s="372"/>
      <c r="T578" s="372"/>
      <c r="U578" s="372"/>
    </row>
    <row r="579" spans="13:21" x14ac:dyDescent="0.2">
      <c r="M579" s="205"/>
      <c r="N579" s="205"/>
      <c r="O579" s="205"/>
      <c r="P579" s="370"/>
      <c r="R579" s="372"/>
      <c r="S579" s="372"/>
      <c r="T579" s="372"/>
      <c r="U579" s="372"/>
    </row>
    <row r="580" spans="13:21" x14ac:dyDescent="0.2">
      <c r="M580" s="205"/>
      <c r="N580" s="205"/>
      <c r="O580" s="205"/>
      <c r="P580" s="370"/>
      <c r="R580" s="372"/>
      <c r="S580" s="372"/>
      <c r="T580" s="372"/>
      <c r="U580" s="372"/>
    </row>
    <row r="581" spans="13:21" x14ac:dyDescent="0.2">
      <c r="M581" s="205"/>
      <c r="N581" s="205"/>
      <c r="O581" s="205"/>
      <c r="P581" s="370"/>
      <c r="R581" s="372"/>
      <c r="S581" s="372"/>
      <c r="T581" s="372"/>
      <c r="U581" s="372"/>
    </row>
    <row r="582" spans="13:21" x14ac:dyDescent="0.2">
      <c r="M582" s="205"/>
      <c r="N582" s="205"/>
      <c r="O582" s="205"/>
      <c r="P582" s="370"/>
      <c r="R582" s="372"/>
      <c r="S582" s="372"/>
      <c r="T582" s="372"/>
      <c r="U582" s="372"/>
    </row>
    <row r="583" spans="13:21" x14ac:dyDescent="0.2">
      <c r="M583" s="205"/>
      <c r="N583" s="205"/>
      <c r="O583" s="205"/>
      <c r="P583" s="370"/>
      <c r="R583" s="372"/>
      <c r="S583" s="372"/>
      <c r="T583" s="372"/>
      <c r="U583" s="372"/>
    </row>
    <row r="584" spans="13:21" x14ac:dyDescent="0.2">
      <c r="M584" s="205"/>
      <c r="N584" s="205"/>
      <c r="O584" s="205"/>
      <c r="P584" s="370"/>
      <c r="R584" s="372"/>
      <c r="S584" s="372"/>
      <c r="T584" s="372"/>
      <c r="U584" s="372"/>
    </row>
    <row r="585" spans="13:21" x14ac:dyDescent="0.2">
      <c r="M585" s="205"/>
      <c r="N585" s="205"/>
      <c r="O585" s="205"/>
      <c r="P585" s="370"/>
      <c r="R585" s="372"/>
      <c r="S585" s="372"/>
      <c r="T585" s="372"/>
      <c r="U585" s="372"/>
    </row>
    <row r="586" spans="13:21" x14ac:dyDescent="0.2">
      <c r="M586" s="205"/>
      <c r="N586" s="205"/>
      <c r="O586" s="205"/>
      <c r="P586" s="370"/>
      <c r="R586" s="372"/>
      <c r="S586" s="372"/>
      <c r="T586" s="372"/>
      <c r="U586" s="372"/>
    </row>
    <row r="587" spans="13:21" x14ac:dyDescent="0.2">
      <c r="M587" s="205"/>
      <c r="N587" s="205"/>
      <c r="O587" s="205"/>
      <c r="P587" s="370"/>
      <c r="R587" s="372"/>
      <c r="S587" s="372"/>
      <c r="T587" s="372"/>
      <c r="U587" s="372"/>
    </row>
    <row r="588" spans="13:21" x14ac:dyDescent="0.2">
      <c r="M588" s="205"/>
      <c r="N588" s="205"/>
      <c r="O588" s="205"/>
      <c r="P588" s="370"/>
      <c r="R588" s="372"/>
      <c r="S588" s="372"/>
      <c r="T588" s="372"/>
      <c r="U588" s="372"/>
    </row>
    <row r="589" spans="13:21" x14ac:dyDescent="0.2">
      <c r="M589" s="205"/>
      <c r="N589" s="205"/>
      <c r="O589" s="205"/>
      <c r="P589" s="370"/>
      <c r="R589" s="372"/>
      <c r="S589" s="372"/>
      <c r="T589" s="372"/>
      <c r="U589" s="372"/>
    </row>
    <row r="590" spans="13:21" x14ac:dyDescent="0.2">
      <c r="M590" s="205"/>
      <c r="N590" s="205"/>
      <c r="O590" s="205"/>
      <c r="P590" s="370"/>
      <c r="R590" s="372"/>
      <c r="S590" s="372"/>
      <c r="T590" s="372"/>
      <c r="U590" s="372"/>
    </row>
    <row r="591" spans="13:21" x14ac:dyDescent="0.2">
      <c r="M591" s="205"/>
      <c r="N591" s="205"/>
      <c r="O591" s="205"/>
      <c r="P591" s="370"/>
      <c r="R591" s="372"/>
      <c r="S591" s="372"/>
      <c r="T591" s="372"/>
      <c r="U591" s="372"/>
    </row>
    <row r="592" spans="13:21" x14ac:dyDescent="0.2">
      <c r="M592" s="205"/>
      <c r="N592" s="205"/>
      <c r="O592" s="205"/>
      <c r="P592" s="370"/>
      <c r="R592" s="372"/>
      <c r="S592" s="372"/>
      <c r="T592" s="372"/>
      <c r="U592" s="372"/>
    </row>
    <row r="593" spans="13:21" x14ac:dyDescent="0.2">
      <c r="M593" s="205"/>
      <c r="N593" s="205"/>
      <c r="O593" s="205"/>
      <c r="P593" s="370"/>
      <c r="R593" s="372"/>
      <c r="S593" s="372"/>
      <c r="T593" s="372"/>
      <c r="U593" s="372"/>
    </row>
    <row r="594" spans="13:21" x14ac:dyDescent="0.2">
      <c r="M594" s="205"/>
      <c r="N594" s="205"/>
      <c r="O594" s="205"/>
      <c r="P594" s="370"/>
      <c r="R594" s="372"/>
      <c r="S594" s="372"/>
      <c r="T594" s="372"/>
      <c r="U594" s="372"/>
    </row>
    <row r="595" spans="13:21" x14ac:dyDescent="0.2">
      <c r="M595" s="205"/>
      <c r="N595" s="205"/>
      <c r="O595" s="205"/>
      <c r="P595" s="370"/>
      <c r="R595" s="372"/>
      <c r="S595" s="372"/>
      <c r="T595" s="372"/>
      <c r="U595" s="372"/>
    </row>
    <row r="596" spans="13:21" x14ac:dyDescent="0.2">
      <c r="M596" s="205"/>
      <c r="N596" s="205"/>
      <c r="O596" s="205"/>
      <c r="P596" s="370"/>
      <c r="R596" s="372"/>
      <c r="S596" s="372"/>
      <c r="T596" s="372"/>
      <c r="U596" s="372"/>
    </row>
    <row r="597" spans="13:21" x14ac:dyDescent="0.2">
      <c r="M597" s="205"/>
      <c r="N597" s="205"/>
      <c r="O597" s="205"/>
      <c r="P597" s="370"/>
      <c r="R597" s="372"/>
      <c r="S597" s="372"/>
      <c r="T597" s="372"/>
      <c r="U597" s="372"/>
    </row>
    <row r="598" spans="13:21" x14ac:dyDescent="0.2">
      <c r="M598" s="205"/>
      <c r="N598" s="205"/>
      <c r="O598" s="205"/>
      <c r="P598" s="370"/>
      <c r="R598" s="372"/>
      <c r="S598" s="372"/>
      <c r="T598" s="372"/>
      <c r="U598" s="372"/>
    </row>
    <row r="599" spans="13:21" x14ac:dyDescent="0.2">
      <c r="M599" s="205"/>
      <c r="N599" s="205"/>
      <c r="O599" s="205"/>
      <c r="P599" s="370"/>
      <c r="R599" s="372"/>
      <c r="S599" s="372"/>
      <c r="T599" s="372"/>
      <c r="U599" s="372"/>
    </row>
    <row r="600" spans="13:21" x14ac:dyDescent="0.2">
      <c r="M600" s="205"/>
      <c r="N600" s="205"/>
      <c r="O600" s="205"/>
      <c r="P600" s="370"/>
      <c r="R600" s="372"/>
      <c r="S600" s="372"/>
      <c r="T600" s="372"/>
      <c r="U600" s="372"/>
    </row>
    <row r="601" spans="13:21" x14ac:dyDescent="0.2">
      <c r="M601" s="205"/>
      <c r="N601" s="205"/>
      <c r="O601" s="205"/>
      <c r="P601" s="370"/>
      <c r="R601" s="372"/>
      <c r="S601" s="372"/>
      <c r="T601" s="372"/>
      <c r="U601" s="372"/>
    </row>
    <row r="602" spans="13:21" x14ac:dyDescent="0.2">
      <c r="M602" s="205"/>
      <c r="N602" s="205"/>
      <c r="O602" s="205"/>
      <c r="P602" s="370"/>
      <c r="R602" s="372"/>
      <c r="S602" s="372"/>
      <c r="T602" s="372"/>
      <c r="U602" s="372"/>
    </row>
    <row r="603" spans="13:21" x14ac:dyDescent="0.2">
      <c r="M603" s="205"/>
      <c r="N603" s="205"/>
      <c r="O603" s="205"/>
      <c r="P603" s="370"/>
      <c r="R603" s="372"/>
      <c r="S603" s="372"/>
      <c r="T603" s="372"/>
      <c r="U603" s="372"/>
    </row>
    <row r="604" spans="13:21" x14ac:dyDescent="0.2">
      <c r="M604" s="205"/>
      <c r="N604" s="205"/>
      <c r="O604" s="205"/>
      <c r="P604" s="370"/>
      <c r="R604" s="372"/>
      <c r="S604" s="372"/>
      <c r="T604" s="372"/>
      <c r="U604" s="372"/>
    </row>
    <row r="605" spans="13:21" x14ac:dyDescent="0.2">
      <c r="M605" s="205"/>
      <c r="N605" s="205"/>
      <c r="O605" s="205"/>
      <c r="P605" s="370"/>
      <c r="R605" s="372"/>
      <c r="S605" s="372"/>
      <c r="T605" s="372"/>
      <c r="U605" s="372"/>
    </row>
    <row r="606" spans="13:21" x14ac:dyDescent="0.2">
      <c r="M606" s="205"/>
      <c r="N606" s="205"/>
      <c r="O606" s="205"/>
      <c r="P606" s="370"/>
      <c r="R606" s="372"/>
      <c r="S606" s="372"/>
      <c r="T606" s="372"/>
      <c r="U606" s="372"/>
    </row>
    <row r="607" spans="13:21" x14ac:dyDescent="0.2">
      <c r="M607" s="205"/>
      <c r="N607" s="205"/>
      <c r="O607" s="205"/>
      <c r="P607" s="370"/>
      <c r="R607" s="372"/>
      <c r="S607" s="372"/>
      <c r="T607" s="372"/>
      <c r="U607" s="372"/>
    </row>
    <row r="608" spans="13:21" x14ac:dyDescent="0.2">
      <c r="M608" s="205"/>
      <c r="N608" s="205"/>
      <c r="O608" s="205"/>
      <c r="P608" s="370"/>
      <c r="R608" s="372"/>
      <c r="S608" s="372"/>
      <c r="T608" s="372"/>
      <c r="U608" s="372"/>
    </row>
    <row r="609" spans="13:21" x14ac:dyDescent="0.2">
      <c r="M609" s="205"/>
      <c r="N609" s="205"/>
      <c r="O609" s="205"/>
      <c r="P609" s="370"/>
      <c r="R609" s="372"/>
      <c r="S609" s="372"/>
      <c r="T609" s="372"/>
      <c r="U609" s="372"/>
    </row>
    <row r="610" spans="13:21" x14ac:dyDescent="0.2">
      <c r="M610" s="205"/>
      <c r="N610" s="205"/>
      <c r="O610" s="205"/>
      <c r="P610" s="370"/>
      <c r="R610" s="372"/>
      <c r="S610" s="372"/>
      <c r="T610" s="372"/>
      <c r="U610" s="372"/>
    </row>
    <row r="611" spans="13:21" x14ac:dyDescent="0.2">
      <c r="M611" s="205"/>
      <c r="N611" s="205"/>
      <c r="O611" s="205"/>
      <c r="P611" s="370"/>
      <c r="R611" s="372"/>
      <c r="S611" s="372"/>
      <c r="T611" s="372"/>
      <c r="U611" s="372"/>
    </row>
    <row r="612" spans="13:21" x14ac:dyDescent="0.2">
      <c r="M612" s="205"/>
      <c r="N612" s="205"/>
      <c r="O612" s="205"/>
      <c r="P612" s="370"/>
      <c r="R612" s="372"/>
      <c r="S612" s="372"/>
      <c r="T612" s="372"/>
      <c r="U612" s="372"/>
    </row>
    <row r="613" spans="13:21" x14ac:dyDescent="0.2">
      <c r="M613" s="205"/>
      <c r="N613" s="205"/>
      <c r="O613" s="205"/>
      <c r="P613" s="370"/>
      <c r="R613" s="372"/>
      <c r="S613" s="372"/>
      <c r="T613" s="372"/>
      <c r="U613" s="372"/>
    </row>
    <row r="614" spans="13:21" x14ac:dyDescent="0.2">
      <c r="M614" s="205"/>
      <c r="N614" s="205"/>
      <c r="O614" s="205"/>
      <c r="P614" s="370"/>
      <c r="R614" s="372"/>
      <c r="S614" s="372"/>
      <c r="T614" s="372"/>
      <c r="U614" s="372"/>
    </row>
    <row r="615" spans="13:21" x14ac:dyDescent="0.2">
      <c r="M615" s="205"/>
      <c r="N615" s="205"/>
      <c r="O615" s="205"/>
      <c r="P615" s="370"/>
      <c r="R615" s="372"/>
      <c r="S615" s="372"/>
      <c r="T615" s="372"/>
      <c r="U615" s="372"/>
    </row>
    <row r="616" spans="13:21" x14ac:dyDescent="0.2">
      <c r="M616" s="205"/>
      <c r="N616" s="205"/>
      <c r="O616" s="205"/>
      <c r="P616" s="370"/>
      <c r="R616" s="372"/>
      <c r="S616" s="372"/>
      <c r="T616" s="372"/>
      <c r="U616" s="372"/>
    </row>
    <row r="617" spans="13:21" x14ac:dyDescent="0.2">
      <c r="M617" s="205"/>
      <c r="N617" s="205"/>
      <c r="O617" s="205"/>
      <c r="P617" s="370"/>
      <c r="R617" s="372"/>
      <c r="S617" s="372"/>
      <c r="T617" s="372"/>
      <c r="U617" s="372"/>
    </row>
    <row r="618" spans="13:21" x14ac:dyDescent="0.2">
      <c r="M618" s="205"/>
      <c r="N618" s="205"/>
      <c r="O618" s="205"/>
      <c r="P618" s="370"/>
      <c r="R618" s="372"/>
      <c r="S618" s="372"/>
      <c r="T618" s="372"/>
      <c r="U618" s="372"/>
    </row>
    <row r="619" spans="13:21" x14ac:dyDescent="0.2">
      <c r="M619" s="205"/>
      <c r="N619" s="205"/>
      <c r="O619" s="205"/>
      <c r="P619" s="370"/>
      <c r="R619" s="372"/>
      <c r="S619" s="372"/>
      <c r="T619" s="372"/>
      <c r="U619" s="372"/>
    </row>
    <row r="620" spans="13:21" x14ac:dyDescent="0.2">
      <c r="M620" s="205"/>
      <c r="N620" s="205"/>
      <c r="O620" s="205"/>
      <c r="P620" s="370"/>
      <c r="R620" s="372"/>
      <c r="S620" s="372"/>
      <c r="T620" s="372"/>
      <c r="U620" s="372"/>
    </row>
    <row r="621" spans="13:21" x14ac:dyDescent="0.2">
      <c r="M621" s="205"/>
      <c r="N621" s="205"/>
      <c r="O621" s="205"/>
      <c r="P621" s="370"/>
      <c r="R621" s="372"/>
      <c r="S621" s="372"/>
      <c r="T621" s="372"/>
      <c r="U621" s="372"/>
    </row>
    <row r="622" spans="13:21" x14ac:dyDescent="0.2">
      <c r="M622" s="205"/>
      <c r="N622" s="205"/>
      <c r="O622" s="205"/>
      <c r="P622" s="370"/>
      <c r="R622" s="372"/>
      <c r="S622" s="372"/>
      <c r="T622" s="372"/>
      <c r="U622" s="372"/>
    </row>
    <row r="623" spans="13:21" x14ac:dyDescent="0.2">
      <c r="M623" s="205"/>
      <c r="N623" s="205"/>
      <c r="O623" s="205"/>
      <c r="P623" s="370"/>
      <c r="R623" s="372"/>
      <c r="S623" s="372"/>
      <c r="T623" s="372"/>
      <c r="U623" s="372"/>
    </row>
    <row r="624" spans="13:21" x14ac:dyDescent="0.2">
      <c r="M624" s="205"/>
      <c r="N624" s="205"/>
      <c r="O624" s="205"/>
      <c r="P624" s="370"/>
      <c r="R624" s="372"/>
      <c r="S624" s="372"/>
      <c r="T624" s="372"/>
      <c r="U624" s="372"/>
    </row>
    <row r="625" spans="13:21" x14ac:dyDescent="0.2">
      <c r="M625" s="205"/>
      <c r="N625" s="205"/>
      <c r="O625" s="205"/>
      <c r="P625" s="370"/>
      <c r="R625" s="372"/>
      <c r="S625" s="372"/>
      <c r="T625" s="372"/>
      <c r="U625" s="372"/>
    </row>
    <row r="626" spans="13:21" x14ac:dyDescent="0.2">
      <c r="M626" s="205"/>
      <c r="N626" s="205"/>
      <c r="O626" s="205"/>
      <c r="P626" s="370"/>
      <c r="R626" s="372"/>
      <c r="S626" s="372"/>
      <c r="T626" s="372"/>
      <c r="U626" s="372"/>
    </row>
    <row r="627" spans="13:21" x14ac:dyDescent="0.2">
      <c r="M627" s="205"/>
      <c r="N627" s="205"/>
      <c r="O627" s="205"/>
      <c r="P627" s="370"/>
      <c r="R627" s="372"/>
      <c r="S627" s="372"/>
      <c r="T627" s="372"/>
      <c r="U627" s="372"/>
    </row>
    <row r="628" spans="13:21" x14ac:dyDescent="0.2">
      <c r="M628" s="205"/>
      <c r="N628" s="205"/>
      <c r="O628" s="205"/>
      <c r="P628" s="370"/>
      <c r="R628" s="372"/>
      <c r="S628" s="372"/>
      <c r="T628" s="372"/>
      <c r="U628" s="372"/>
    </row>
    <row r="629" spans="13:21" x14ac:dyDescent="0.2">
      <c r="M629" s="205"/>
      <c r="N629" s="205"/>
      <c r="O629" s="205"/>
      <c r="P629" s="370"/>
      <c r="R629" s="372"/>
      <c r="S629" s="372"/>
      <c r="T629" s="372"/>
      <c r="U629" s="372"/>
    </row>
    <row r="630" spans="13:21" x14ac:dyDescent="0.2">
      <c r="M630" s="205"/>
      <c r="N630" s="205"/>
      <c r="O630" s="205"/>
      <c r="P630" s="370"/>
      <c r="R630" s="372"/>
      <c r="S630" s="372"/>
      <c r="T630" s="372"/>
      <c r="U630" s="372"/>
    </row>
    <row r="631" spans="13:21" x14ac:dyDescent="0.2">
      <c r="M631" s="205"/>
      <c r="N631" s="205"/>
      <c r="O631" s="205"/>
      <c r="P631" s="370"/>
      <c r="R631" s="372"/>
      <c r="S631" s="372"/>
      <c r="T631" s="372"/>
      <c r="U631" s="372"/>
    </row>
    <row r="632" spans="13:21" x14ac:dyDescent="0.2">
      <c r="M632" s="205"/>
      <c r="N632" s="205"/>
      <c r="O632" s="205"/>
      <c r="P632" s="370"/>
      <c r="R632" s="372"/>
      <c r="S632" s="372"/>
      <c r="T632" s="372"/>
      <c r="U632" s="372"/>
    </row>
    <row r="633" spans="13:21" x14ac:dyDescent="0.2">
      <c r="M633" s="205"/>
      <c r="N633" s="205"/>
      <c r="O633" s="205"/>
      <c r="P633" s="370"/>
      <c r="R633" s="372"/>
      <c r="S633" s="372"/>
      <c r="T633" s="372"/>
      <c r="U633" s="372"/>
    </row>
    <row r="634" spans="13:21" x14ac:dyDescent="0.2">
      <c r="M634" s="205"/>
      <c r="N634" s="205"/>
      <c r="O634" s="205"/>
      <c r="P634" s="370"/>
      <c r="R634" s="372"/>
      <c r="S634" s="372"/>
      <c r="T634" s="372"/>
      <c r="U634" s="372"/>
    </row>
    <row r="635" spans="13:21" x14ac:dyDescent="0.2">
      <c r="M635" s="205"/>
      <c r="N635" s="205"/>
      <c r="O635" s="205"/>
      <c r="P635" s="370"/>
      <c r="R635" s="372"/>
      <c r="S635" s="372"/>
      <c r="T635" s="372"/>
      <c r="U635" s="372"/>
    </row>
    <row r="636" spans="13:21" x14ac:dyDescent="0.2">
      <c r="M636" s="205"/>
      <c r="N636" s="205"/>
      <c r="O636" s="205"/>
      <c r="P636" s="370"/>
      <c r="R636" s="372"/>
      <c r="S636" s="372"/>
      <c r="T636" s="372"/>
      <c r="U636" s="372"/>
    </row>
    <row r="637" spans="13:21" x14ac:dyDescent="0.2">
      <c r="M637" s="205"/>
      <c r="N637" s="205"/>
      <c r="O637" s="205"/>
      <c r="P637" s="370"/>
      <c r="R637" s="372"/>
      <c r="S637" s="372"/>
      <c r="T637" s="372"/>
      <c r="U637" s="372"/>
    </row>
    <row r="638" spans="13:21" x14ac:dyDescent="0.2">
      <c r="M638" s="205"/>
      <c r="N638" s="205"/>
      <c r="O638" s="205"/>
      <c r="P638" s="370"/>
      <c r="R638" s="372"/>
      <c r="S638" s="372"/>
      <c r="T638" s="372"/>
      <c r="U638" s="372"/>
    </row>
    <row r="639" spans="13:21" x14ac:dyDescent="0.2">
      <c r="M639" s="205"/>
      <c r="N639" s="205"/>
      <c r="O639" s="205"/>
      <c r="P639" s="370"/>
      <c r="R639" s="372"/>
      <c r="S639" s="372"/>
      <c r="T639" s="372"/>
      <c r="U639" s="372"/>
    </row>
    <row r="640" spans="13:21" x14ac:dyDescent="0.2">
      <c r="M640" s="205"/>
      <c r="N640" s="205"/>
      <c r="O640" s="205"/>
      <c r="P640" s="370"/>
      <c r="R640" s="372"/>
      <c r="S640" s="372"/>
      <c r="T640" s="372"/>
      <c r="U640" s="372"/>
    </row>
    <row r="641" spans="13:21" x14ac:dyDescent="0.2">
      <c r="M641" s="205"/>
      <c r="N641" s="205"/>
      <c r="O641" s="205"/>
      <c r="P641" s="370"/>
      <c r="R641" s="372"/>
      <c r="S641" s="372"/>
      <c r="T641" s="372"/>
      <c r="U641" s="372"/>
    </row>
    <row r="642" spans="13:21" x14ac:dyDescent="0.2">
      <c r="M642" s="205"/>
      <c r="N642" s="205"/>
      <c r="O642" s="205"/>
      <c r="P642" s="370"/>
      <c r="R642" s="372"/>
      <c r="S642" s="372"/>
      <c r="T642" s="372"/>
      <c r="U642" s="372"/>
    </row>
    <row r="643" spans="13:21" x14ac:dyDescent="0.2">
      <c r="M643" s="205"/>
      <c r="N643" s="205"/>
      <c r="O643" s="205"/>
      <c r="P643" s="370"/>
      <c r="R643" s="372"/>
      <c r="S643" s="372"/>
      <c r="T643" s="372"/>
      <c r="U643" s="372"/>
    </row>
    <row r="644" spans="13:21" x14ac:dyDescent="0.2">
      <c r="M644" s="205"/>
      <c r="N644" s="205"/>
      <c r="O644" s="205"/>
      <c r="P644" s="370"/>
      <c r="R644" s="372"/>
      <c r="S644" s="372"/>
      <c r="T644" s="372"/>
      <c r="U644" s="372"/>
    </row>
    <row r="645" spans="13:21" x14ac:dyDescent="0.2">
      <c r="M645" s="205"/>
      <c r="N645" s="205"/>
      <c r="O645" s="205"/>
      <c r="P645" s="370"/>
      <c r="R645" s="372"/>
      <c r="S645" s="372"/>
      <c r="T645" s="372"/>
      <c r="U645" s="372"/>
    </row>
    <row r="646" spans="13:21" x14ac:dyDescent="0.2">
      <c r="M646" s="205"/>
      <c r="N646" s="205"/>
      <c r="O646" s="205"/>
      <c r="P646" s="370"/>
      <c r="R646" s="372"/>
      <c r="S646" s="372"/>
      <c r="T646" s="372"/>
      <c r="U646" s="372"/>
    </row>
    <row r="647" spans="13:21" x14ac:dyDescent="0.2">
      <c r="M647" s="205"/>
      <c r="N647" s="205"/>
      <c r="O647" s="205"/>
      <c r="P647" s="370"/>
      <c r="R647" s="372"/>
      <c r="S647" s="372"/>
      <c r="T647" s="372"/>
      <c r="U647" s="372"/>
    </row>
    <row r="648" spans="13:21" x14ac:dyDescent="0.2">
      <c r="M648" s="205"/>
      <c r="N648" s="205"/>
      <c r="O648" s="205"/>
      <c r="P648" s="370"/>
      <c r="R648" s="372"/>
      <c r="S648" s="372"/>
      <c r="T648" s="372"/>
      <c r="U648" s="372"/>
    </row>
    <row r="649" spans="13:21" x14ac:dyDescent="0.2">
      <c r="M649" s="205"/>
      <c r="N649" s="205"/>
      <c r="O649" s="205"/>
      <c r="P649" s="370"/>
      <c r="R649" s="372"/>
      <c r="S649" s="372"/>
      <c r="T649" s="372"/>
      <c r="U649" s="372"/>
    </row>
    <row r="650" spans="13:21" x14ac:dyDescent="0.2">
      <c r="M650" s="205"/>
      <c r="N650" s="205"/>
      <c r="O650" s="205"/>
      <c r="P650" s="370"/>
      <c r="R650" s="372"/>
      <c r="S650" s="372"/>
      <c r="T650" s="372"/>
      <c r="U650" s="372"/>
    </row>
    <row r="651" spans="13:21" x14ac:dyDescent="0.2">
      <c r="M651" s="205"/>
      <c r="N651" s="205"/>
      <c r="O651" s="205"/>
      <c r="P651" s="370"/>
      <c r="R651" s="372"/>
      <c r="S651" s="372"/>
      <c r="T651" s="372"/>
      <c r="U651" s="372"/>
    </row>
    <row r="652" spans="13:21" x14ac:dyDescent="0.2">
      <c r="M652" s="205"/>
      <c r="N652" s="205"/>
      <c r="O652" s="205"/>
      <c r="P652" s="370"/>
      <c r="R652" s="372"/>
      <c r="S652" s="372"/>
      <c r="T652" s="372"/>
      <c r="U652" s="372"/>
    </row>
    <row r="653" spans="13:21" x14ac:dyDescent="0.2">
      <c r="M653" s="205"/>
      <c r="N653" s="205"/>
      <c r="O653" s="205"/>
      <c r="P653" s="370"/>
      <c r="R653" s="372"/>
      <c r="S653" s="372"/>
      <c r="T653" s="372"/>
      <c r="U653" s="372"/>
    </row>
    <row r="654" spans="13:21" x14ac:dyDescent="0.2">
      <c r="M654" s="205"/>
      <c r="N654" s="205"/>
      <c r="O654" s="205"/>
      <c r="P654" s="370"/>
      <c r="R654" s="372"/>
      <c r="S654" s="372"/>
      <c r="T654" s="372"/>
      <c r="U654" s="372"/>
    </row>
    <row r="655" spans="13:21" x14ac:dyDescent="0.2">
      <c r="M655" s="205"/>
      <c r="N655" s="205"/>
      <c r="O655" s="205"/>
      <c r="P655" s="370"/>
      <c r="R655" s="372"/>
      <c r="S655" s="372"/>
      <c r="T655" s="372"/>
      <c r="U655" s="372"/>
    </row>
    <row r="656" spans="13:21" x14ac:dyDescent="0.2">
      <c r="M656" s="205"/>
      <c r="N656" s="205"/>
      <c r="O656" s="205"/>
      <c r="P656" s="370"/>
      <c r="R656" s="372"/>
      <c r="S656" s="372"/>
      <c r="T656" s="372"/>
      <c r="U656" s="372"/>
    </row>
    <row r="657" spans="13:21" x14ac:dyDescent="0.2">
      <c r="M657" s="205"/>
      <c r="N657" s="205"/>
      <c r="O657" s="205"/>
      <c r="P657" s="370"/>
      <c r="R657" s="372"/>
      <c r="S657" s="372"/>
      <c r="T657" s="372"/>
      <c r="U657" s="372"/>
    </row>
    <row r="658" spans="13:21" x14ac:dyDescent="0.2">
      <c r="M658" s="205"/>
      <c r="N658" s="205"/>
      <c r="O658" s="205"/>
      <c r="P658" s="370"/>
      <c r="R658" s="372"/>
      <c r="S658" s="372"/>
      <c r="T658" s="372"/>
      <c r="U658" s="372"/>
    </row>
    <row r="659" spans="13:21" x14ac:dyDescent="0.2">
      <c r="M659" s="205"/>
      <c r="N659" s="205"/>
      <c r="O659" s="205"/>
      <c r="P659" s="370"/>
      <c r="R659" s="372"/>
      <c r="S659" s="372"/>
      <c r="T659" s="372"/>
      <c r="U659" s="372"/>
    </row>
    <row r="660" spans="13:21" x14ac:dyDescent="0.2">
      <c r="M660" s="205"/>
      <c r="N660" s="205"/>
      <c r="O660" s="205"/>
      <c r="P660" s="370"/>
      <c r="R660" s="372"/>
      <c r="S660" s="372"/>
      <c r="T660" s="372"/>
      <c r="U660" s="372"/>
    </row>
    <row r="661" spans="13:21" x14ac:dyDescent="0.2">
      <c r="M661" s="205"/>
      <c r="N661" s="205"/>
      <c r="O661" s="205"/>
      <c r="P661" s="370"/>
      <c r="R661" s="372"/>
      <c r="S661" s="372"/>
      <c r="T661" s="372"/>
      <c r="U661" s="372"/>
    </row>
    <row r="662" spans="13:21" x14ac:dyDescent="0.2">
      <c r="M662" s="205"/>
      <c r="N662" s="205"/>
      <c r="O662" s="205"/>
      <c r="P662" s="370"/>
      <c r="R662" s="372"/>
      <c r="S662" s="372"/>
      <c r="T662" s="372"/>
      <c r="U662" s="372"/>
    </row>
    <row r="663" spans="13:21" x14ac:dyDescent="0.2">
      <c r="M663" s="205"/>
      <c r="N663" s="205"/>
      <c r="O663" s="205"/>
      <c r="P663" s="370"/>
      <c r="R663" s="372"/>
      <c r="S663" s="372"/>
      <c r="T663" s="372"/>
      <c r="U663" s="372"/>
    </row>
    <row r="664" spans="13:21" x14ac:dyDescent="0.2">
      <c r="M664" s="205"/>
      <c r="N664" s="205"/>
      <c r="O664" s="205"/>
      <c r="P664" s="370"/>
      <c r="R664" s="372"/>
      <c r="S664" s="372"/>
      <c r="T664" s="372"/>
      <c r="U664" s="372"/>
    </row>
    <row r="665" spans="13:21" x14ac:dyDescent="0.2">
      <c r="M665" s="205"/>
      <c r="N665" s="205"/>
      <c r="O665" s="205"/>
      <c r="P665" s="370"/>
      <c r="R665" s="372"/>
      <c r="S665" s="372"/>
      <c r="T665" s="372"/>
      <c r="U665" s="372"/>
    </row>
    <row r="666" spans="13:21" x14ac:dyDescent="0.2">
      <c r="M666" s="205"/>
      <c r="N666" s="205"/>
      <c r="O666" s="205"/>
      <c r="P666" s="370"/>
      <c r="R666" s="372"/>
      <c r="S666" s="372"/>
      <c r="T666" s="372"/>
      <c r="U666" s="372"/>
    </row>
    <row r="667" spans="13:21" x14ac:dyDescent="0.2">
      <c r="M667" s="205"/>
      <c r="N667" s="205"/>
      <c r="O667" s="205"/>
      <c r="P667" s="370"/>
      <c r="R667" s="372"/>
      <c r="S667" s="372"/>
      <c r="T667" s="372"/>
      <c r="U667" s="372"/>
    </row>
    <row r="668" spans="13:21" x14ac:dyDescent="0.2">
      <c r="M668" s="205"/>
      <c r="N668" s="205"/>
      <c r="O668" s="205"/>
      <c r="P668" s="370"/>
      <c r="R668" s="372"/>
      <c r="S668" s="372"/>
      <c r="T668" s="372"/>
      <c r="U668" s="372"/>
    </row>
    <row r="669" spans="13:21" x14ac:dyDescent="0.2">
      <c r="M669" s="205"/>
      <c r="N669" s="205"/>
      <c r="O669" s="205"/>
      <c r="P669" s="370"/>
      <c r="R669" s="372"/>
      <c r="S669" s="372"/>
      <c r="T669" s="372"/>
      <c r="U669" s="372"/>
    </row>
    <row r="670" spans="13:21" x14ac:dyDescent="0.2">
      <c r="M670" s="205"/>
      <c r="N670" s="205"/>
      <c r="O670" s="205"/>
      <c r="P670" s="370"/>
      <c r="R670" s="372"/>
      <c r="S670" s="372"/>
      <c r="T670" s="372"/>
      <c r="U670" s="372"/>
    </row>
    <row r="671" spans="13:21" x14ac:dyDescent="0.2">
      <c r="M671" s="205"/>
      <c r="N671" s="205"/>
      <c r="O671" s="205"/>
      <c r="P671" s="370"/>
      <c r="R671" s="372"/>
      <c r="S671" s="372"/>
      <c r="T671" s="372"/>
      <c r="U671" s="372"/>
    </row>
    <row r="672" spans="13:21" x14ac:dyDescent="0.2">
      <c r="M672" s="205"/>
      <c r="N672" s="205"/>
      <c r="O672" s="205"/>
      <c r="P672" s="370"/>
      <c r="R672" s="372"/>
      <c r="S672" s="372"/>
      <c r="T672" s="372"/>
      <c r="U672" s="372"/>
    </row>
    <row r="673" spans="13:21" x14ac:dyDescent="0.2">
      <c r="M673" s="205"/>
      <c r="N673" s="205"/>
      <c r="O673" s="205"/>
      <c r="P673" s="370"/>
      <c r="R673" s="372"/>
      <c r="S673" s="372"/>
      <c r="T673" s="372"/>
      <c r="U673" s="372"/>
    </row>
    <row r="674" spans="13:21" x14ac:dyDescent="0.2">
      <c r="M674" s="205"/>
      <c r="N674" s="205"/>
      <c r="O674" s="205"/>
      <c r="P674" s="370"/>
      <c r="R674" s="372"/>
      <c r="S674" s="372"/>
      <c r="T674" s="372"/>
      <c r="U674" s="372"/>
    </row>
    <row r="675" spans="13:21" x14ac:dyDescent="0.2">
      <c r="M675" s="205"/>
      <c r="N675" s="205"/>
      <c r="O675" s="205"/>
      <c r="P675" s="370"/>
      <c r="R675" s="372"/>
      <c r="S675" s="372"/>
      <c r="T675" s="372"/>
      <c r="U675" s="372"/>
    </row>
    <row r="676" spans="13:21" x14ac:dyDescent="0.2">
      <c r="M676" s="205"/>
      <c r="N676" s="205"/>
      <c r="O676" s="205"/>
      <c r="P676" s="370"/>
      <c r="R676" s="372"/>
      <c r="S676" s="372"/>
      <c r="T676" s="372"/>
      <c r="U676" s="372"/>
    </row>
    <row r="677" spans="13:21" x14ac:dyDescent="0.2">
      <c r="M677" s="205"/>
      <c r="N677" s="205"/>
      <c r="O677" s="205"/>
      <c r="P677" s="370"/>
      <c r="R677" s="372"/>
      <c r="S677" s="372"/>
      <c r="T677" s="372"/>
      <c r="U677" s="372"/>
    </row>
    <row r="678" spans="13:21" x14ac:dyDescent="0.2">
      <c r="M678" s="205"/>
      <c r="N678" s="205"/>
      <c r="O678" s="205"/>
      <c r="P678" s="370"/>
      <c r="R678" s="372"/>
      <c r="S678" s="372"/>
      <c r="T678" s="372"/>
      <c r="U678" s="372"/>
    </row>
    <row r="679" spans="13:21" x14ac:dyDescent="0.2">
      <c r="M679" s="205"/>
      <c r="N679" s="205"/>
      <c r="O679" s="205"/>
      <c r="P679" s="370"/>
      <c r="R679" s="372"/>
      <c r="S679" s="372"/>
      <c r="T679" s="372"/>
      <c r="U679" s="372"/>
    </row>
    <row r="680" spans="13:21" x14ac:dyDescent="0.2">
      <c r="M680" s="205"/>
      <c r="N680" s="205"/>
      <c r="O680" s="205"/>
      <c r="P680" s="370"/>
      <c r="R680" s="372"/>
      <c r="S680" s="372"/>
      <c r="T680" s="372"/>
      <c r="U680" s="372"/>
    </row>
    <row r="681" spans="13:21" x14ac:dyDescent="0.2">
      <c r="M681" s="205"/>
      <c r="N681" s="205"/>
      <c r="O681" s="205"/>
      <c r="P681" s="370"/>
      <c r="R681" s="372"/>
      <c r="S681" s="372"/>
      <c r="T681" s="372"/>
      <c r="U681" s="372"/>
    </row>
    <row r="682" spans="13:21" x14ac:dyDescent="0.2">
      <c r="M682" s="205"/>
      <c r="N682" s="205"/>
      <c r="O682" s="205"/>
      <c r="P682" s="370"/>
      <c r="R682" s="372"/>
      <c r="S682" s="372"/>
      <c r="T682" s="372"/>
      <c r="U682" s="372"/>
    </row>
    <row r="683" spans="13:21" x14ac:dyDescent="0.2">
      <c r="M683" s="205"/>
      <c r="N683" s="205"/>
      <c r="O683" s="205"/>
      <c r="P683" s="370"/>
      <c r="R683" s="372"/>
      <c r="S683" s="372"/>
      <c r="T683" s="372"/>
      <c r="U683" s="372"/>
    </row>
    <row r="684" spans="13:21" x14ac:dyDescent="0.2">
      <c r="M684" s="205"/>
      <c r="N684" s="205"/>
      <c r="O684" s="205"/>
      <c r="P684" s="370"/>
      <c r="R684" s="372"/>
      <c r="S684" s="372"/>
      <c r="T684" s="372"/>
      <c r="U684" s="372"/>
    </row>
    <row r="685" spans="13:21" x14ac:dyDescent="0.2">
      <c r="M685" s="205"/>
      <c r="N685" s="205"/>
      <c r="O685" s="205"/>
      <c r="P685" s="370"/>
      <c r="R685" s="372"/>
      <c r="S685" s="372"/>
      <c r="T685" s="372"/>
      <c r="U685" s="372"/>
    </row>
    <row r="686" spans="13:21" x14ac:dyDescent="0.2">
      <c r="M686" s="205"/>
      <c r="N686" s="205"/>
      <c r="O686" s="205"/>
      <c r="P686" s="370"/>
      <c r="R686" s="372"/>
      <c r="S686" s="372"/>
      <c r="T686" s="372"/>
      <c r="U686" s="372"/>
    </row>
    <row r="687" spans="13:21" x14ac:dyDescent="0.2">
      <c r="M687" s="205"/>
      <c r="N687" s="205"/>
      <c r="O687" s="205"/>
      <c r="P687" s="370"/>
      <c r="R687" s="372"/>
      <c r="S687" s="372"/>
      <c r="T687" s="372"/>
      <c r="U687" s="372"/>
    </row>
    <row r="688" spans="13:21" x14ac:dyDescent="0.2">
      <c r="M688" s="205"/>
      <c r="N688" s="205"/>
      <c r="O688" s="205"/>
      <c r="P688" s="370"/>
      <c r="R688" s="372"/>
      <c r="S688" s="372"/>
      <c r="T688" s="372"/>
      <c r="U688" s="372"/>
    </row>
    <row r="689" spans="13:21" x14ac:dyDescent="0.2">
      <c r="M689" s="205"/>
      <c r="N689" s="205"/>
      <c r="O689" s="205"/>
      <c r="P689" s="370"/>
      <c r="R689" s="372"/>
      <c r="S689" s="372"/>
      <c r="T689" s="372"/>
      <c r="U689" s="372"/>
    </row>
    <row r="690" spans="13:21" x14ac:dyDescent="0.2">
      <c r="M690" s="205"/>
      <c r="N690" s="205"/>
      <c r="O690" s="205"/>
      <c r="P690" s="370"/>
      <c r="R690" s="372"/>
      <c r="S690" s="372"/>
      <c r="T690" s="372"/>
      <c r="U690" s="372"/>
    </row>
    <row r="691" spans="13:21" x14ac:dyDescent="0.2">
      <c r="M691" s="205"/>
      <c r="N691" s="205"/>
      <c r="O691" s="205"/>
      <c r="P691" s="370"/>
      <c r="R691" s="372"/>
      <c r="S691" s="372"/>
      <c r="T691" s="372"/>
      <c r="U691" s="372"/>
    </row>
    <row r="692" spans="13:21" x14ac:dyDescent="0.2">
      <c r="M692" s="205"/>
      <c r="N692" s="205"/>
      <c r="O692" s="205"/>
      <c r="P692" s="370"/>
      <c r="R692" s="372"/>
      <c r="S692" s="372"/>
      <c r="T692" s="372"/>
      <c r="U692" s="372"/>
    </row>
    <row r="693" spans="13:21" x14ac:dyDescent="0.2">
      <c r="M693" s="205"/>
      <c r="N693" s="205"/>
      <c r="O693" s="205"/>
      <c r="P693" s="370"/>
      <c r="R693" s="372"/>
      <c r="S693" s="372"/>
      <c r="T693" s="372"/>
      <c r="U693" s="372"/>
    </row>
    <row r="694" spans="13:21" x14ac:dyDescent="0.2">
      <c r="M694" s="205"/>
      <c r="N694" s="205"/>
      <c r="O694" s="205"/>
      <c r="P694" s="370"/>
      <c r="R694" s="372"/>
      <c r="S694" s="372"/>
      <c r="T694" s="372"/>
      <c r="U694" s="372"/>
    </row>
    <row r="695" spans="13:21" x14ac:dyDescent="0.2">
      <c r="M695" s="205"/>
      <c r="N695" s="205"/>
      <c r="O695" s="205"/>
      <c r="P695" s="370"/>
      <c r="R695" s="372"/>
      <c r="S695" s="372"/>
      <c r="T695" s="372"/>
      <c r="U695" s="372"/>
    </row>
    <row r="696" spans="13:21" x14ac:dyDescent="0.2">
      <c r="M696" s="205"/>
      <c r="N696" s="205"/>
      <c r="O696" s="205"/>
      <c r="P696" s="370"/>
      <c r="R696" s="372"/>
      <c r="S696" s="372"/>
      <c r="T696" s="372"/>
      <c r="U696" s="372"/>
    </row>
    <row r="697" spans="13:21" x14ac:dyDescent="0.2">
      <c r="M697" s="205"/>
      <c r="N697" s="205"/>
      <c r="O697" s="205"/>
      <c r="P697" s="370"/>
      <c r="R697" s="372"/>
      <c r="S697" s="372"/>
      <c r="T697" s="372"/>
      <c r="U697" s="372"/>
    </row>
    <row r="698" spans="13:21" x14ac:dyDescent="0.2">
      <c r="M698" s="205"/>
      <c r="N698" s="205"/>
      <c r="O698" s="205"/>
      <c r="P698" s="370"/>
      <c r="R698" s="372"/>
      <c r="S698" s="372"/>
      <c r="T698" s="372"/>
      <c r="U698" s="372"/>
    </row>
    <row r="699" spans="13:21" x14ac:dyDescent="0.2">
      <c r="M699" s="205"/>
      <c r="N699" s="205"/>
      <c r="O699" s="205"/>
      <c r="P699" s="370"/>
      <c r="R699" s="372"/>
      <c r="S699" s="372"/>
      <c r="T699" s="372"/>
      <c r="U699" s="372"/>
    </row>
    <row r="700" spans="13:21" x14ac:dyDescent="0.2">
      <c r="M700" s="205"/>
      <c r="N700" s="205"/>
      <c r="O700" s="205"/>
      <c r="P700" s="370"/>
      <c r="R700" s="372"/>
      <c r="S700" s="372"/>
      <c r="T700" s="372"/>
      <c r="U700" s="372"/>
    </row>
    <row r="701" spans="13:21" x14ac:dyDescent="0.2">
      <c r="M701" s="205"/>
      <c r="N701" s="205"/>
      <c r="O701" s="205"/>
      <c r="P701" s="370"/>
      <c r="R701" s="372"/>
      <c r="S701" s="372"/>
      <c r="T701" s="372"/>
      <c r="U701" s="372"/>
    </row>
    <row r="702" spans="13:21" x14ac:dyDescent="0.2">
      <c r="M702" s="205"/>
      <c r="N702" s="205"/>
      <c r="O702" s="205"/>
      <c r="P702" s="370"/>
      <c r="R702" s="372"/>
      <c r="S702" s="372"/>
      <c r="T702" s="372"/>
      <c r="U702" s="372"/>
    </row>
    <row r="703" spans="13:21" x14ac:dyDescent="0.2">
      <c r="M703" s="205"/>
      <c r="N703" s="205"/>
      <c r="O703" s="205"/>
      <c r="P703" s="370"/>
      <c r="R703" s="372"/>
      <c r="S703" s="372"/>
      <c r="T703" s="372"/>
      <c r="U703" s="372"/>
    </row>
    <row r="704" spans="13:21" x14ac:dyDescent="0.2">
      <c r="M704" s="205"/>
      <c r="N704" s="205"/>
      <c r="O704" s="205"/>
      <c r="P704" s="370"/>
      <c r="R704" s="372"/>
      <c r="S704" s="372"/>
      <c r="T704" s="372"/>
      <c r="U704" s="372"/>
    </row>
    <row r="705" spans="13:21" x14ac:dyDescent="0.2">
      <c r="M705" s="205"/>
      <c r="N705" s="205"/>
      <c r="O705" s="205"/>
      <c r="P705" s="370"/>
      <c r="R705" s="372"/>
      <c r="S705" s="372"/>
      <c r="T705" s="372"/>
      <c r="U705" s="372"/>
    </row>
    <row r="706" spans="13:21" x14ac:dyDescent="0.2">
      <c r="M706" s="205"/>
      <c r="N706" s="205"/>
      <c r="O706" s="205"/>
      <c r="P706" s="370"/>
      <c r="R706" s="372"/>
      <c r="S706" s="372"/>
      <c r="T706" s="372"/>
      <c r="U706" s="372"/>
    </row>
    <row r="707" spans="13:21" x14ac:dyDescent="0.2">
      <c r="M707" s="205"/>
      <c r="N707" s="205"/>
      <c r="O707" s="205"/>
      <c r="P707" s="370"/>
      <c r="R707" s="372"/>
      <c r="S707" s="372"/>
      <c r="T707" s="372"/>
      <c r="U707" s="372"/>
    </row>
    <row r="708" spans="13:21" x14ac:dyDescent="0.2">
      <c r="M708" s="205"/>
      <c r="N708" s="205"/>
      <c r="O708" s="205"/>
      <c r="P708" s="370"/>
      <c r="R708" s="372"/>
      <c r="S708" s="372"/>
      <c r="T708" s="372"/>
      <c r="U708" s="372"/>
    </row>
    <row r="709" spans="13:21" x14ac:dyDescent="0.2">
      <c r="M709" s="205"/>
      <c r="N709" s="205"/>
      <c r="O709" s="205"/>
      <c r="P709" s="370"/>
      <c r="R709" s="372"/>
      <c r="S709" s="372"/>
      <c r="T709" s="372"/>
      <c r="U709" s="372"/>
    </row>
    <row r="710" spans="13:21" x14ac:dyDescent="0.2">
      <c r="M710" s="205"/>
      <c r="N710" s="205"/>
      <c r="O710" s="205"/>
      <c r="P710" s="370"/>
      <c r="R710" s="372"/>
      <c r="S710" s="372"/>
      <c r="T710" s="372"/>
      <c r="U710" s="372"/>
    </row>
    <row r="711" spans="13:21" x14ac:dyDescent="0.2">
      <c r="M711" s="205"/>
      <c r="N711" s="205"/>
      <c r="O711" s="205"/>
      <c r="P711" s="370"/>
      <c r="R711" s="372"/>
      <c r="S711" s="372"/>
      <c r="T711" s="372"/>
      <c r="U711" s="372"/>
    </row>
    <row r="712" spans="13:21" x14ac:dyDescent="0.2">
      <c r="M712" s="205"/>
      <c r="N712" s="205"/>
      <c r="O712" s="205"/>
      <c r="P712" s="370"/>
      <c r="R712" s="372"/>
      <c r="S712" s="372"/>
      <c r="T712" s="372"/>
      <c r="U712" s="372"/>
    </row>
    <row r="713" spans="13:21" x14ac:dyDescent="0.2">
      <c r="M713" s="205"/>
      <c r="N713" s="205"/>
      <c r="O713" s="205"/>
      <c r="P713" s="370"/>
      <c r="R713" s="372"/>
      <c r="S713" s="372"/>
      <c r="T713" s="372"/>
      <c r="U713" s="372"/>
    </row>
    <row r="714" spans="13:21" x14ac:dyDescent="0.2">
      <c r="M714" s="205"/>
      <c r="N714" s="205"/>
      <c r="O714" s="205"/>
      <c r="P714" s="370"/>
      <c r="R714" s="372"/>
      <c r="S714" s="372"/>
      <c r="T714" s="372"/>
      <c r="U714" s="372"/>
    </row>
    <row r="715" spans="13:21" x14ac:dyDescent="0.2">
      <c r="M715" s="205"/>
      <c r="N715" s="205"/>
      <c r="O715" s="205"/>
      <c r="P715" s="370"/>
      <c r="R715" s="372"/>
      <c r="S715" s="372"/>
      <c r="T715" s="372"/>
      <c r="U715" s="372"/>
    </row>
    <row r="716" spans="13:21" x14ac:dyDescent="0.2">
      <c r="M716" s="205"/>
      <c r="N716" s="205"/>
      <c r="O716" s="205"/>
      <c r="P716" s="370"/>
      <c r="R716" s="372"/>
      <c r="S716" s="372"/>
      <c r="T716" s="372"/>
      <c r="U716" s="372"/>
    </row>
    <row r="717" spans="13:21" x14ac:dyDescent="0.2">
      <c r="M717" s="205"/>
      <c r="N717" s="205"/>
      <c r="O717" s="205"/>
      <c r="P717" s="370"/>
      <c r="R717" s="372"/>
      <c r="S717" s="372"/>
      <c r="T717" s="372"/>
      <c r="U717" s="372"/>
    </row>
    <row r="718" spans="13:21" x14ac:dyDescent="0.2">
      <c r="M718" s="205"/>
      <c r="N718" s="205"/>
      <c r="O718" s="205"/>
      <c r="P718" s="370"/>
      <c r="R718" s="372"/>
      <c r="S718" s="372"/>
      <c r="T718" s="372"/>
      <c r="U718" s="372"/>
    </row>
    <row r="719" spans="13:21" x14ac:dyDescent="0.2">
      <c r="M719" s="205"/>
      <c r="N719" s="205"/>
      <c r="O719" s="205"/>
      <c r="P719" s="370"/>
      <c r="R719" s="372"/>
      <c r="S719" s="372"/>
      <c r="T719" s="372"/>
      <c r="U719" s="372"/>
    </row>
    <row r="720" spans="13:21" x14ac:dyDescent="0.2">
      <c r="M720" s="205"/>
      <c r="N720" s="205"/>
      <c r="O720" s="205"/>
      <c r="P720" s="370"/>
      <c r="R720" s="372"/>
      <c r="S720" s="372"/>
      <c r="T720" s="372"/>
      <c r="U720" s="372"/>
    </row>
    <row r="721" spans="13:21" x14ac:dyDescent="0.2">
      <c r="M721" s="205"/>
      <c r="N721" s="205"/>
      <c r="O721" s="205"/>
      <c r="P721" s="370"/>
      <c r="R721" s="372"/>
      <c r="S721" s="372"/>
      <c r="T721" s="372"/>
      <c r="U721" s="372"/>
    </row>
    <row r="722" spans="13:21" x14ac:dyDescent="0.2">
      <c r="M722" s="205"/>
      <c r="N722" s="205"/>
      <c r="O722" s="205"/>
      <c r="P722" s="370"/>
      <c r="R722" s="372"/>
      <c r="S722" s="372"/>
      <c r="T722" s="372"/>
      <c r="U722" s="372"/>
    </row>
    <row r="723" spans="13:21" x14ac:dyDescent="0.2">
      <c r="M723" s="205"/>
      <c r="N723" s="205"/>
      <c r="O723" s="205"/>
      <c r="P723" s="370"/>
      <c r="R723" s="372"/>
      <c r="S723" s="372"/>
      <c r="T723" s="372"/>
      <c r="U723" s="372"/>
    </row>
    <row r="724" spans="13:21" x14ac:dyDescent="0.2">
      <c r="M724" s="205"/>
      <c r="N724" s="205"/>
      <c r="O724" s="205"/>
      <c r="P724" s="370"/>
      <c r="R724" s="372"/>
      <c r="S724" s="372"/>
      <c r="T724" s="372"/>
      <c r="U724" s="372"/>
    </row>
    <row r="725" spans="13:21" x14ac:dyDescent="0.2">
      <c r="M725" s="205"/>
      <c r="N725" s="205"/>
      <c r="O725" s="205"/>
      <c r="P725" s="370"/>
      <c r="R725" s="372"/>
      <c r="S725" s="372"/>
      <c r="T725" s="372"/>
      <c r="U725" s="372"/>
    </row>
    <row r="726" spans="13:21" x14ac:dyDescent="0.2">
      <c r="M726" s="205"/>
      <c r="N726" s="205"/>
      <c r="O726" s="205"/>
      <c r="P726" s="370"/>
      <c r="R726" s="372"/>
      <c r="S726" s="372"/>
      <c r="T726" s="372"/>
      <c r="U726" s="372"/>
    </row>
    <row r="727" spans="13:21" x14ac:dyDescent="0.2">
      <c r="M727" s="205"/>
      <c r="N727" s="205"/>
      <c r="O727" s="205"/>
      <c r="P727" s="370"/>
      <c r="R727" s="372"/>
      <c r="S727" s="372"/>
      <c r="T727" s="372"/>
      <c r="U727" s="372"/>
    </row>
    <row r="728" spans="13:21" x14ac:dyDescent="0.2">
      <c r="M728" s="205"/>
      <c r="N728" s="205"/>
      <c r="O728" s="205"/>
      <c r="P728" s="370"/>
      <c r="R728" s="372"/>
      <c r="S728" s="372"/>
      <c r="T728" s="372"/>
      <c r="U728" s="372"/>
    </row>
    <row r="729" spans="13:21" x14ac:dyDescent="0.2">
      <c r="M729" s="205"/>
      <c r="N729" s="205"/>
      <c r="O729" s="205"/>
      <c r="P729" s="370"/>
      <c r="R729" s="372"/>
      <c r="S729" s="372"/>
      <c r="T729" s="372"/>
      <c r="U729" s="372"/>
    </row>
    <row r="730" spans="13:21" x14ac:dyDescent="0.2">
      <c r="M730" s="205"/>
      <c r="N730" s="205"/>
      <c r="O730" s="205"/>
      <c r="P730" s="370"/>
      <c r="R730" s="372"/>
      <c r="S730" s="372"/>
      <c r="T730" s="372"/>
      <c r="U730" s="372"/>
    </row>
    <row r="731" spans="13:21" x14ac:dyDescent="0.2">
      <c r="M731" s="205"/>
      <c r="N731" s="205"/>
      <c r="O731" s="205"/>
      <c r="P731" s="370"/>
      <c r="R731" s="372"/>
      <c r="S731" s="372"/>
      <c r="T731" s="372"/>
      <c r="U731" s="372"/>
    </row>
    <row r="732" spans="13:21" x14ac:dyDescent="0.2">
      <c r="M732" s="205"/>
      <c r="N732" s="205"/>
      <c r="O732" s="205"/>
      <c r="P732" s="370"/>
      <c r="R732" s="372"/>
      <c r="S732" s="372"/>
      <c r="T732" s="372"/>
      <c r="U732" s="372"/>
    </row>
    <row r="733" spans="13:21" x14ac:dyDescent="0.2">
      <c r="M733" s="205"/>
      <c r="N733" s="205"/>
      <c r="O733" s="205"/>
      <c r="P733" s="370"/>
      <c r="R733" s="372"/>
      <c r="S733" s="372"/>
      <c r="T733" s="372"/>
      <c r="U733" s="372"/>
    </row>
    <row r="734" spans="13:21" x14ac:dyDescent="0.2">
      <c r="M734" s="205"/>
      <c r="N734" s="205"/>
      <c r="O734" s="205"/>
      <c r="P734" s="370"/>
      <c r="R734" s="372"/>
      <c r="S734" s="372"/>
      <c r="T734" s="372"/>
      <c r="U734" s="372"/>
    </row>
    <row r="735" spans="13:21" x14ac:dyDescent="0.2">
      <c r="M735" s="205"/>
      <c r="N735" s="205"/>
      <c r="O735" s="205"/>
      <c r="P735" s="370"/>
      <c r="R735" s="372"/>
      <c r="S735" s="372"/>
      <c r="T735" s="372"/>
      <c r="U735" s="372"/>
    </row>
    <row r="736" spans="13:21" x14ac:dyDescent="0.2">
      <c r="M736" s="205"/>
      <c r="N736" s="205"/>
      <c r="O736" s="205"/>
      <c r="P736" s="370"/>
      <c r="R736" s="372"/>
      <c r="S736" s="372"/>
      <c r="T736" s="372"/>
      <c r="U736" s="372"/>
    </row>
    <row r="737" spans="13:21" x14ac:dyDescent="0.2">
      <c r="M737" s="205"/>
      <c r="N737" s="205"/>
      <c r="O737" s="205"/>
      <c r="P737" s="370"/>
      <c r="R737" s="372"/>
      <c r="S737" s="372"/>
      <c r="T737" s="372"/>
      <c r="U737" s="372"/>
    </row>
    <row r="738" spans="13:21" x14ac:dyDescent="0.2">
      <c r="M738" s="205"/>
      <c r="N738" s="205"/>
      <c r="O738" s="205"/>
      <c r="P738" s="370"/>
      <c r="R738" s="372"/>
      <c r="S738" s="372"/>
      <c r="T738" s="372"/>
      <c r="U738" s="372"/>
    </row>
    <row r="739" spans="13:21" x14ac:dyDescent="0.2">
      <c r="M739" s="205"/>
      <c r="N739" s="205"/>
      <c r="O739" s="205"/>
      <c r="P739" s="370"/>
      <c r="R739" s="372"/>
      <c r="S739" s="372"/>
      <c r="T739" s="372"/>
      <c r="U739" s="372"/>
    </row>
    <row r="740" spans="13:21" x14ac:dyDescent="0.2">
      <c r="M740" s="205"/>
      <c r="N740" s="205"/>
      <c r="O740" s="205"/>
      <c r="P740" s="370"/>
      <c r="R740" s="372"/>
      <c r="S740" s="372"/>
      <c r="T740" s="372"/>
      <c r="U740" s="372"/>
    </row>
    <row r="741" spans="13:21" x14ac:dyDescent="0.2">
      <c r="M741" s="205"/>
      <c r="N741" s="205"/>
      <c r="O741" s="205"/>
      <c r="P741" s="370"/>
      <c r="R741" s="372"/>
      <c r="S741" s="372"/>
      <c r="T741" s="372"/>
      <c r="U741" s="372"/>
    </row>
    <row r="742" spans="13:21" x14ac:dyDescent="0.2">
      <c r="M742" s="205"/>
      <c r="N742" s="205"/>
      <c r="O742" s="205"/>
      <c r="P742" s="370"/>
      <c r="R742" s="372"/>
      <c r="S742" s="372"/>
      <c r="T742" s="372"/>
      <c r="U742" s="372"/>
    </row>
    <row r="743" spans="13:21" x14ac:dyDescent="0.2">
      <c r="M743" s="205"/>
      <c r="N743" s="205"/>
      <c r="O743" s="205"/>
      <c r="P743" s="370"/>
      <c r="R743" s="372"/>
      <c r="S743" s="372"/>
      <c r="T743" s="372"/>
      <c r="U743" s="372"/>
    </row>
    <row r="744" spans="13:21" x14ac:dyDescent="0.2">
      <c r="M744" s="205"/>
      <c r="N744" s="205"/>
      <c r="O744" s="205"/>
      <c r="P744" s="370"/>
      <c r="R744" s="372"/>
      <c r="S744" s="372"/>
      <c r="T744" s="372"/>
      <c r="U744" s="372"/>
    </row>
    <row r="745" spans="13:21" x14ac:dyDescent="0.2">
      <c r="M745" s="205"/>
      <c r="N745" s="205"/>
      <c r="O745" s="205"/>
      <c r="P745" s="370"/>
      <c r="R745" s="372"/>
      <c r="S745" s="372"/>
      <c r="T745" s="372"/>
      <c r="U745" s="372"/>
    </row>
    <row r="746" spans="13:21" x14ac:dyDescent="0.2">
      <c r="M746" s="205"/>
      <c r="N746" s="205"/>
      <c r="O746" s="205"/>
      <c r="P746" s="370"/>
      <c r="R746" s="372"/>
      <c r="S746" s="372"/>
      <c r="T746" s="372"/>
      <c r="U746" s="372"/>
    </row>
    <row r="747" spans="13:21" x14ac:dyDescent="0.2">
      <c r="M747" s="205"/>
      <c r="N747" s="205"/>
      <c r="O747" s="205"/>
      <c r="P747" s="370"/>
      <c r="R747" s="372"/>
      <c r="S747" s="372"/>
      <c r="T747" s="372"/>
      <c r="U747" s="372"/>
    </row>
    <row r="748" spans="13:21" x14ac:dyDescent="0.2">
      <c r="M748" s="205"/>
      <c r="N748" s="205"/>
      <c r="O748" s="205"/>
      <c r="P748" s="370"/>
      <c r="R748" s="372"/>
      <c r="S748" s="372"/>
      <c r="T748" s="372"/>
      <c r="U748" s="372"/>
    </row>
    <row r="749" spans="13:21" x14ac:dyDescent="0.2">
      <c r="M749" s="205"/>
      <c r="N749" s="205"/>
      <c r="O749" s="205"/>
      <c r="P749" s="370"/>
      <c r="R749" s="372"/>
      <c r="S749" s="372"/>
      <c r="T749" s="372"/>
      <c r="U749" s="372"/>
    </row>
    <row r="750" spans="13:21" x14ac:dyDescent="0.2">
      <c r="M750" s="205"/>
      <c r="N750" s="205"/>
      <c r="O750" s="205"/>
      <c r="P750" s="370"/>
      <c r="R750" s="372"/>
      <c r="S750" s="372"/>
      <c r="T750" s="372"/>
      <c r="U750" s="372"/>
    </row>
    <row r="751" spans="13:21" x14ac:dyDescent="0.2">
      <c r="M751" s="205"/>
      <c r="N751" s="205"/>
      <c r="O751" s="205"/>
      <c r="P751" s="370"/>
      <c r="R751" s="372"/>
      <c r="S751" s="372"/>
      <c r="T751" s="372"/>
      <c r="U751" s="372"/>
    </row>
    <row r="752" spans="13:21" x14ac:dyDescent="0.2">
      <c r="M752" s="205"/>
      <c r="N752" s="205"/>
      <c r="O752" s="205"/>
      <c r="P752" s="370"/>
      <c r="R752" s="372"/>
      <c r="S752" s="372"/>
      <c r="T752" s="372"/>
      <c r="U752" s="372"/>
    </row>
    <row r="753" spans="13:21" x14ac:dyDescent="0.2">
      <c r="M753" s="205"/>
      <c r="N753" s="205"/>
      <c r="O753" s="205"/>
      <c r="P753" s="370"/>
      <c r="R753" s="372"/>
      <c r="S753" s="372"/>
      <c r="T753" s="372"/>
      <c r="U753" s="372"/>
    </row>
    <row r="754" spans="13:21" x14ac:dyDescent="0.2">
      <c r="M754" s="205"/>
      <c r="N754" s="205"/>
      <c r="O754" s="205"/>
      <c r="P754" s="370"/>
      <c r="R754" s="372"/>
      <c r="S754" s="372"/>
      <c r="T754" s="372"/>
      <c r="U754" s="372"/>
    </row>
    <row r="755" spans="13:21" x14ac:dyDescent="0.2">
      <c r="M755" s="205"/>
      <c r="N755" s="205"/>
      <c r="O755" s="205"/>
      <c r="P755" s="370"/>
      <c r="R755" s="372"/>
      <c r="S755" s="372"/>
      <c r="T755" s="372"/>
      <c r="U755" s="372"/>
    </row>
    <row r="756" spans="13:21" x14ac:dyDescent="0.2">
      <c r="M756" s="205"/>
      <c r="N756" s="205"/>
      <c r="O756" s="205"/>
      <c r="P756" s="370"/>
      <c r="R756" s="372"/>
      <c r="S756" s="372"/>
      <c r="T756" s="372"/>
      <c r="U756" s="372"/>
    </row>
    <row r="757" spans="13:21" x14ac:dyDescent="0.2">
      <c r="M757" s="205"/>
      <c r="N757" s="205"/>
      <c r="O757" s="205"/>
      <c r="P757" s="370"/>
      <c r="R757" s="372"/>
      <c r="S757" s="372"/>
      <c r="T757" s="372"/>
      <c r="U757" s="372"/>
    </row>
    <row r="758" spans="13:21" x14ac:dyDescent="0.2">
      <c r="M758" s="205"/>
      <c r="N758" s="205"/>
      <c r="O758" s="205"/>
      <c r="P758" s="370"/>
      <c r="R758" s="372"/>
      <c r="S758" s="372"/>
      <c r="T758" s="372"/>
      <c r="U758" s="372"/>
    </row>
    <row r="759" spans="13:21" x14ac:dyDescent="0.2">
      <c r="M759" s="205"/>
      <c r="N759" s="205"/>
      <c r="O759" s="205"/>
      <c r="P759" s="370"/>
      <c r="R759" s="372"/>
      <c r="S759" s="372"/>
      <c r="T759" s="372"/>
      <c r="U759" s="372"/>
    </row>
    <row r="760" spans="13:21" x14ac:dyDescent="0.2">
      <c r="M760" s="205"/>
      <c r="N760" s="205"/>
      <c r="O760" s="205"/>
      <c r="P760" s="370"/>
      <c r="R760" s="372"/>
      <c r="S760" s="372"/>
      <c r="T760" s="372"/>
      <c r="U760" s="372"/>
    </row>
    <row r="761" spans="13:21" x14ac:dyDescent="0.2">
      <c r="M761" s="205"/>
      <c r="N761" s="205"/>
      <c r="O761" s="205"/>
      <c r="P761" s="370"/>
      <c r="R761" s="372"/>
      <c r="S761" s="372"/>
      <c r="T761" s="372"/>
      <c r="U761" s="372"/>
    </row>
    <row r="762" spans="13:21" x14ac:dyDescent="0.2">
      <c r="M762" s="205"/>
      <c r="N762" s="205"/>
      <c r="O762" s="205"/>
      <c r="P762" s="370"/>
      <c r="R762" s="372"/>
      <c r="S762" s="372"/>
      <c r="T762" s="372"/>
      <c r="U762" s="372"/>
    </row>
    <row r="763" spans="13:21" x14ac:dyDescent="0.2">
      <c r="M763" s="205"/>
      <c r="N763" s="205"/>
      <c r="O763" s="205"/>
      <c r="P763" s="370"/>
      <c r="R763" s="372"/>
      <c r="S763" s="372"/>
      <c r="T763" s="372"/>
      <c r="U763" s="372"/>
    </row>
    <row r="764" spans="13:21" x14ac:dyDescent="0.2">
      <c r="M764" s="205"/>
      <c r="N764" s="205"/>
      <c r="O764" s="205"/>
      <c r="P764" s="370"/>
      <c r="R764" s="372"/>
      <c r="S764" s="372"/>
      <c r="T764" s="372"/>
      <c r="U764" s="372"/>
    </row>
    <row r="765" spans="13:21" x14ac:dyDescent="0.2">
      <c r="M765" s="205"/>
      <c r="N765" s="205"/>
      <c r="O765" s="205"/>
      <c r="P765" s="370"/>
      <c r="R765" s="372"/>
      <c r="S765" s="372"/>
      <c r="T765" s="372"/>
      <c r="U765" s="372"/>
    </row>
    <row r="766" spans="13:21" x14ac:dyDescent="0.2">
      <c r="M766" s="205"/>
      <c r="N766" s="205"/>
      <c r="O766" s="205"/>
      <c r="P766" s="370"/>
      <c r="R766" s="372"/>
      <c r="S766" s="372"/>
      <c r="T766" s="372"/>
      <c r="U766" s="372"/>
    </row>
    <row r="767" spans="13:21" x14ac:dyDescent="0.2">
      <c r="M767" s="205"/>
      <c r="N767" s="205"/>
      <c r="O767" s="205"/>
      <c r="P767" s="370"/>
      <c r="R767" s="372"/>
      <c r="S767" s="372"/>
      <c r="T767" s="372"/>
      <c r="U767" s="372"/>
    </row>
    <row r="768" spans="13:21" x14ac:dyDescent="0.2">
      <c r="M768" s="205"/>
      <c r="N768" s="205"/>
      <c r="O768" s="205"/>
      <c r="P768" s="370"/>
      <c r="R768" s="372"/>
      <c r="S768" s="372"/>
      <c r="T768" s="372"/>
      <c r="U768" s="372"/>
    </row>
    <row r="769" spans="13:21" x14ac:dyDescent="0.2">
      <c r="M769" s="205"/>
      <c r="N769" s="205"/>
      <c r="O769" s="205"/>
      <c r="P769" s="370"/>
      <c r="R769" s="372"/>
      <c r="S769" s="372"/>
      <c r="T769" s="372"/>
      <c r="U769" s="372"/>
    </row>
    <row r="770" spans="13:21" x14ac:dyDescent="0.2">
      <c r="M770" s="205"/>
      <c r="N770" s="205"/>
      <c r="O770" s="205"/>
      <c r="P770" s="370"/>
      <c r="R770" s="372"/>
      <c r="S770" s="372"/>
      <c r="T770" s="372"/>
      <c r="U770" s="372"/>
    </row>
    <row r="771" spans="13:21" x14ac:dyDescent="0.2">
      <c r="M771" s="205"/>
      <c r="N771" s="205"/>
      <c r="O771" s="205"/>
      <c r="P771" s="370"/>
      <c r="R771" s="372"/>
      <c r="S771" s="372"/>
      <c r="T771" s="372"/>
      <c r="U771" s="372"/>
    </row>
    <row r="772" spans="13:21" x14ac:dyDescent="0.2">
      <c r="M772" s="205"/>
      <c r="N772" s="205"/>
      <c r="O772" s="205"/>
      <c r="P772" s="370"/>
      <c r="R772" s="372"/>
      <c r="S772" s="372"/>
      <c r="T772" s="372"/>
      <c r="U772" s="372"/>
    </row>
    <row r="773" spans="13:21" x14ac:dyDescent="0.2">
      <c r="M773" s="205"/>
      <c r="N773" s="205"/>
      <c r="O773" s="205"/>
      <c r="P773" s="370"/>
      <c r="R773" s="372"/>
      <c r="S773" s="372"/>
      <c r="T773" s="372"/>
      <c r="U773" s="372"/>
    </row>
    <row r="774" spans="13:21" x14ac:dyDescent="0.2">
      <c r="M774" s="205"/>
      <c r="N774" s="205"/>
      <c r="O774" s="205"/>
      <c r="P774" s="370"/>
      <c r="R774" s="372"/>
      <c r="S774" s="372"/>
      <c r="T774" s="372"/>
      <c r="U774" s="372"/>
    </row>
    <row r="775" spans="13:21" x14ac:dyDescent="0.2">
      <c r="M775" s="205"/>
      <c r="N775" s="205"/>
      <c r="O775" s="205"/>
      <c r="P775" s="370"/>
      <c r="R775" s="372"/>
      <c r="S775" s="372"/>
      <c r="T775" s="372"/>
      <c r="U775" s="372"/>
    </row>
    <row r="776" spans="13:21" x14ac:dyDescent="0.2">
      <c r="M776" s="205"/>
      <c r="N776" s="205"/>
      <c r="O776" s="205"/>
      <c r="P776" s="370"/>
      <c r="R776" s="372"/>
      <c r="S776" s="372"/>
      <c r="T776" s="372"/>
      <c r="U776" s="372"/>
    </row>
    <row r="777" spans="13:21" x14ac:dyDescent="0.2">
      <c r="M777" s="205"/>
      <c r="N777" s="205"/>
      <c r="O777" s="205"/>
      <c r="P777" s="370"/>
      <c r="R777" s="372"/>
      <c r="S777" s="372"/>
      <c r="T777" s="372"/>
      <c r="U777" s="372"/>
    </row>
    <row r="778" spans="13:21" x14ac:dyDescent="0.2">
      <c r="M778" s="205"/>
      <c r="N778" s="205"/>
      <c r="O778" s="205"/>
      <c r="P778" s="370"/>
      <c r="R778" s="372"/>
      <c r="S778" s="372"/>
      <c r="T778" s="372"/>
      <c r="U778" s="372"/>
    </row>
    <row r="779" spans="13:21" x14ac:dyDescent="0.2">
      <c r="M779" s="205"/>
      <c r="N779" s="205"/>
      <c r="O779" s="205"/>
      <c r="P779" s="370"/>
      <c r="R779" s="372"/>
      <c r="S779" s="372"/>
      <c r="T779" s="372"/>
      <c r="U779" s="372"/>
    </row>
    <row r="780" spans="13:21" x14ac:dyDescent="0.2">
      <c r="M780" s="205"/>
      <c r="N780" s="205"/>
      <c r="O780" s="205"/>
      <c r="P780" s="370"/>
      <c r="R780" s="372"/>
      <c r="S780" s="372"/>
      <c r="T780" s="372"/>
      <c r="U780" s="372"/>
    </row>
    <row r="781" spans="13:21" x14ac:dyDescent="0.2">
      <c r="M781" s="205"/>
      <c r="N781" s="205"/>
      <c r="O781" s="205"/>
      <c r="P781" s="370"/>
      <c r="R781" s="372"/>
      <c r="S781" s="372"/>
      <c r="T781" s="372"/>
      <c r="U781" s="372"/>
    </row>
    <row r="782" spans="13:21" x14ac:dyDescent="0.2">
      <c r="M782" s="205"/>
      <c r="N782" s="205"/>
      <c r="O782" s="205"/>
      <c r="P782" s="370"/>
      <c r="R782" s="372"/>
      <c r="S782" s="372"/>
      <c r="T782" s="372"/>
      <c r="U782" s="372"/>
    </row>
    <row r="783" spans="13:21" x14ac:dyDescent="0.2">
      <c r="M783" s="205"/>
      <c r="N783" s="205"/>
      <c r="O783" s="205"/>
      <c r="P783" s="370"/>
      <c r="R783" s="372"/>
      <c r="S783" s="372"/>
      <c r="T783" s="372"/>
      <c r="U783" s="372"/>
    </row>
    <row r="784" spans="13:21" x14ac:dyDescent="0.2">
      <c r="M784" s="205"/>
      <c r="N784" s="205"/>
      <c r="O784" s="205"/>
      <c r="P784" s="370"/>
      <c r="R784" s="372"/>
      <c r="S784" s="372"/>
      <c r="T784" s="372"/>
      <c r="U784" s="372"/>
    </row>
    <row r="785" spans="13:21" x14ac:dyDescent="0.2">
      <c r="M785" s="205"/>
      <c r="N785" s="205"/>
      <c r="O785" s="205"/>
      <c r="P785" s="370"/>
      <c r="R785" s="372"/>
      <c r="S785" s="372"/>
      <c r="T785" s="372"/>
      <c r="U785" s="372"/>
    </row>
    <row r="786" spans="13:21" x14ac:dyDescent="0.2">
      <c r="M786" s="205"/>
      <c r="N786" s="205"/>
      <c r="O786" s="205"/>
      <c r="P786" s="370"/>
      <c r="R786" s="372"/>
      <c r="S786" s="372"/>
      <c r="T786" s="372"/>
      <c r="U786" s="372"/>
    </row>
    <row r="787" spans="13:21" x14ac:dyDescent="0.2">
      <c r="M787" s="205"/>
      <c r="N787" s="205"/>
      <c r="O787" s="205"/>
      <c r="P787" s="370"/>
      <c r="R787" s="372"/>
      <c r="S787" s="372"/>
      <c r="T787" s="372"/>
      <c r="U787" s="372"/>
    </row>
    <row r="788" spans="13:21" x14ac:dyDescent="0.2">
      <c r="M788" s="205"/>
      <c r="N788" s="205"/>
      <c r="O788" s="205"/>
      <c r="P788" s="370"/>
      <c r="R788" s="372"/>
      <c r="S788" s="372"/>
      <c r="T788" s="372"/>
      <c r="U788" s="372"/>
    </row>
    <row r="789" spans="13:21" x14ac:dyDescent="0.2">
      <c r="M789" s="205"/>
      <c r="N789" s="205"/>
      <c r="O789" s="205"/>
      <c r="P789" s="370"/>
      <c r="R789" s="372"/>
      <c r="S789" s="372"/>
      <c r="T789" s="372"/>
      <c r="U789" s="372"/>
    </row>
    <row r="790" spans="13:21" x14ac:dyDescent="0.2">
      <c r="M790" s="205"/>
      <c r="N790" s="205"/>
      <c r="O790" s="205"/>
      <c r="P790" s="370"/>
      <c r="R790" s="372"/>
      <c r="S790" s="372"/>
      <c r="T790" s="372"/>
      <c r="U790" s="372"/>
    </row>
    <row r="791" spans="13:21" x14ac:dyDescent="0.2">
      <c r="M791" s="205"/>
      <c r="N791" s="205"/>
      <c r="O791" s="205"/>
      <c r="P791" s="370"/>
      <c r="R791" s="372"/>
      <c r="S791" s="372"/>
      <c r="T791" s="372"/>
      <c r="U791" s="372"/>
    </row>
    <row r="792" spans="13:21" x14ac:dyDescent="0.2">
      <c r="M792" s="205"/>
      <c r="N792" s="205"/>
      <c r="O792" s="205"/>
      <c r="P792" s="370"/>
      <c r="R792" s="372"/>
      <c r="S792" s="372"/>
      <c r="T792" s="372"/>
      <c r="U792" s="372"/>
    </row>
    <row r="793" spans="13:21" x14ac:dyDescent="0.2">
      <c r="M793" s="205"/>
      <c r="N793" s="205"/>
      <c r="O793" s="205"/>
      <c r="P793" s="370"/>
      <c r="R793" s="372"/>
      <c r="S793" s="372"/>
      <c r="T793" s="372"/>
      <c r="U793" s="372"/>
    </row>
    <row r="794" spans="13:21" x14ac:dyDescent="0.2">
      <c r="M794" s="205"/>
      <c r="N794" s="205"/>
      <c r="O794" s="205"/>
      <c r="P794" s="370"/>
      <c r="R794" s="372"/>
      <c r="S794" s="372"/>
      <c r="T794" s="372"/>
      <c r="U794" s="372"/>
    </row>
    <row r="795" spans="13:21" x14ac:dyDescent="0.2">
      <c r="M795" s="205"/>
      <c r="N795" s="205"/>
      <c r="O795" s="205"/>
      <c r="P795" s="370"/>
      <c r="R795" s="372"/>
      <c r="S795" s="372"/>
      <c r="T795" s="372"/>
      <c r="U795" s="372"/>
    </row>
    <row r="796" spans="13:21" x14ac:dyDescent="0.2">
      <c r="M796" s="205"/>
      <c r="N796" s="205"/>
      <c r="O796" s="205"/>
      <c r="P796" s="370"/>
      <c r="R796" s="372"/>
      <c r="S796" s="372"/>
      <c r="T796" s="372"/>
      <c r="U796" s="372"/>
    </row>
    <row r="797" spans="13:21" x14ac:dyDescent="0.2">
      <c r="M797" s="205"/>
      <c r="N797" s="205"/>
      <c r="O797" s="205"/>
      <c r="P797" s="370"/>
      <c r="R797" s="372"/>
      <c r="S797" s="372"/>
      <c r="T797" s="372"/>
      <c r="U797" s="372"/>
    </row>
    <row r="798" spans="13:21" x14ac:dyDescent="0.2">
      <c r="M798" s="205"/>
      <c r="N798" s="205"/>
      <c r="O798" s="205"/>
      <c r="P798" s="370"/>
      <c r="R798" s="372"/>
      <c r="S798" s="372"/>
      <c r="T798" s="372"/>
      <c r="U798" s="372"/>
    </row>
    <row r="799" spans="13:21" x14ac:dyDescent="0.2">
      <c r="M799" s="205"/>
      <c r="N799" s="205"/>
      <c r="O799" s="205"/>
      <c r="P799" s="370"/>
      <c r="R799" s="372"/>
      <c r="S799" s="372"/>
      <c r="T799" s="372"/>
      <c r="U799" s="372"/>
    </row>
    <row r="800" spans="13:21" x14ac:dyDescent="0.2">
      <c r="M800" s="205"/>
      <c r="N800" s="205"/>
      <c r="O800" s="205"/>
      <c r="P800" s="370"/>
      <c r="R800" s="372"/>
      <c r="S800" s="372"/>
      <c r="T800" s="372"/>
      <c r="U800" s="372"/>
    </row>
    <row r="801" spans="13:21" x14ac:dyDescent="0.2">
      <c r="M801" s="205"/>
      <c r="N801" s="205"/>
      <c r="O801" s="205"/>
      <c r="P801" s="370"/>
      <c r="R801" s="372"/>
      <c r="S801" s="372"/>
      <c r="T801" s="372"/>
      <c r="U801" s="372"/>
    </row>
    <row r="802" spans="13:21" x14ac:dyDescent="0.2">
      <c r="M802" s="205"/>
      <c r="N802" s="205"/>
      <c r="O802" s="205"/>
      <c r="P802" s="370"/>
      <c r="R802" s="372"/>
      <c r="S802" s="372"/>
      <c r="T802" s="372"/>
      <c r="U802" s="372"/>
    </row>
    <row r="803" spans="13:21" x14ac:dyDescent="0.2">
      <c r="M803" s="205"/>
      <c r="N803" s="205"/>
      <c r="O803" s="205"/>
      <c r="P803" s="370"/>
      <c r="R803" s="372"/>
      <c r="S803" s="372"/>
      <c r="T803" s="372"/>
      <c r="U803" s="372"/>
    </row>
    <row r="804" spans="13:21" x14ac:dyDescent="0.2">
      <c r="M804" s="205"/>
      <c r="N804" s="205"/>
      <c r="O804" s="205"/>
      <c r="P804" s="370"/>
      <c r="R804" s="372"/>
      <c r="S804" s="372"/>
      <c r="T804" s="372"/>
      <c r="U804" s="372"/>
    </row>
    <row r="805" spans="13:21" x14ac:dyDescent="0.2">
      <c r="M805" s="205"/>
      <c r="N805" s="205"/>
      <c r="O805" s="205"/>
      <c r="P805" s="370"/>
      <c r="R805" s="372"/>
      <c r="S805" s="372"/>
      <c r="T805" s="372"/>
      <c r="U805" s="372"/>
    </row>
    <row r="806" spans="13:21" x14ac:dyDescent="0.2">
      <c r="M806" s="205"/>
      <c r="N806" s="205"/>
      <c r="O806" s="205"/>
      <c r="P806" s="370"/>
      <c r="R806" s="372"/>
      <c r="S806" s="372"/>
      <c r="T806" s="372"/>
      <c r="U806" s="372"/>
    </row>
    <row r="807" spans="13:21" x14ac:dyDescent="0.2">
      <c r="M807" s="205"/>
      <c r="N807" s="205"/>
      <c r="O807" s="205"/>
      <c r="P807" s="370"/>
      <c r="R807" s="372"/>
      <c r="S807" s="372"/>
      <c r="T807" s="372"/>
      <c r="U807" s="372"/>
    </row>
    <row r="808" spans="13:21" x14ac:dyDescent="0.2">
      <c r="M808" s="205"/>
      <c r="N808" s="205"/>
      <c r="O808" s="205"/>
      <c r="P808" s="370"/>
      <c r="R808" s="372"/>
      <c r="S808" s="372"/>
      <c r="T808" s="372"/>
      <c r="U808" s="372"/>
    </row>
    <row r="809" spans="13:21" x14ac:dyDescent="0.2">
      <c r="M809" s="205"/>
      <c r="N809" s="205"/>
      <c r="O809" s="205"/>
      <c r="P809" s="370"/>
      <c r="R809" s="372"/>
      <c r="S809" s="372"/>
      <c r="T809" s="372"/>
      <c r="U809" s="372"/>
    </row>
    <row r="810" spans="13:21" x14ac:dyDescent="0.2">
      <c r="M810" s="205"/>
      <c r="N810" s="205"/>
      <c r="O810" s="205"/>
      <c r="P810" s="370"/>
      <c r="R810" s="372"/>
      <c r="S810" s="372"/>
      <c r="T810" s="372"/>
      <c r="U810" s="372"/>
    </row>
    <row r="811" spans="13:21" x14ac:dyDescent="0.2">
      <c r="M811" s="205"/>
      <c r="N811" s="205"/>
      <c r="O811" s="205"/>
      <c r="P811" s="370"/>
      <c r="R811" s="372"/>
      <c r="S811" s="372"/>
      <c r="T811" s="372"/>
      <c r="U811" s="372"/>
    </row>
    <row r="812" spans="13:21" x14ac:dyDescent="0.2">
      <c r="M812" s="205"/>
      <c r="N812" s="205"/>
      <c r="O812" s="205"/>
      <c r="P812" s="370"/>
      <c r="R812" s="372"/>
      <c r="S812" s="372"/>
      <c r="T812" s="372"/>
      <c r="U812" s="372"/>
    </row>
    <row r="813" spans="13:21" x14ac:dyDescent="0.2">
      <c r="M813" s="205"/>
      <c r="N813" s="205"/>
      <c r="O813" s="205"/>
      <c r="P813" s="370"/>
      <c r="R813" s="372"/>
      <c r="S813" s="372"/>
      <c r="T813" s="372"/>
      <c r="U813" s="372"/>
    </row>
    <row r="814" spans="13:21" x14ac:dyDescent="0.2">
      <c r="M814" s="205"/>
      <c r="N814" s="205"/>
      <c r="O814" s="205"/>
      <c r="P814" s="370"/>
      <c r="R814" s="372"/>
      <c r="S814" s="372"/>
      <c r="T814" s="372"/>
      <c r="U814" s="372"/>
    </row>
    <row r="815" spans="13:21" x14ac:dyDescent="0.2">
      <c r="M815" s="205"/>
      <c r="N815" s="205"/>
      <c r="O815" s="205"/>
      <c r="P815" s="370"/>
      <c r="R815" s="372"/>
      <c r="S815" s="372"/>
      <c r="T815" s="372"/>
      <c r="U815" s="372"/>
    </row>
    <row r="816" spans="13:21" x14ac:dyDescent="0.2">
      <c r="M816" s="205"/>
      <c r="N816" s="205"/>
      <c r="O816" s="205"/>
      <c r="P816" s="370"/>
      <c r="R816" s="372"/>
      <c r="S816" s="372"/>
      <c r="T816" s="372"/>
      <c r="U816" s="372"/>
    </row>
    <row r="817" spans="13:21" x14ac:dyDescent="0.2">
      <c r="M817" s="205"/>
      <c r="N817" s="205"/>
      <c r="O817" s="205"/>
      <c r="P817" s="370"/>
      <c r="R817" s="372"/>
      <c r="S817" s="372"/>
      <c r="T817" s="372"/>
      <c r="U817" s="372"/>
    </row>
    <row r="818" spans="13:21" x14ac:dyDescent="0.2">
      <c r="M818" s="205"/>
      <c r="N818" s="205"/>
      <c r="O818" s="205"/>
      <c r="P818" s="370"/>
      <c r="R818" s="372"/>
      <c r="S818" s="372"/>
      <c r="T818" s="372"/>
      <c r="U818" s="372"/>
    </row>
    <row r="819" spans="13:21" x14ac:dyDescent="0.2">
      <c r="M819" s="205"/>
      <c r="N819" s="205"/>
      <c r="O819" s="205"/>
      <c r="P819" s="370"/>
      <c r="R819" s="372"/>
      <c r="S819" s="372"/>
      <c r="T819" s="372"/>
      <c r="U819" s="372"/>
    </row>
    <row r="820" spans="13:21" x14ac:dyDescent="0.2">
      <c r="M820" s="205"/>
      <c r="N820" s="205"/>
      <c r="O820" s="205"/>
      <c r="P820" s="370"/>
      <c r="R820" s="372"/>
      <c r="S820" s="372"/>
      <c r="T820" s="372"/>
      <c r="U820" s="372"/>
    </row>
    <row r="821" spans="13:21" x14ac:dyDescent="0.2">
      <c r="M821" s="205"/>
      <c r="N821" s="205"/>
      <c r="O821" s="205"/>
      <c r="P821" s="370"/>
      <c r="R821" s="372"/>
      <c r="S821" s="372"/>
      <c r="T821" s="372"/>
      <c r="U821" s="372"/>
    </row>
    <row r="822" spans="13:21" x14ac:dyDescent="0.2">
      <c r="M822" s="205"/>
      <c r="N822" s="205"/>
      <c r="O822" s="205"/>
      <c r="P822" s="370"/>
      <c r="R822" s="372"/>
      <c r="S822" s="372"/>
      <c r="T822" s="372"/>
      <c r="U822" s="372"/>
    </row>
    <row r="823" spans="13:21" x14ac:dyDescent="0.2">
      <c r="M823" s="205"/>
      <c r="N823" s="205"/>
      <c r="O823" s="205"/>
      <c r="P823" s="370"/>
      <c r="R823" s="372"/>
      <c r="S823" s="372"/>
      <c r="T823" s="372"/>
      <c r="U823" s="372"/>
    </row>
    <row r="824" spans="13:21" x14ac:dyDescent="0.2">
      <c r="M824" s="205"/>
      <c r="N824" s="205"/>
      <c r="O824" s="205"/>
      <c r="P824" s="370"/>
      <c r="R824" s="372"/>
      <c r="S824" s="372"/>
      <c r="T824" s="372"/>
      <c r="U824" s="372"/>
    </row>
    <row r="825" spans="13:21" x14ac:dyDescent="0.2">
      <c r="M825" s="205"/>
      <c r="N825" s="205"/>
      <c r="O825" s="205"/>
      <c r="P825" s="370"/>
      <c r="R825" s="372"/>
      <c r="S825" s="372"/>
      <c r="T825" s="372"/>
      <c r="U825" s="372"/>
    </row>
    <row r="826" spans="13:21" x14ac:dyDescent="0.2">
      <c r="M826" s="205"/>
      <c r="N826" s="205"/>
      <c r="O826" s="205"/>
      <c r="P826" s="370"/>
      <c r="R826" s="372"/>
      <c r="S826" s="372"/>
      <c r="T826" s="372"/>
      <c r="U826" s="372"/>
    </row>
    <row r="827" spans="13:21" x14ac:dyDescent="0.2">
      <c r="M827" s="205"/>
      <c r="N827" s="205"/>
      <c r="O827" s="205"/>
      <c r="P827" s="370"/>
      <c r="R827" s="372"/>
      <c r="S827" s="372"/>
      <c r="T827" s="372"/>
      <c r="U827" s="372"/>
    </row>
    <row r="828" spans="13:21" x14ac:dyDescent="0.2">
      <c r="M828" s="205"/>
      <c r="N828" s="205"/>
      <c r="O828" s="205"/>
      <c r="P828" s="370"/>
      <c r="R828" s="372"/>
      <c r="S828" s="372"/>
      <c r="T828" s="372"/>
      <c r="U828" s="372"/>
    </row>
    <row r="829" spans="13:21" x14ac:dyDescent="0.2">
      <c r="M829" s="205"/>
      <c r="N829" s="205"/>
      <c r="O829" s="205"/>
      <c r="P829" s="370"/>
      <c r="R829" s="372"/>
      <c r="S829" s="372"/>
      <c r="T829" s="372"/>
      <c r="U829" s="372"/>
    </row>
    <row r="830" spans="13:21" x14ac:dyDescent="0.2">
      <c r="M830" s="205"/>
      <c r="N830" s="205"/>
      <c r="O830" s="205"/>
      <c r="P830" s="370"/>
      <c r="R830" s="372"/>
      <c r="S830" s="372"/>
      <c r="T830" s="372"/>
      <c r="U830" s="372"/>
    </row>
    <row r="831" spans="13:21" x14ac:dyDescent="0.2">
      <c r="M831" s="205"/>
      <c r="N831" s="205"/>
      <c r="O831" s="205"/>
      <c r="P831" s="370"/>
      <c r="R831" s="372"/>
      <c r="S831" s="372"/>
      <c r="T831" s="372"/>
      <c r="U831" s="372"/>
    </row>
    <row r="832" spans="13:21" x14ac:dyDescent="0.2">
      <c r="M832" s="205"/>
      <c r="N832" s="205"/>
      <c r="O832" s="205"/>
      <c r="P832" s="370"/>
      <c r="R832" s="372"/>
      <c r="S832" s="372"/>
      <c r="T832" s="372"/>
      <c r="U832" s="372"/>
    </row>
    <row r="833" spans="13:21" x14ac:dyDescent="0.2">
      <c r="M833" s="205"/>
      <c r="N833" s="205"/>
      <c r="O833" s="205"/>
      <c r="P833" s="370"/>
      <c r="R833" s="372"/>
      <c r="S833" s="372"/>
      <c r="T833" s="372"/>
      <c r="U833" s="372"/>
    </row>
    <row r="834" spans="13:21" x14ac:dyDescent="0.2">
      <c r="M834" s="205"/>
      <c r="N834" s="205"/>
      <c r="O834" s="205"/>
      <c r="P834" s="370"/>
      <c r="R834" s="372"/>
      <c r="S834" s="372"/>
      <c r="T834" s="372"/>
      <c r="U834" s="372"/>
    </row>
    <row r="835" spans="13:21" x14ac:dyDescent="0.2">
      <c r="M835" s="205"/>
      <c r="N835" s="205"/>
      <c r="O835" s="205"/>
      <c r="P835" s="370"/>
      <c r="R835" s="372"/>
      <c r="S835" s="372"/>
      <c r="T835" s="372"/>
      <c r="U835" s="372"/>
    </row>
    <row r="836" spans="13:21" x14ac:dyDescent="0.2">
      <c r="M836" s="205"/>
      <c r="N836" s="205"/>
      <c r="O836" s="205"/>
      <c r="P836" s="370"/>
      <c r="R836" s="372"/>
      <c r="S836" s="372"/>
      <c r="T836" s="372"/>
      <c r="U836" s="372"/>
    </row>
    <row r="837" spans="13:21" x14ac:dyDescent="0.2">
      <c r="M837" s="205"/>
      <c r="N837" s="205"/>
      <c r="O837" s="205"/>
      <c r="P837" s="370"/>
      <c r="R837" s="372"/>
      <c r="S837" s="372"/>
      <c r="T837" s="372"/>
      <c r="U837" s="372"/>
    </row>
    <row r="838" spans="13:21" x14ac:dyDescent="0.2">
      <c r="M838" s="205"/>
      <c r="N838" s="205"/>
      <c r="O838" s="205"/>
      <c r="P838" s="370"/>
      <c r="R838" s="372"/>
      <c r="S838" s="372"/>
      <c r="T838" s="372"/>
      <c r="U838" s="372"/>
    </row>
    <row r="839" spans="13:21" x14ac:dyDescent="0.2">
      <c r="M839" s="205"/>
      <c r="N839" s="205"/>
      <c r="O839" s="205"/>
      <c r="P839" s="370"/>
      <c r="R839" s="372"/>
      <c r="S839" s="372"/>
      <c r="T839" s="372"/>
      <c r="U839" s="372"/>
    </row>
    <row r="840" spans="13:21" x14ac:dyDescent="0.2">
      <c r="M840" s="205"/>
      <c r="N840" s="205"/>
      <c r="O840" s="205"/>
      <c r="P840" s="370"/>
      <c r="R840" s="372"/>
      <c r="S840" s="372"/>
      <c r="T840" s="372"/>
      <c r="U840" s="372"/>
    </row>
    <row r="841" spans="13:21" x14ac:dyDescent="0.2">
      <c r="M841" s="205"/>
      <c r="N841" s="205"/>
      <c r="O841" s="205"/>
      <c r="P841" s="370"/>
      <c r="R841" s="372"/>
      <c r="S841" s="372"/>
      <c r="T841" s="372"/>
      <c r="U841" s="372"/>
    </row>
    <row r="842" spans="13:21" x14ac:dyDescent="0.2">
      <c r="M842" s="205"/>
      <c r="N842" s="205"/>
      <c r="O842" s="205"/>
      <c r="P842" s="370"/>
      <c r="R842" s="372"/>
      <c r="S842" s="372"/>
      <c r="T842" s="372"/>
      <c r="U842" s="372"/>
    </row>
    <row r="843" spans="13:21" x14ac:dyDescent="0.2">
      <c r="M843" s="205"/>
      <c r="N843" s="205"/>
      <c r="O843" s="205"/>
      <c r="P843" s="370"/>
      <c r="R843" s="372"/>
      <c r="S843" s="372"/>
      <c r="T843" s="372"/>
      <c r="U843" s="372"/>
    </row>
    <row r="844" spans="13:21" x14ac:dyDescent="0.2">
      <c r="M844" s="205"/>
      <c r="N844" s="205"/>
      <c r="O844" s="205"/>
      <c r="P844" s="370"/>
      <c r="R844" s="372"/>
      <c r="S844" s="372"/>
      <c r="T844" s="372"/>
      <c r="U844" s="372"/>
    </row>
    <row r="845" spans="13:21" x14ac:dyDescent="0.2">
      <c r="M845" s="205"/>
      <c r="N845" s="205"/>
      <c r="O845" s="205"/>
      <c r="P845" s="370"/>
      <c r="R845" s="372"/>
      <c r="S845" s="372"/>
      <c r="T845" s="372"/>
      <c r="U845" s="372"/>
    </row>
    <row r="846" spans="13:21" x14ac:dyDescent="0.2">
      <c r="M846" s="205"/>
      <c r="N846" s="205"/>
      <c r="O846" s="205"/>
      <c r="P846" s="370"/>
      <c r="R846" s="372"/>
      <c r="S846" s="372"/>
      <c r="T846" s="372"/>
      <c r="U846" s="372"/>
    </row>
    <row r="847" spans="13:21" x14ac:dyDescent="0.2">
      <c r="M847" s="205"/>
      <c r="N847" s="205"/>
      <c r="O847" s="205"/>
      <c r="P847" s="370"/>
      <c r="R847" s="372"/>
      <c r="S847" s="372"/>
      <c r="T847" s="372"/>
      <c r="U847" s="372"/>
    </row>
    <row r="848" spans="13:21" x14ac:dyDescent="0.2">
      <c r="M848" s="205"/>
      <c r="N848" s="205"/>
      <c r="O848" s="205"/>
      <c r="P848" s="370"/>
      <c r="R848" s="372"/>
      <c r="S848" s="372"/>
      <c r="T848" s="372"/>
      <c r="U848" s="372"/>
    </row>
    <row r="849" spans="13:21" x14ac:dyDescent="0.2">
      <c r="M849" s="205"/>
      <c r="N849" s="205"/>
      <c r="O849" s="205"/>
      <c r="P849" s="370"/>
      <c r="R849" s="372"/>
      <c r="S849" s="372"/>
      <c r="T849" s="372"/>
      <c r="U849" s="372"/>
    </row>
    <row r="850" spans="13:21" x14ac:dyDescent="0.2">
      <c r="M850" s="205"/>
      <c r="N850" s="205"/>
      <c r="O850" s="205"/>
      <c r="P850" s="370"/>
      <c r="R850" s="372"/>
      <c r="S850" s="372"/>
      <c r="T850" s="372"/>
      <c r="U850" s="372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1" fitToHeight="15" orientation="landscape" r:id="rId1"/>
  <headerFooter alignWithMargins="0"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24</vt:i4>
      </vt:variant>
    </vt:vector>
  </HeadingPairs>
  <TitlesOfParts>
    <vt:vector size="36" baseType="lpstr">
      <vt:lpstr>IAN 2025 </vt:lpstr>
      <vt:lpstr>FEBR 2025</vt:lpstr>
      <vt:lpstr>MAR 2025</vt:lpstr>
      <vt:lpstr>APR 2025</vt:lpstr>
      <vt:lpstr>MAI 2025</vt:lpstr>
      <vt:lpstr>iunie 2025</vt:lpstr>
      <vt:lpstr>iulie 2025</vt:lpstr>
      <vt:lpstr>august 2025</vt:lpstr>
      <vt:lpstr>SEPT 2025</vt:lpstr>
      <vt:lpstr>OCT 2025</vt:lpstr>
      <vt:lpstr>nov 2025</vt:lpstr>
      <vt:lpstr>dec 2025</vt:lpstr>
      <vt:lpstr>'APR 2025'!Print_Area</vt:lpstr>
      <vt:lpstr>'august 2025'!Print_Area</vt:lpstr>
      <vt:lpstr>'dec 2025'!Print_Area</vt:lpstr>
      <vt:lpstr>'FEBR 2025'!Print_Area</vt:lpstr>
      <vt:lpstr>'IAN 2025 '!Print_Area</vt:lpstr>
      <vt:lpstr>'iulie 2025'!Print_Area</vt:lpstr>
      <vt:lpstr>'iunie 2025'!Print_Area</vt:lpstr>
      <vt:lpstr>'MAI 2025'!Print_Area</vt:lpstr>
      <vt:lpstr>'MAR 2025'!Print_Area</vt:lpstr>
      <vt:lpstr>'nov 2025'!Print_Area</vt:lpstr>
      <vt:lpstr>'OCT 2025'!Print_Area</vt:lpstr>
      <vt:lpstr>'SEPT 2025'!Print_Area</vt:lpstr>
      <vt:lpstr>'APR 2025'!Print_Titles</vt:lpstr>
      <vt:lpstr>'august 2025'!Print_Titles</vt:lpstr>
      <vt:lpstr>'dec 2025'!Print_Titles</vt:lpstr>
      <vt:lpstr>'FEBR 2025'!Print_Titles</vt:lpstr>
      <vt:lpstr>'IAN 2025 '!Print_Titles</vt:lpstr>
      <vt:lpstr>'iulie 2025'!Print_Titles</vt:lpstr>
      <vt:lpstr>'iunie 2025'!Print_Titles</vt:lpstr>
      <vt:lpstr>'MAI 2025'!Print_Titles</vt:lpstr>
      <vt:lpstr>'MAR 2025'!Print_Titles</vt:lpstr>
      <vt:lpstr>'nov 2025'!Print_Titles</vt:lpstr>
      <vt:lpstr>'OCT 2025'!Print_Titles</vt:lpstr>
      <vt:lpstr>'SEPT 2025'!Print_Titles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Claudiu Catalin Dobrota</dc:creator>
  <cp:lastModifiedBy>CARLAMARIA GOAGa</cp:lastModifiedBy>
  <cp:lastPrinted>2025-02-05T10:20:04Z</cp:lastPrinted>
  <dcterms:created xsi:type="dcterms:W3CDTF">2023-03-01T12:03:54Z</dcterms:created>
  <dcterms:modified xsi:type="dcterms:W3CDTF">2026-01-28T08:55:29Z</dcterms:modified>
</cp:coreProperties>
</file>