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5\OCTOMBRIE 2025\"/>
    </mc:Choice>
  </mc:AlternateContent>
  <xr:revisionPtr revIDLastSave="0" documentId="13_ncr:1_{1F0B125F-CCD6-4DA2-84BA-E510D6D426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JUDET!$A$1:$Q$461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0" i="4" l="1"/>
  <c r="O341" i="4"/>
  <c r="O248" i="4" l="1"/>
  <c r="L14" i="4"/>
  <c r="H339" i="4"/>
  <c r="N339" i="4"/>
  <c r="M339" i="4"/>
  <c r="L339" i="4"/>
  <c r="I339" i="4"/>
  <c r="N433" i="4" l="1"/>
  <c r="M433" i="4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M427" i="4" l="1"/>
  <c r="M423" i="4"/>
  <c r="H421" i="4"/>
  <c r="H358" i="4"/>
  <c r="H419" i="4" l="1"/>
  <c r="H418" i="4" s="1"/>
  <c r="H367" i="4"/>
  <c r="H322" i="4"/>
  <c r="I241" i="4"/>
  <c r="N229" i="4" l="1"/>
  <c r="M229" i="4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M241" i="4"/>
  <c r="M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M48" i="4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101" i="4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52" i="4"/>
  <c r="N338" i="4" s="1"/>
  <c r="N337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M448" i="4"/>
  <c r="M386" i="4" s="1"/>
  <c r="M436" i="4"/>
  <c r="M431" i="4"/>
  <c r="M421" i="4"/>
  <c r="M414" i="4"/>
  <c r="O414" i="4" s="1"/>
  <c r="M411" i="4"/>
  <c r="M408" i="4"/>
  <c r="M405" i="4"/>
  <c r="M402" i="4"/>
  <c r="M399" i="4"/>
  <c r="M396" i="4"/>
  <c r="M395" i="4" s="1"/>
  <c r="M392" i="4"/>
  <c r="M390" i="4"/>
  <c r="M383" i="4"/>
  <c r="M375" i="4"/>
  <c r="M374" i="4" s="1"/>
  <c r="M373" i="4" s="1"/>
  <c r="M367" i="4"/>
  <c r="M366" i="4" s="1"/>
  <c r="M365" i="4" s="1"/>
  <c r="M362" i="4"/>
  <c r="M358" i="4"/>
  <c r="M381" i="4" s="1"/>
  <c r="M380" i="4" s="1"/>
  <c r="M352" i="4"/>
  <c r="M338" i="4" s="1"/>
  <c r="M333" i="4"/>
  <c r="M332" i="4" s="1"/>
  <c r="M330" i="4"/>
  <c r="M329" i="4" s="1"/>
  <c r="M322" i="4"/>
  <c r="M313" i="4"/>
  <c r="M309" i="4"/>
  <c r="M297" i="4"/>
  <c r="M289" i="4"/>
  <c r="M282" i="4"/>
  <c r="M265" i="4"/>
  <c r="M251" i="4"/>
  <c r="M250" i="4" s="1"/>
  <c r="M246" i="4"/>
  <c r="M244" i="4" s="1"/>
  <c r="M238" i="4"/>
  <c r="M237" i="4" s="1"/>
  <c r="M235" i="4"/>
  <c r="M169" i="4" s="1"/>
  <c r="M223" i="4"/>
  <c r="M219" i="4"/>
  <c r="M207" i="4"/>
  <c r="M199" i="4"/>
  <c r="M197" i="4"/>
  <c r="M180" i="4"/>
  <c r="M162" i="4"/>
  <c r="M157" i="4"/>
  <c r="M160" i="4" s="1"/>
  <c r="M152" i="4"/>
  <c r="M147" i="4"/>
  <c r="M140" i="4"/>
  <c r="M132" i="4"/>
  <c r="M130" i="4"/>
  <c r="M113" i="4"/>
  <c r="M109" i="4"/>
  <c r="M81" i="4" s="1"/>
  <c r="M108" i="4"/>
  <c r="M106" i="4" s="1"/>
  <c r="M101" i="4"/>
  <c r="M94" i="4"/>
  <c r="M93" i="4"/>
  <c r="M92" i="4"/>
  <c r="M91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7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M63" i="4"/>
  <c r="M62" i="4" s="1"/>
  <c r="M61" i="4"/>
  <c r="M58" i="4"/>
  <c r="M54" i="4"/>
  <c r="M52" i="4"/>
  <c r="M44" i="4"/>
  <c r="M42" i="4"/>
  <c r="M38" i="4"/>
  <c r="M37" i="4" s="1"/>
  <c r="M36" i="4" s="1"/>
  <c r="M34" i="4"/>
  <c r="M31" i="4"/>
  <c r="M30" i="4" s="1"/>
  <c r="M27" i="4"/>
  <c r="M26" i="4" s="1"/>
  <c r="M20" i="4"/>
  <c r="M19" i="4" s="1"/>
  <c r="M14" i="4"/>
  <c r="M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21" i="4" l="1"/>
  <c r="N420" i="4" s="1"/>
  <c r="N419" i="4" s="1"/>
  <c r="N418" i="4" s="1"/>
  <c r="I398" i="4"/>
  <c r="I95" i="4" s="1"/>
  <c r="I74" i="4" s="1"/>
  <c r="K282" i="4"/>
  <c r="L102" i="4"/>
  <c r="L77" i="4" s="1"/>
  <c r="L179" i="4"/>
  <c r="M357" i="4"/>
  <c r="M337" i="4" s="1"/>
  <c r="N41" i="4"/>
  <c r="N60" i="4" s="1"/>
  <c r="M420" i="4"/>
  <c r="N454" i="4"/>
  <c r="N404" i="4"/>
  <c r="N96" i="4" s="1"/>
  <c r="N75" i="4" s="1"/>
  <c r="M112" i="4"/>
  <c r="I386" i="4"/>
  <c r="N296" i="4"/>
  <c r="M296" i="4"/>
  <c r="I98" i="4"/>
  <c r="N379" i="4"/>
  <c r="N139" i="4"/>
  <c r="L41" i="4"/>
  <c r="N389" i="4"/>
  <c r="J44" i="4"/>
  <c r="M454" i="4"/>
  <c r="N25" i="4"/>
  <c r="P48" i="4"/>
  <c r="H41" i="4"/>
  <c r="J42" i="4"/>
  <c r="J52" i="4"/>
  <c r="J63" i="4"/>
  <c r="M41" i="4"/>
  <c r="J54" i="4"/>
  <c r="J61" i="4"/>
  <c r="I41" i="4"/>
  <c r="I60" i="4" s="1"/>
  <c r="N264" i="4"/>
  <c r="L398" i="4"/>
  <c r="L95" i="4" s="1"/>
  <c r="L74" i="4" s="1"/>
  <c r="M398" i="4"/>
  <c r="M95" i="4" s="1"/>
  <c r="M74" i="4" s="1"/>
  <c r="I206" i="4"/>
  <c r="M379" i="4"/>
  <c r="M25" i="4"/>
  <c r="L25" i="4"/>
  <c r="I173" i="4"/>
  <c r="N179" i="4"/>
  <c r="M206" i="4"/>
  <c r="L112" i="4"/>
  <c r="I139" i="4"/>
  <c r="I25" i="4"/>
  <c r="M173" i="4"/>
  <c r="L296" i="4"/>
  <c r="L264" i="4"/>
  <c r="M264" i="4"/>
  <c r="M389" i="4"/>
  <c r="N175" i="4"/>
  <c r="N174" i="4" s="1"/>
  <c r="N112" i="4"/>
  <c r="M404" i="4"/>
  <c r="I264" i="4"/>
  <c r="M179" i="4"/>
  <c r="N398" i="4"/>
  <c r="N95" i="4" s="1"/>
  <c r="N74" i="4" s="1"/>
  <c r="N170" i="4"/>
  <c r="I404" i="4"/>
  <c r="L454" i="4"/>
  <c r="M102" i="4"/>
  <c r="M77" i="4" s="1"/>
  <c r="I179" i="4"/>
  <c r="L87" i="4"/>
  <c r="L72" i="4" s="1"/>
  <c r="M13" i="4"/>
  <c r="L13" i="4"/>
  <c r="L404" i="4"/>
  <c r="M170" i="4"/>
  <c r="I13" i="4"/>
  <c r="L206" i="4"/>
  <c r="L178" i="4" s="1"/>
  <c r="M139" i="4"/>
  <c r="N206" i="4"/>
  <c r="M60" i="4"/>
  <c r="I112" i="4"/>
  <c r="M88" i="4"/>
  <c r="M73" i="4" s="1"/>
  <c r="N102" i="4"/>
  <c r="N77" i="4" s="1"/>
  <c r="I296" i="4"/>
  <c r="N173" i="4"/>
  <c r="M87" i="4"/>
  <c r="M72" i="4" s="1"/>
  <c r="O63" i="4"/>
  <c r="I170" i="4"/>
  <c r="I260" i="4"/>
  <c r="I259" i="4" s="1"/>
  <c r="N88" i="4"/>
  <c r="N73" i="4" s="1"/>
  <c r="I102" i="4"/>
  <c r="I77" i="4" s="1"/>
  <c r="I454" i="4"/>
  <c r="L170" i="4"/>
  <c r="M260" i="4"/>
  <c r="M259" i="4" s="1"/>
  <c r="N260" i="4"/>
  <c r="N259" i="4" s="1"/>
  <c r="N13" i="4"/>
  <c r="L139" i="4"/>
  <c r="L160" i="4"/>
  <c r="L173" i="4"/>
  <c r="I357" i="4"/>
  <c r="I337" i="4" s="1"/>
  <c r="M168" i="4"/>
  <c r="M86" i="4"/>
  <c r="M71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M249" i="4"/>
  <c r="M105" i="4"/>
  <c r="M80" i="4" s="1"/>
  <c r="M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M103" i="4"/>
  <c r="M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M90" i="4"/>
  <c r="M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N261" i="4" s="1"/>
  <c r="M419" i="4"/>
  <c r="M418" i="4" s="1"/>
  <c r="L96" i="4"/>
  <c r="L75" i="4" s="1"/>
  <c r="L171" i="4"/>
  <c r="I263" i="4"/>
  <c r="I262" i="4" s="1"/>
  <c r="M96" i="4"/>
  <c r="M75" i="4" s="1"/>
  <c r="M171" i="4"/>
  <c r="I379" i="4"/>
  <c r="N167" i="4"/>
  <c r="M111" i="4"/>
  <c r="M110" i="4" s="1"/>
  <c r="M458" i="4" s="1"/>
  <c r="M461" i="4" s="1"/>
  <c r="I419" i="4"/>
  <c r="I418" i="4" s="1"/>
  <c r="I96" i="4"/>
  <c r="I75" i="4" s="1"/>
  <c r="I171" i="4"/>
  <c r="M178" i="4"/>
  <c r="M177" i="4" s="1"/>
  <c r="M261" i="4" s="1"/>
  <c r="N10" i="4"/>
  <c r="N9" i="4" s="1"/>
  <c r="L419" i="4"/>
  <c r="L418" i="4" s="1"/>
  <c r="N84" i="4"/>
  <c r="N69" i="4" s="1"/>
  <c r="M98" i="4"/>
  <c r="L98" i="4"/>
  <c r="M172" i="4"/>
  <c r="M167" i="4"/>
  <c r="L379" i="4"/>
  <c r="L166" i="4"/>
  <c r="J41" i="4"/>
  <c r="I10" i="4"/>
  <c r="I9" i="4" s="1"/>
  <c r="I85" i="4"/>
  <c r="I70" i="4" s="1"/>
  <c r="M85" i="4"/>
  <c r="M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M10" i="4"/>
  <c r="M9" i="4" s="1"/>
  <c r="I166" i="4"/>
  <c r="I167" i="4"/>
  <c r="I84" i="4"/>
  <c r="I69" i="4" s="1"/>
  <c r="N100" i="4"/>
  <c r="N99" i="4" s="1"/>
  <c r="N111" i="4"/>
  <c r="N110" i="4" s="1"/>
  <c r="N458" i="4" s="1"/>
  <c r="N461" i="4" s="1"/>
  <c r="M166" i="4"/>
  <c r="M84" i="4"/>
  <c r="M69" i="4" s="1"/>
  <c r="M100" i="4"/>
  <c r="M99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M175" i="4"/>
  <c r="M174" i="4" s="1"/>
  <c r="M104" i="4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M97" i="4"/>
  <c r="M76" i="4" s="1"/>
  <c r="M68" i="4" s="1"/>
  <c r="M67" i="4" s="1"/>
  <c r="I384" i="4"/>
  <c r="I382" i="4" s="1"/>
  <c r="N263" i="4"/>
  <c r="N262" i="4" s="1"/>
  <c r="N384" i="4" s="1"/>
  <c r="N382" i="4" s="1"/>
  <c r="M165" i="4"/>
  <c r="M164" i="4" s="1"/>
  <c r="M263" i="4"/>
  <c r="M262" i="4" s="1"/>
  <c r="M384" i="4" s="1"/>
  <c r="M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M455" i="4"/>
  <c r="M388" i="4"/>
  <c r="M387" i="4" s="1"/>
  <c r="M385" i="4" s="1"/>
  <c r="M163" i="4"/>
  <c r="M161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M456" i="4"/>
  <c r="M453" i="4" s="1"/>
  <c r="M83" i="4"/>
  <c r="M82" i="4" s="1"/>
  <c r="I83" i="4"/>
  <c r="I82" i="4" s="1"/>
  <c r="I459" i="4" s="1"/>
  <c r="N456" i="4"/>
  <c r="N453" i="4" s="1"/>
  <c r="H11" i="4"/>
  <c r="M457" i="4" l="1"/>
  <c r="M460" i="4" s="1"/>
  <c r="M459" i="4"/>
  <c r="L459" i="4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9" i="4"/>
  <c r="O348" i="4"/>
  <c r="O347" i="4"/>
  <c r="O346" i="4"/>
  <c r="O345" i="4"/>
  <c r="O344" i="4"/>
  <c r="O343" i="4"/>
  <c r="O342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3" i="4" s="1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338" i="4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P42" i="4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H60" i="4" l="1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J433" i="4" l="1"/>
  <c r="H431" i="4"/>
  <c r="J431" i="4" s="1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H296" i="4" l="1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H337" i="4" s="1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39" i="4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H167" i="4" l="1"/>
  <c r="K167" i="4" s="1"/>
  <c r="J357" i="4"/>
  <c r="H178" i="4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456" i="4" l="1"/>
  <c r="H453" i="4" s="1"/>
  <c r="H165" i="4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P337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<sst xmlns="http://schemas.openxmlformats.org/spreadsheetml/2006/main" count="792" uniqueCount="443">
  <si>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</si>
  <si>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</si>
  <si>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</si>
  <si>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</si>
  <si>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</si>
  <si>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</si>
  <si>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</si>
  <si>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</si>
  <si>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</si>
  <si>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</si>
  <si>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</si>
  <si>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</si>
  <si>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</si>
  <si>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</si>
  <si>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</si>
  <si>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</si>
  <si>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</si>
  <si>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</si>
  <si>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</si>
  <si>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</si>
  <si>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</si>
  <si>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</si>
  <si>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</si>
  <si>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</si>
  <si>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</si>
  <si>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</si>
  <si>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</si>
  <si>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</si>
  <si>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</si>
  <si>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</si>
  <si>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</si>
  <si>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</si>
  <si>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</si>
  <si>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</si>
  <si>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</si>
  <si>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</si>
  <si>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</si>
  <si>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</si>
  <si>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</si>
  <si>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</si>
  <si>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</si>
  <si>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</si>
  <si>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</si>
  <si>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</si>
  <si>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</si>
  <si>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</si>
  <si>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</si>
  <si>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</si>
  <si>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</si>
  <si>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</si>
  <si>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</si>
  <si>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</si>
  <si>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</si>
  <si>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</si>
  <si>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</si>
  <si>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</si>
  <si>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</si>
  <si>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</si>
  <si>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</si>
  <si>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</si>
  <si>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</si>
  <si>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</si>
  <si>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</si>
  <si>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</si>
  <si>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</si>
  <si>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</si>
  <si>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</si>
  <si>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</si>
  <si>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</si>
  <si>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</si>
  <si>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</si>
  <si>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</si>
  <si>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</si>
  <si>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</si>
  <si>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</si>
  <si>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</si>
  <si>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</si>
  <si>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</si>
  <si>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</si>
  <si>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</si>
  <si>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</si>
  <si>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</si>
  <si>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</si>
  <si>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</si>
  <si>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</si>
  <si>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</si>
  <si>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</si>
  <si>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</si>
  <si>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</si>
  <si>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</si>
  <si>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</si>
  <si>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</si>
  <si>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</si>
  <si>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</si>
  <si>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</si>
  <si>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</si>
  <si>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</si>
  <si>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</si>
  <si>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</si>
  <si>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</si>
  <si>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</si>
  <si>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</si>
  <si>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</si>
  <si>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</si>
  <si>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</si>
  <si>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</si>
  <si>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</si>
  <si>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</si>
  <si>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</si>
  <si>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</si>
  <si>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</si>
  <si>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</si>
  <si>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</si>
  <si>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</si>
  <si>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</si>
  <si>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</si>
  <si>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</si>
  <si>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</si>
  <si>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</si>
  <si>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</si>
  <si>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</si>
  <si>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</si>
  <si>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</si>
  <si>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</si>
  <si>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</si>
  <si>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</si>
  <si>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</si>
  <si>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</si>
  <si>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</si>
  <si>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</si>
  <si>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</si>
  <si>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</si>
  <si>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</si>
  <si>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</si>
  <si>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</si>
  <si>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</si>
  <si>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</si>
  <si>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</si>
  <si>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</si>
  <si>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</si>
  <si>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</si>
  <si>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</si>
  <si>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</si>
  <si>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</si>
  <si>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</si>
  <si>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</si>
  <si>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</si>
  <si>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</si>
  <si>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</si>
  <si>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</si>
  <si>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</si>
  <si>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</si>
  <si>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</si>
  <si>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</si>
  <si>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</si>
  <si>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</si>
  <si>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</si>
  <si>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</si>
  <si>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</si>
  <si>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</si>
  <si>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</si>
  <si>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</si>
  <si>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</si>
  <si>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</si>
  <si>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</si>
  <si>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</si>
  <si>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</si>
  <si>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</si>
  <si>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</si>
  <si>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</si>
  <si>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</si>
  <si>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</si>
  <si>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</si>
  <si>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</si>
  <si>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</si>
  <si>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</si>
  <si>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</si>
  <si>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</si>
  <si>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</si>
  <si>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</si>
  <si>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</si>
  <si>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</si>
  <si>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</si>
  <si>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</si>
  <si>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</si>
  <si>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</si>
  <si>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</si>
  <si>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</si>
  <si>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</si>
  <si>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</si>
  <si>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</si>
  <si>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</si>
  <si>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</si>
  <si>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</si>
  <si>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</si>
  <si>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</si>
  <si>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</si>
  <si>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</si>
  <si>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</si>
  <si>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</si>
  <si>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</si>
  <si>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</si>
  <si>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</si>
  <si>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</si>
  <si>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</si>
  <si>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</si>
  <si>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</si>
  <si>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</si>
  <si>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</si>
  <si>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</si>
  <si>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</si>
  <si>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</si>
  <si>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</si>
  <si>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</si>
  <si>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</si>
  <si>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</si>
  <si>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</si>
  <si>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</si>
  <si>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</si>
  <si>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</si>
  <si>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</si>
  <si>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</si>
  <si>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</si>
  <si>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</si>
  <si>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</si>
  <si>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</si>
  <si>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</si>
  <si>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</si>
  <si>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</si>
  <si>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</si>
  <si>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</si>
  <si>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</si>
  <si>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</si>
  <si>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</si>
  <si>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</si>
  <si>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</si>
  <si>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</si>
  <si>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</si>
  <si>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</si>
  <si>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</si>
  <si>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</si>
  <si>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</si>
  <si>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</si>
  <si>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Contributii datorate de persoane care incheie contract de saigurare pentru somaj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</si>
  <si>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</si>
  <si>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</si>
  <si>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</si>
  <si>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</si>
  <si>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</si>
  <si>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</si>
  <si>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</si>
  <si>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</si>
  <si>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</si>
  <si>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</si>
  <si>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</si>
  <si>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</si>
  <si>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</si>
  <si>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</si>
  <si>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</si>
  <si>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</si>
  <si>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</si>
  <si>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</si>
  <si>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</si>
  <si>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</si>
  <si>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</si>
  <si>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</si>
  <si>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</si>
  <si>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</si>
  <si>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</si>
  <si>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</si>
  <si>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</si>
  <si>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</si>
  <si>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</si>
  <si>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</si>
  <si>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</si>
  <si>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</si>
  <si>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</si>
  <si>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</si>
  <si>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</si>
  <si>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</si>
  <si>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</si>
  <si>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</si>
  <si>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</si>
  <si>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</si>
  <si>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</si>
  <si>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</si>
  <si>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</si>
  <si>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</si>
  <si>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</si>
  <si>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</si>
  <si>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</si>
  <si>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</si>
  <si>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</si>
  <si>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</si>
  <si>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</si>
  <si>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</si>
  <si>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</si>
  <si>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</si>
  <si>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</si>
  <si>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</si>
  <si>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</si>
  <si>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</si>
  <si>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</si>
  <si>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</si>
  <si>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</si>
  <si>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</si>
  <si>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</si>
  <si>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</si>
  <si>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</si>
  <si>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</si>
  <si>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</si>
  <si>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</si>
  <si>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</si>
  <si>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</si>
  <si>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</si>
  <si>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</si>
  <si>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</si>
  <si>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</si>
  <si>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</si>
  <si>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</si>
  <si>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</si>
  <si>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</si>
  <si>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</si>
  <si>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</si>
  <si>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</si>
  <si>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</si>
  <si>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</si>
  <si>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</si>
  <si>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</si>
  <si>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</si>
  <si>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</si>
  <si>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</si>
  <si>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</si>
  <si>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</si>
  <si>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</si>
  <si>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</si>
  <si>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</si>
  <si>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</si>
  <si>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</si>
  <si>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</si>
  <si>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</si>
  <si>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</si>
  <si>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</si>
  <si>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</si>
  <si>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</si>
  <si>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</si>
  <si>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</si>
  <si>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</si>
  <si>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</si>
  <si>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</si>
  <si>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</si>
  <si>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</si>
  <si>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</si>
  <si>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</si>
  <si>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</si>
  <si>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</si>
  <si>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</si>
  <si>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</si>
  <si>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</si>
  <si>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</si>
  <si>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</si>
  <si>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</si>
  <si>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</si>
  <si>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</si>
  <si>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</si>
  <si>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</si>
  <si>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</si>
  <si>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</si>
  <si>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</si>
  <si>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</si>
  <si>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</si>
  <si>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</si>
  <si>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</si>
  <si>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</si>
  <si>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</si>
  <si>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</si>
  <si>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</si>
  <si>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</si>
  <si>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</si>
  <si>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</si>
  <si>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</si>
  <si>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</si>
  <si>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</si>
  <si>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</si>
  <si>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</si>
  <si>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</si>
  <si>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</si>
  <si>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</si>
  <si>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</si>
  <si>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</si>
  <si>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</si>
  <si>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</si>
  <si>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</si>
  <si>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</si>
  <si>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</si>
  <si>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</si>
  <si>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</si>
  <si>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</si>
  <si>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</si>
  <si>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</si>
  <si>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</si>
  <si>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</si>
  <si>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</si>
  <si>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</si>
  <si>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</si>
  <si>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</si>
  <si>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</si>
  <si>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</si>
  <si>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</si>
  <si>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</si>
  <si>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</si>
  <si>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</si>
  <si>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</si>
  <si>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</si>
  <si>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</si>
  <si>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</si>
  <si>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</si>
  <si>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</si>
  <si>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</si>
  <si>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</si>
  <si>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</si>
  <si>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</si>
  <si>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</si>
  <si>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</si>
  <si>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</si>
  <si>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</si>
  <si>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</si>
  <si>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</si>
  <si>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</si>
  <si>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</si>
  <si>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</si>
  <si>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</si>
  <si>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AJOFM BOTOSANI</t>
  </si>
  <si>
    <t xml:space="preserve">   Director Executiv</t>
  </si>
  <si>
    <t xml:space="preserve">                                                   Întocmit</t>
  </si>
  <si>
    <t xml:space="preserve">                                                 pentru Plata Creantelor Salariale</t>
  </si>
  <si>
    <t xml:space="preserve">                        Anca Apăvăloaie</t>
  </si>
  <si>
    <t xml:space="preserve">                                                     </t>
  </si>
  <si>
    <t xml:space="preserve">                     Călin Angel Iulian</t>
  </si>
  <si>
    <t xml:space="preserve">                                     Mariana Bejinariu</t>
  </si>
  <si>
    <t xml:space="preserve">                                         Constantinescu Oana</t>
  </si>
  <si>
    <t xml:space="preserve">                        Director Executiv Adjunct                                        Comp.Executie Bugetara,Financiar,Contabilitate si Adm.Fond Garantare     </t>
  </si>
  <si>
    <t>Contul de executie al bugetului asigurarilor pentru somaj, la data de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</si>
</sst>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name val="Arial"/>
      <family val="2"/>
    </font>
    <font>
      <b/>
      <sz val="18"/>
      <name val="Cambria"/>
      <family val="1"/>
    </font>
    <font>
      <sz val="18"/>
      <name val="Arial Narrow"/>
      <family val="2"/>
    </font>
    <font>
      <b/>
      <sz val="18"/>
      <name val="Arial"/>
      <family val="2"/>
    </font>
    <font>
      <sz val="18"/>
      <name val="Times New Roman"/>
      <family val="1"/>
    </font>
    <font>
      <b/>
      <i/>
      <sz val="18"/>
      <name val="Cambria"/>
      <family val="1"/>
    </font>
    <font>
      <sz val="18"/>
      <color rgb="FFFF0000"/>
      <name val="Cambria"/>
      <family val="1"/>
    </font>
    <font>
      <sz val="18"/>
      <color rgb="FF0070C0"/>
      <name val="Arial"/>
      <family val="2"/>
    </font>
    <font>
      <sz val="18"/>
      <color rgb="FF0070C0"/>
      <name val="Cambria"/>
      <family val="1"/>
    </font>
    <font>
      <sz val="18"/>
      <color theme="8"/>
      <name val="Cambria"/>
      <family val="1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4" fillId="0" borderId="0" applyFill="0" applyBorder="0"/>
    <xf numFmtId="0" fontId="6" fillId="0" borderId="0"/>
    <xf numFmtId="4" fontId="4" fillId="0" borderId="0"/>
    <xf numFmtId="4" fontId="4" fillId="0" borderId="0"/>
    <xf numFmtId="0" fontId="4" fillId="0" borderId="0"/>
    <xf numFmtId="0" fontId="4" fillId="0" borderId="0"/>
    <xf numFmtId="4" fontId="4" fillId="0" borderId="0"/>
    <xf numFmtId="4" fontId="4" fillId="0" borderId="0" applyFill="0" applyBorder="0"/>
    <xf numFmtId="4" fontId="4" fillId="0" borderId="0"/>
    <xf numFmtId="0" fontId="1" fillId="0" borderId="0"/>
    <xf numFmtId="4" fontId="4" fillId="0" borderId="0"/>
    <xf numFmtId="0" fontId="4" fillId="0" borderId="0"/>
    <xf numFmtId="0" fontId="4" fillId="0" borderId="0"/>
    <xf numFmtId="4" fontId="4" fillId="0" borderId="0"/>
    <xf numFmtId="0" fontId="1" fillId="0" borderId="0"/>
    <xf numFmtId="0" fontId="4" fillId="0" borderId="0"/>
    <xf numFmtId="4" fontId="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" fillId="0" borderId="0" applyFill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3" fontId="10" fillId="0" borderId="0" xfId="1" applyNumberFormat="1" applyFont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4" fontId="10" fillId="0" borderId="17" xfId="1" applyNumberFormat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3" fontId="8" fillId="0" borderId="25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4" fontId="8" fillId="0" borderId="28" xfId="1" applyNumberFormat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 vertical="center" wrapText="1"/>
    </xf>
    <xf numFmtId="3" fontId="10" fillId="4" borderId="30" xfId="1" quotePrefix="1" applyNumberFormat="1" applyFont="1" applyFill="1" applyBorder="1" applyAlignment="1">
      <alignment horizontal="left" vertical="center"/>
    </xf>
    <xf numFmtId="3" fontId="10" fillId="4" borderId="8" xfId="1" applyNumberFormat="1" applyFont="1" applyFill="1" applyBorder="1" applyAlignment="1">
      <alignment horizontal="left" vertical="center"/>
    </xf>
    <xf numFmtId="4" fontId="10" fillId="4" borderId="29" xfId="1" quotePrefix="1" applyNumberFormat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left" vertical="center"/>
    </xf>
    <xf numFmtId="3" fontId="10" fillId="4" borderId="9" xfId="1" applyNumberFormat="1" applyFont="1" applyFill="1" applyBorder="1" applyAlignment="1">
      <alignment horizontal="left" vertical="center"/>
    </xf>
    <xf numFmtId="3" fontId="10" fillId="4" borderId="31" xfId="1" applyNumberFormat="1" applyFont="1" applyFill="1" applyBorder="1" applyAlignment="1">
      <alignment horizontal="right" vertical="center"/>
    </xf>
    <xf numFmtId="4" fontId="10" fillId="4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left" vertical="center"/>
    </xf>
    <xf numFmtId="3" fontId="8" fillId="0" borderId="51" xfId="1" quotePrefix="1" applyNumberFormat="1" applyFont="1" applyBorder="1" applyAlignment="1">
      <alignment horizontal="left" vertical="center"/>
    </xf>
    <xf numFmtId="3" fontId="10" fillId="0" borderId="2" xfId="1" applyNumberFormat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" fontId="8" fillId="0" borderId="43" xfId="1" applyNumberFormat="1" applyFont="1" applyBorder="1" applyAlignment="1">
      <alignment horizontal="left" vertical="center" wrapText="1"/>
    </xf>
    <xf numFmtId="3" fontId="8" fillId="0" borderId="35" xfId="1" quotePrefix="1" applyNumberFormat="1" applyFont="1" applyBorder="1" applyAlignment="1">
      <alignment horizontal="left" vertical="center"/>
    </xf>
    <xf numFmtId="3" fontId="10" fillId="0" borderId="33" xfId="1" applyNumberFormat="1" applyFont="1" applyBorder="1" applyAlignment="1">
      <alignment horizontal="left" vertical="center"/>
    </xf>
    <xf numFmtId="4" fontId="10" fillId="0" borderId="40" xfId="1" applyNumberFormat="1" applyFont="1" applyBorder="1" applyAlignment="1">
      <alignment horizontal="right" vertical="center"/>
    </xf>
    <xf numFmtId="3" fontId="10" fillId="0" borderId="47" xfId="1" applyNumberFormat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right" vertical="center"/>
    </xf>
    <xf numFmtId="49" fontId="8" fillId="0" borderId="42" xfId="1" applyNumberFormat="1" applyFont="1" applyBorder="1" applyAlignment="1">
      <alignment horizontal="center" vertical="center"/>
    </xf>
    <xf numFmtId="3" fontId="8" fillId="0" borderId="47" xfId="1" applyNumberFormat="1" applyFont="1" applyBorder="1" applyAlignment="1">
      <alignment horizontal="left" vertical="center"/>
    </xf>
    <xf numFmtId="4" fontId="10" fillId="0" borderId="43" xfId="1" applyNumberFormat="1" applyFont="1" applyBorder="1" applyAlignment="1">
      <alignment horizontal="left" vertical="center"/>
    </xf>
    <xf numFmtId="0" fontId="8" fillId="0" borderId="42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/>
    <xf numFmtId="0" fontId="8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 wrapText="1"/>
    </xf>
    <xf numFmtId="4" fontId="8" fillId="0" borderId="43" xfId="1" applyNumberFormat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 vertical="center"/>
    </xf>
    <xf numFmtId="3" fontId="9" fillId="5" borderId="53" xfId="1" applyNumberFormat="1" applyFont="1" applyFill="1" applyBorder="1" applyAlignment="1">
      <alignment horizontal="left" vertical="center"/>
    </xf>
    <xf numFmtId="3" fontId="9" fillId="5" borderId="13" xfId="1" applyNumberFormat="1" applyFont="1" applyFill="1" applyBorder="1" applyAlignment="1">
      <alignment horizontal="center" vertical="center"/>
    </xf>
    <xf numFmtId="3" fontId="9" fillId="5" borderId="13" xfId="1" applyNumberFormat="1" applyFont="1" applyFill="1" applyBorder="1" applyAlignment="1">
      <alignment horizontal="left" vertical="center"/>
    </xf>
    <xf numFmtId="4" fontId="9" fillId="5" borderId="54" xfId="1" applyNumberFormat="1" applyFont="1" applyFill="1" applyBorder="1" applyAlignment="1">
      <alignment horizontal="left" vertical="center"/>
    </xf>
    <xf numFmtId="3" fontId="9" fillId="5" borderId="55" xfId="1" applyNumberFormat="1" applyFont="1" applyFill="1" applyBorder="1" applyAlignment="1">
      <alignment horizontal="left" vertical="center"/>
    </xf>
    <xf numFmtId="3" fontId="9" fillId="5" borderId="50" xfId="1" applyNumberFormat="1" applyFont="1" applyFill="1" applyBorder="1" applyAlignment="1">
      <alignment horizontal="left" vertical="center"/>
    </xf>
    <xf numFmtId="3" fontId="9" fillId="5" borderId="19" xfId="1" applyNumberFormat="1" applyFont="1" applyFill="1" applyBorder="1" applyAlignment="1">
      <alignment horizontal="right" vertical="center"/>
    </xf>
    <xf numFmtId="4" fontId="9" fillId="5" borderId="20" xfId="1" applyNumberFormat="1" applyFont="1" applyFill="1" applyBorder="1" applyAlignment="1">
      <alignment horizontal="right" vertical="center"/>
    </xf>
    <xf numFmtId="0" fontId="10" fillId="3" borderId="34" xfId="1" applyFont="1" applyFill="1" applyBorder="1" applyAlignment="1">
      <alignment horizontal="left" vertical="center" wrapText="1"/>
    </xf>
    <xf numFmtId="3" fontId="12" fillId="4" borderId="33" xfId="1" applyNumberFormat="1" applyFont="1" applyFill="1" applyBorder="1" applyAlignment="1">
      <alignment horizontal="left" vertical="center" wrapText="1"/>
    </xf>
    <xf numFmtId="4" fontId="12" fillId="4" borderId="40" xfId="1" applyNumberFormat="1" applyFont="1" applyFill="1" applyBorder="1" applyAlignment="1">
      <alignment horizontal="right" vertical="center"/>
    </xf>
    <xf numFmtId="3" fontId="12" fillId="0" borderId="42" xfId="1" applyNumberFormat="1" applyFont="1" applyBorder="1" applyAlignment="1">
      <alignment horizontal="left" vertical="center" wrapText="1"/>
    </xf>
    <xf numFmtId="4" fontId="12" fillId="0" borderId="40" xfId="1" applyNumberFormat="1" applyFont="1" applyBorder="1" applyAlignment="1">
      <alignment horizontal="right" vertical="center"/>
    </xf>
    <xf numFmtId="2" fontId="10" fillId="0" borderId="43" xfId="0" applyNumberFormat="1" applyFont="1" applyBorder="1" applyAlignment="1">
      <alignment horizontal="left" vertical="center" wrapText="1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4" fontId="10" fillId="4" borderId="43" xfId="1" applyNumberFormat="1" applyFont="1" applyFill="1" applyBorder="1" applyAlignment="1">
      <alignment horizontal="left" vertical="center"/>
    </xf>
    <xf numFmtId="3" fontId="12" fillId="4" borderId="42" xfId="1" applyNumberFormat="1" applyFont="1" applyFill="1" applyBorder="1" applyAlignment="1">
      <alignment horizontal="left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 wrapText="1"/>
    </xf>
    <xf numFmtId="3" fontId="12" fillId="6" borderId="13" xfId="1" applyNumberFormat="1" applyFont="1" applyFill="1" applyBorder="1" applyAlignment="1">
      <alignment horizontal="left" vertical="center" wrapText="1"/>
    </xf>
    <xf numFmtId="4" fontId="12" fillId="6" borderId="52" xfId="1" applyNumberFormat="1" applyFont="1" applyFill="1" applyBorder="1" applyAlignment="1">
      <alignment horizontal="right" vertical="center"/>
    </xf>
    <xf numFmtId="0" fontId="10" fillId="4" borderId="34" xfId="1" applyFont="1" applyFill="1" applyBorder="1" applyAlignment="1">
      <alignment horizontal="left" vertical="center" wrapText="1"/>
    </xf>
    <xf numFmtId="3" fontId="12" fillId="4" borderId="39" xfId="1" applyNumberFormat="1" applyFont="1" applyFill="1" applyBorder="1" applyAlignment="1">
      <alignment horizontal="left" vertical="center" wrapText="1"/>
    </xf>
    <xf numFmtId="4" fontId="12" fillId="4" borderId="36" xfId="1" applyNumberFormat="1" applyFont="1" applyFill="1" applyBorder="1" applyAlignment="1">
      <alignment horizontal="left" vertical="center" wrapText="1"/>
    </xf>
    <xf numFmtId="3" fontId="12" fillId="4" borderId="37" xfId="1" applyNumberFormat="1" applyFont="1" applyFill="1" applyBorder="1" applyAlignment="1">
      <alignment horizontal="left" vertical="center" wrapText="1"/>
    </xf>
    <xf numFmtId="3" fontId="12" fillId="4" borderId="38" xfId="1" applyNumberFormat="1" applyFont="1" applyFill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 wrapText="1"/>
    </xf>
    <xf numFmtId="4" fontId="12" fillId="0" borderId="45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 wrapText="1"/>
    </xf>
    <xf numFmtId="4" fontId="12" fillId="0" borderId="49" xfId="1" applyNumberFormat="1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/>
    </xf>
    <xf numFmtId="0" fontId="10" fillId="0" borderId="42" xfId="1" quotePrefix="1" applyFont="1" applyBorder="1" applyAlignment="1">
      <alignment horizontal="center" vertical="center"/>
    </xf>
    <xf numFmtId="0" fontId="8" fillId="0" borderId="42" xfId="1" quotePrefix="1" applyFont="1" applyBorder="1" applyAlignment="1">
      <alignment horizontal="center" vertical="center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left" vertical="center" wrapText="1"/>
    </xf>
    <xf numFmtId="3" fontId="9" fillId="6" borderId="48" xfId="1" applyNumberFormat="1" applyFont="1" applyFill="1" applyBorder="1" applyAlignment="1">
      <alignment horizontal="left" vertical="center" wrapText="1"/>
    </xf>
    <xf numFmtId="4" fontId="12" fillId="6" borderId="45" xfId="1" applyNumberFormat="1" applyFont="1" applyFill="1" applyBorder="1" applyAlignment="1">
      <alignment horizontal="left" vertical="center" wrapText="1"/>
    </xf>
    <xf numFmtId="3" fontId="9" fillId="6" borderId="46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/>
    </xf>
    <xf numFmtId="4" fontId="12" fillId="6" borderId="49" xfId="1" applyNumberFormat="1" applyFont="1" applyFill="1" applyBorder="1" applyAlignment="1">
      <alignment horizontal="right" vertical="center"/>
    </xf>
    <xf numFmtId="0" fontId="10" fillId="4" borderId="43" xfId="1" applyFont="1" applyFill="1" applyBorder="1" applyAlignment="1">
      <alignment horizontal="left" vertical="center" wrapText="1"/>
    </xf>
    <xf numFmtId="3" fontId="12" fillId="4" borderId="48" xfId="1" applyNumberFormat="1" applyFont="1" applyFill="1" applyBorder="1" applyAlignment="1">
      <alignment horizontal="left" vertical="center" wrapText="1"/>
    </xf>
    <xf numFmtId="4" fontId="12" fillId="4" borderId="45" xfId="1" applyNumberFormat="1" applyFont="1" applyFill="1" applyBorder="1" applyAlignment="1">
      <alignment horizontal="left" vertical="center" wrapText="1"/>
    </xf>
    <xf numFmtId="3" fontId="12" fillId="4" borderId="46" xfId="1" applyNumberFormat="1" applyFont="1" applyFill="1" applyBorder="1" applyAlignment="1">
      <alignment horizontal="left" vertical="center" wrapText="1"/>
    </xf>
    <xf numFmtId="3" fontId="12" fillId="4" borderId="47" xfId="1" applyNumberFormat="1" applyFont="1" applyFill="1" applyBorder="1" applyAlignment="1">
      <alignment horizontal="left" vertical="center" wrapText="1"/>
    </xf>
    <xf numFmtId="4" fontId="12" fillId="4" borderId="49" xfId="1" applyNumberFormat="1" applyFont="1" applyFill="1" applyBorder="1" applyAlignment="1">
      <alignment horizontal="right" vertical="center"/>
    </xf>
    <xf numFmtId="3" fontId="12" fillId="0" borderId="46" xfId="1" applyNumberFormat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left" vertical="center" wrapText="1"/>
    </xf>
    <xf numFmtId="3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9" fillId="2" borderId="0" xfId="1" applyFont="1" applyFill="1"/>
    <xf numFmtId="2" fontId="8" fillId="6" borderId="43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wrapText="1"/>
    </xf>
    <xf numFmtId="0" fontId="11" fillId="0" borderId="43" xfId="1" applyFont="1" applyBorder="1" applyAlignment="1">
      <alignment horizontal="left" vertical="center" wrapText="1"/>
    </xf>
    <xf numFmtId="3" fontId="9" fillId="0" borderId="46" xfId="1" applyNumberFormat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3" fontId="16" fillId="0" borderId="0" xfId="1" applyNumberFormat="1" applyFont="1" applyAlignment="1">
      <alignment vertical="top"/>
    </xf>
    <xf numFmtId="0" fontId="8" fillId="0" borderId="43" xfId="1" quotePrefix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42" xfId="1" applyNumberFormat="1" applyFont="1" applyBorder="1" applyAlignment="1">
      <alignment horizontal="left" vertical="center" wrapText="1"/>
    </xf>
    <xf numFmtId="3" fontId="16" fillId="0" borderId="47" xfId="1" applyNumberFormat="1" applyFont="1" applyBorder="1" applyAlignment="1">
      <alignment horizontal="left" vertical="center"/>
    </xf>
    <xf numFmtId="0" fontId="16" fillId="0" borderId="0" xfId="1" applyFont="1" applyAlignment="1">
      <alignment vertical="top"/>
    </xf>
    <xf numFmtId="0" fontId="16" fillId="0" borderId="0" xfId="1" applyFont="1"/>
    <xf numFmtId="3" fontId="12" fillId="0" borderId="44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left" vertical="center" wrapText="1"/>
    </xf>
    <xf numFmtId="3" fontId="12" fillId="4" borderId="44" xfId="1" applyNumberFormat="1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3" fontId="12" fillId="0" borderId="41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2" fontId="14" fillId="0" borderId="43" xfId="0" applyNumberFormat="1" applyFont="1" applyBorder="1" applyAlignment="1">
      <alignment horizontal="left" vertical="center" wrapText="1"/>
    </xf>
    <xf numFmtId="0" fontId="8" fillId="0" borderId="42" xfId="0" quotePrefix="1" applyFont="1" applyBorder="1" applyAlignment="1">
      <alignment horizontal="center" vertical="center"/>
    </xf>
    <xf numFmtId="3" fontId="12" fillId="6" borderId="44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3" fontId="12" fillId="0" borderId="13" xfId="1" applyNumberFormat="1" applyFont="1" applyBorder="1" applyAlignment="1">
      <alignment horizontal="left" vertical="center" wrapText="1"/>
    </xf>
    <xf numFmtId="4" fontId="12" fillId="0" borderId="50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 applyAlignment="1">
      <alignment horizontal="right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horizontal="center" vertical="center" wrapText="1"/>
    </xf>
    <xf numFmtId="4" fontId="10" fillId="0" borderId="20" xfId="1" applyNumberFormat="1" applyFont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2" fillId="0" borderId="0" xfId="0" applyFont="1"/>
    <xf numFmtId="4" fontId="22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22" fillId="0" borderId="0" xfId="1" applyNumberFormat="1" applyFont="1" applyAlignment="1">
      <alignment horizontal="right" vertical="center"/>
    </xf>
    <xf numFmtId="3" fontId="22" fillId="0" borderId="0" xfId="1" applyNumberFormat="1" applyFont="1"/>
    <xf numFmtId="0" fontId="22" fillId="0" borderId="0" xfId="1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41"/>
  <sheetViews>
    <sheetView tabSelected="1" zoomScale="50" zoomScaleNormal="50" workbookViewId="0">
      <pane ySplit="7" topLeftCell="A8" activePane="bottomLeft" state="frozen"/>
      <selection pane="bottomLeft" activeCell="G6" sqref="G6:G7"/>
    </sheetView>
  </sheetViews>
  <sheetFormatPr defaultColWidth="10.625" defaultRowHeight="23.25" x14ac:dyDescent="0.35"/>
  <cols>
    <col min="1" max="1" width="11.875" style="176" customWidth="1"/>
    <col min="2" max="2" width="14.5" style="176" customWidth="1"/>
    <col min="3" max="3" width="17.625" style="176" customWidth="1"/>
    <col min="4" max="4" width="7.375" style="176" customWidth="1"/>
    <col min="5" max="6" width="7" style="176" bestFit="1" customWidth="1"/>
    <col min="7" max="7" width="60.375" style="177" customWidth="1"/>
    <col min="8" max="8" width="18.625" style="178" customWidth="1"/>
    <col min="9" max="9" width="19.25" style="179" customWidth="1"/>
    <col min="10" max="10" width="18.375" style="178" customWidth="1"/>
    <col min="11" max="11" width="18.125" style="180" customWidth="1"/>
    <col min="12" max="12" width="18.625" style="178" customWidth="1"/>
    <col min="13" max="13" width="18.375" style="178" customWidth="1"/>
    <col min="14" max="14" width="17.25" style="178" customWidth="1"/>
    <col min="15" max="15" width="19.25" style="178" customWidth="1"/>
    <col min="16" max="16" width="18.625" style="184" customWidth="1"/>
    <col min="17" max="17" width="16.875" style="182" customWidth="1"/>
    <col min="18" max="16384" width="10.625" style="6"/>
  </cols>
  <sheetData>
    <row r="1" spans="1:154" x14ac:dyDescent="0.35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x14ac:dyDescent="0.35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x14ac:dyDescent="0.35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x14ac:dyDescent="0.35">
      <c r="A4" s="7" t="s">
        <v>432</v>
      </c>
      <c r="B4" s="1"/>
      <c r="C4" s="8"/>
      <c r="D4" s="198"/>
      <c r="E4" s="198"/>
      <c r="F4" s="198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24" thickBot="1" x14ac:dyDescent="0.4">
      <c r="A5" s="8"/>
      <c r="B5" s="8"/>
      <c r="C5" s="8"/>
      <c r="D5" s="8"/>
      <c r="E5" s="8"/>
      <c r="F5" s="8"/>
      <c r="G5" s="198" t="s">
        <v>442</v>
      </c>
      <c r="H5" s="198"/>
      <c r="I5" s="198"/>
      <c r="J5" s="198"/>
      <c r="K5" s="198"/>
      <c r="L5" s="198"/>
      <c r="M5" s="199"/>
      <c r="N5" s="198"/>
      <c r="O5" s="10"/>
      <c r="P5" s="4"/>
      <c r="Q5" s="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24" thickBot="1" x14ac:dyDescent="0.4">
      <c r="A6" s="200" t="s">
        <v>0</v>
      </c>
      <c r="B6" s="202" t="s">
        <v>1</v>
      </c>
      <c r="C6" s="202" t="s">
        <v>2</v>
      </c>
      <c r="D6" s="202" t="s">
        <v>3</v>
      </c>
      <c r="E6" s="202" t="s">
        <v>4</v>
      </c>
      <c r="F6" s="202" t="s">
        <v>5</v>
      </c>
      <c r="G6" s="204" t="s">
        <v>6</v>
      </c>
      <c r="H6" s="206" t="s">
        <v>7</v>
      </c>
      <c r="I6" s="207"/>
      <c r="J6" s="207"/>
      <c r="K6" s="208"/>
      <c r="L6" s="195" t="s">
        <v>8</v>
      </c>
      <c r="M6" s="196"/>
      <c r="N6" s="196"/>
      <c r="O6" s="197"/>
      <c r="P6" s="185" t="s">
        <v>9</v>
      </c>
      <c r="Q6" s="187" t="s">
        <v>241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9" customFormat="1" ht="170.25" customHeight="1" thickBot="1" x14ac:dyDescent="0.4">
      <c r="A7" s="201"/>
      <c r="B7" s="203"/>
      <c r="C7" s="203"/>
      <c r="D7" s="203"/>
      <c r="E7" s="203"/>
      <c r="F7" s="203"/>
      <c r="G7" s="205"/>
      <c r="H7" s="11" t="s">
        <v>10</v>
      </c>
      <c r="I7" s="12" t="s">
        <v>11</v>
      </c>
      <c r="J7" s="13" t="s">
        <v>12</v>
      </c>
      <c r="K7" s="14" t="s">
        <v>13</v>
      </c>
      <c r="L7" s="15" t="s">
        <v>14</v>
      </c>
      <c r="M7" s="13" t="s">
        <v>15</v>
      </c>
      <c r="N7" s="13" t="s">
        <v>16</v>
      </c>
      <c r="O7" s="16" t="s">
        <v>17</v>
      </c>
      <c r="P7" s="186"/>
      <c r="Q7" s="188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</row>
    <row r="8" spans="1:154" ht="45.75" thickBot="1" x14ac:dyDescent="0.4">
      <c r="A8" s="20"/>
      <c r="B8" s="21"/>
      <c r="C8" s="21"/>
      <c r="D8" s="21"/>
      <c r="E8" s="21"/>
      <c r="F8" s="21"/>
      <c r="G8" s="22">
        <v>1</v>
      </c>
      <c r="H8" s="23">
        <v>2</v>
      </c>
      <c r="I8" s="21">
        <v>3</v>
      </c>
      <c r="J8" s="24">
        <v>4</v>
      </c>
      <c r="K8" s="25" t="s">
        <v>18</v>
      </c>
      <c r="L8" s="26">
        <v>6</v>
      </c>
      <c r="M8" s="24">
        <v>7</v>
      </c>
      <c r="N8" s="24">
        <v>8</v>
      </c>
      <c r="O8" s="27" t="s">
        <v>19</v>
      </c>
      <c r="P8" s="28" t="s">
        <v>20</v>
      </c>
      <c r="Q8" s="29" t="s">
        <v>21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24" thickBot="1" x14ac:dyDescent="0.4">
      <c r="A9" s="30"/>
      <c r="B9" s="31" t="s">
        <v>22</v>
      </c>
      <c r="C9" s="31"/>
      <c r="D9" s="31"/>
      <c r="E9" s="31"/>
      <c r="F9" s="31"/>
      <c r="G9" s="32" t="s">
        <v>23</v>
      </c>
      <c r="H9" s="33">
        <f>+H10+H54</f>
        <v>0</v>
      </c>
      <c r="I9" s="33">
        <f>+I10+I54</f>
        <v>0</v>
      </c>
      <c r="J9" s="34"/>
      <c r="K9" s="35" t="s">
        <v>24</v>
      </c>
      <c r="L9" s="36">
        <f>+L10+L54</f>
        <v>11588000</v>
      </c>
      <c r="M9" s="34">
        <f>+M10+M54</f>
        <v>13851469</v>
      </c>
      <c r="N9" s="34">
        <f>+N10+N54</f>
        <v>1459553</v>
      </c>
      <c r="O9" s="37">
        <f>+O10+O54</f>
        <v>15311022</v>
      </c>
      <c r="P9" s="38">
        <f>+P10+P34</f>
        <v>-3723022</v>
      </c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x14ac:dyDescent="0.35">
      <c r="A10" s="41" t="s">
        <v>382</v>
      </c>
      <c r="B10" s="42"/>
      <c r="C10" s="42"/>
      <c r="D10" s="42"/>
      <c r="E10" s="42"/>
      <c r="F10" s="42"/>
      <c r="G10" s="43" t="s">
        <v>383</v>
      </c>
      <c r="H10" s="44">
        <f>H12+H13+H25+H11+H34+H41+H52+H36+H58</f>
        <v>0</v>
      </c>
      <c r="I10" s="44">
        <f>I12+I13+I25+I11+I41+I52+I36+I58</f>
        <v>0</v>
      </c>
      <c r="J10" s="45">
        <f>H10-I10</f>
        <v>0</v>
      </c>
      <c r="K10" s="46" t="e">
        <f>I10/H10*100</f>
        <v>#DIV/0!</v>
      </c>
      <c r="L10" s="44">
        <f>L12+L13+L25+L11+L41+L52+L36+L58</f>
        <v>11588000</v>
      </c>
      <c r="M10" s="44">
        <f>M12+M13+M25+M11+M41+M52+M36+M58</f>
        <v>13851469</v>
      </c>
      <c r="N10" s="44">
        <f>N12+N13+N25+N11+N41+N52+N36+N58</f>
        <v>1459553</v>
      </c>
      <c r="O10" s="44">
        <f>O12+O13+O25+O11+O41+O52+O36+O58</f>
        <v>15311022</v>
      </c>
      <c r="P10" s="47">
        <f>L10-O10</f>
        <v>-3723022</v>
      </c>
      <c r="Q10" s="46">
        <f>ROUND(O10/L10*100,2)</f>
        <v>132.13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67.5" x14ac:dyDescent="0.35">
      <c r="A11" s="48">
        <v>1600</v>
      </c>
      <c r="B11" s="49"/>
      <c r="C11" s="49"/>
      <c r="D11" s="49"/>
      <c r="E11" s="49"/>
      <c r="F11" s="49"/>
      <c r="G11" s="50" t="s">
        <v>25</v>
      </c>
      <c r="H11" s="51">
        <f>H12</f>
        <v>0</v>
      </c>
      <c r="I11" s="51">
        <f>I12</f>
        <v>0</v>
      </c>
      <c r="J11" s="52">
        <f t="shared" ref="J11:J65" si="0">H11-I11</f>
        <v>0</v>
      </c>
      <c r="K11" s="53" t="e">
        <f t="shared" ref="K11:K65" si="1">I11/H11*100</f>
        <v>#DIV/0!</v>
      </c>
      <c r="L11" s="51">
        <f>L12</f>
        <v>0</v>
      </c>
      <c r="M11" s="51">
        <f>M12</f>
        <v>0</v>
      </c>
      <c r="N11" s="51">
        <f>N12</f>
        <v>0</v>
      </c>
      <c r="O11" s="54">
        <f>+M11+N11</f>
        <v>0</v>
      </c>
      <c r="P11" s="55">
        <f t="shared" ref="P11:P65" si="2">L11-O11</f>
        <v>0</v>
      </c>
      <c r="Q11" s="53" t="e">
        <f t="shared" ref="Q11:Q65" si="3">ROUND(O11/L11*100,2)</f>
        <v>#DIV/0!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45" x14ac:dyDescent="0.35">
      <c r="A12" s="48"/>
      <c r="B12" s="56" t="s">
        <v>400</v>
      </c>
      <c r="C12" s="49"/>
      <c r="D12" s="49"/>
      <c r="E12" s="49"/>
      <c r="F12" s="49"/>
      <c r="G12" s="50" t="s">
        <v>27</v>
      </c>
      <c r="H12" s="51">
        <v>0</v>
      </c>
      <c r="I12" s="51">
        <v>0</v>
      </c>
      <c r="J12" s="52">
        <f t="shared" si="0"/>
        <v>0</v>
      </c>
      <c r="K12" s="53" t="e">
        <f t="shared" si="1"/>
        <v>#DIV/0!</v>
      </c>
      <c r="L12" s="51">
        <v>0</v>
      </c>
      <c r="M12" s="51">
        <v>0</v>
      </c>
      <c r="N12" s="51">
        <v>0</v>
      </c>
      <c r="O12" s="57">
        <f>+M12+N12</f>
        <v>0</v>
      </c>
      <c r="P12" s="55">
        <f t="shared" si="2"/>
        <v>0</v>
      </c>
      <c r="Q12" s="53" t="e">
        <f t="shared" si="3"/>
        <v>#DIV/0!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x14ac:dyDescent="0.35">
      <c r="A13" s="48">
        <v>2000</v>
      </c>
      <c r="B13" s="49"/>
      <c r="C13" s="49"/>
      <c r="D13" s="49"/>
      <c r="E13" s="49"/>
      <c r="F13" s="49"/>
      <c r="G13" s="58" t="s">
        <v>28</v>
      </c>
      <c r="H13" s="51">
        <f>+H14+H19</f>
        <v>0</v>
      </c>
      <c r="I13" s="51">
        <f>+I14+I19</f>
        <v>0</v>
      </c>
      <c r="J13" s="52">
        <f t="shared" si="0"/>
        <v>0</v>
      </c>
      <c r="K13" s="53" t="e">
        <f t="shared" si="1"/>
        <v>#DIV/0!</v>
      </c>
      <c r="L13" s="51">
        <f>+L14+L19</f>
        <v>11532000</v>
      </c>
      <c r="M13" s="51">
        <f>+M14+M19</f>
        <v>13810737</v>
      </c>
      <c r="N13" s="51">
        <f>+N14+N19</f>
        <v>1456715</v>
      </c>
      <c r="O13" s="54">
        <f>+O14+O19</f>
        <v>15267452</v>
      </c>
      <c r="P13" s="55">
        <f t="shared" si="2"/>
        <v>-3735452</v>
      </c>
      <c r="Q13" s="53">
        <f t="shared" si="3"/>
        <v>132.38999999999999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x14ac:dyDescent="0.35">
      <c r="A14" s="48">
        <v>2000</v>
      </c>
      <c r="B14" s="49"/>
      <c r="C14" s="49"/>
      <c r="D14" s="49"/>
      <c r="E14" s="49"/>
      <c r="F14" s="49"/>
      <c r="G14" s="58" t="s">
        <v>29</v>
      </c>
      <c r="H14" s="51">
        <f>+H15+H16+H17+H18</f>
        <v>0</v>
      </c>
      <c r="I14" s="51">
        <f>+I15+I16+I17+I18</f>
        <v>0</v>
      </c>
      <c r="J14" s="52">
        <f t="shared" si="0"/>
        <v>0</v>
      </c>
      <c r="K14" s="53" t="e">
        <f t="shared" si="1"/>
        <v>#DIV/0!</v>
      </c>
      <c r="L14" s="51">
        <f>+L15+L16+L17+L18</f>
        <v>11532000</v>
      </c>
      <c r="M14" s="51">
        <f>+M15+M16+M17+M18</f>
        <v>13800417</v>
      </c>
      <c r="N14" s="51">
        <f>+N15+N16+N17+N18</f>
        <v>1456658</v>
      </c>
      <c r="O14" s="54">
        <f>+O15+O16+O17+O18</f>
        <v>15257075</v>
      </c>
      <c r="P14" s="55">
        <f t="shared" si="2"/>
        <v>-3725075</v>
      </c>
      <c r="Q14" s="53">
        <f t="shared" si="3"/>
        <v>132.30000000000001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62" customFormat="1" x14ac:dyDescent="0.35">
      <c r="A15" s="48"/>
      <c r="B15" s="59" t="s">
        <v>370</v>
      </c>
      <c r="C15" s="59" t="s">
        <v>369</v>
      </c>
      <c r="D15" s="49"/>
      <c r="E15" s="49"/>
      <c r="F15" s="49"/>
      <c r="G15" s="50" t="s">
        <v>31</v>
      </c>
      <c r="H15" s="51"/>
      <c r="I15" s="51"/>
      <c r="J15" s="52">
        <f t="shared" si="0"/>
        <v>0</v>
      </c>
      <c r="K15" s="53" t="e">
        <f t="shared" si="1"/>
        <v>#DIV/0!</v>
      </c>
      <c r="L15" s="51"/>
      <c r="M15" s="51">
        <v>11508</v>
      </c>
      <c r="N15" s="51">
        <v>52</v>
      </c>
      <c r="O15" s="57">
        <f>+M15+N15</f>
        <v>11560</v>
      </c>
      <c r="P15" s="55">
        <f t="shared" si="2"/>
        <v>-11560</v>
      </c>
      <c r="Q15" s="53" t="e">
        <f t="shared" si="3"/>
        <v>#DIV/0!</v>
      </c>
      <c r="R15" s="4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</row>
    <row r="16" spans="1:154" ht="45" x14ac:dyDescent="0.35">
      <c r="A16" s="63"/>
      <c r="B16" s="59" t="s">
        <v>371</v>
      </c>
      <c r="C16" s="59"/>
      <c r="D16" s="59"/>
      <c r="E16" s="59"/>
      <c r="F16" s="59"/>
      <c r="G16" s="50" t="s">
        <v>34</v>
      </c>
      <c r="H16" s="51"/>
      <c r="I16" s="51"/>
      <c r="J16" s="52">
        <f t="shared" si="0"/>
        <v>0</v>
      </c>
      <c r="K16" s="53" t="e">
        <f t="shared" si="1"/>
        <v>#DIV/0!</v>
      </c>
      <c r="L16" s="51"/>
      <c r="M16" s="51">
        <v>1947</v>
      </c>
      <c r="N16" s="51">
        <v>26</v>
      </c>
      <c r="O16" s="57">
        <f>+M16+N16</f>
        <v>1973</v>
      </c>
      <c r="P16" s="55">
        <f t="shared" si="2"/>
        <v>-1973</v>
      </c>
      <c r="Q16" s="53" t="e">
        <f t="shared" si="3"/>
        <v>#DIV/0!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45" x14ac:dyDescent="0.35">
      <c r="A17" s="63"/>
      <c r="B17" s="59" t="s">
        <v>372</v>
      </c>
      <c r="C17" s="59"/>
      <c r="D17" s="59"/>
      <c r="E17" s="59"/>
      <c r="F17" s="59"/>
      <c r="G17" s="50" t="s">
        <v>373</v>
      </c>
      <c r="H17" s="51"/>
      <c r="I17" s="51"/>
      <c r="J17" s="52">
        <f t="shared" si="0"/>
        <v>0</v>
      </c>
      <c r="K17" s="53" t="e">
        <f t="shared" si="1"/>
        <v>#DIV/0!</v>
      </c>
      <c r="L17" s="51">
        <v>10332000</v>
      </c>
      <c r="M17" s="51">
        <v>12067000</v>
      </c>
      <c r="N17" s="51">
        <v>1376090</v>
      </c>
      <c r="O17" s="57">
        <f>+M17+N17</f>
        <v>13443090</v>
      </c>
      <c r="P17" s="55">
        <f t="shared" si="2"/>
        <v>-3111090</v>
      </c>
      <c r="Q17" s="53">
        <f t="shared" si="3"/>
        <v>130.11000000000001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67.5" x14ac:dyDescent="0.35">
      <c r="A18" s="63"/>
      <c r="B18" s="59" t="s">
        <v>374</v>
      </c>
      <c r="C18" s="59"/>
      <c r="D18" s="59"/>
      <c r="E18" s="59"/>
      <c r="F18" s="59"/>
      <c r="G18" s="50" t="s">
        <v>35</v>
      </c>
      <c r="H18" s="51"/>
      <c r="I18" s="51"/>
      <c r="J18" s="52">
        <f t="shared" si="0"/>
        <v>0</v>
      </c>
      <c r="K18" s="53" t="e">
        <f t="shared" si="1"/>
        <v>#DIV/0!</v>
      </c>
      <c r="L18" s="51">
        <v>1200000</v>
      </c>
      <c r="M18" s="51">
        <v>1719962</v>
      </c>
      <c r="N18" s="51">
        <v>80490</v>
      </c>
      <c r="O18" s="57">
        <f>+M18+N18</f>
        <v>1800452</v>
      </c>
      <c r="P18" s="55">
        <f t="shared" si="2"/>
        <v>-600452</v>
      </c>
      <c r="Q18" s="53">
        <f t="shared" si="3"/>
        <v>150.04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x14ac:dyDescent="0.35">
      <c r="A19" s="48">
        <v>2100</v>
      </c>
      <c r="B19" s="49"/>
      <c r="C19" s="49"/>
      <c r="D19" s="49"/>
      <c r="E19" s="49"/>
      <c r="F19" s="49"/>
      <c r="G19" s="64" t="s">
        <v>36</v>
      </c>
      <c r="H19" s="51">
        <f>H20+H23+H24</f>
        <v>0</v>
      </c>
      <c r="I19" s="51">
        <f>I20+I23+I24</f>
        <v>0</v>
      </c>
      <c r="J19" s="52">
        <f t="shared" si="0"/>
        <v>0</v>
      </c>
      <c r="K19" s="53" t="e">
        <f t="shared" si="1"/>
        <v>#DIV/0!</v>
      </c>
      <c r="L19" s="51">
        <f>L20+L23+L24</f>
        <v>0</v>
      </c>
      <c r="M19" s="51">
        <f>M20+M23+M24</f>
        <v>10320</v>
      </c>
      <c r="N19" s="51">
        <f>N20+N23+N24</f>
        <v>57</v>
      </c>
      <c r="O19" s="51">
        <f>O20+O23+O24</f>
        <v>10377</v>
      </c>
      <c r="P19" s="55">
        <f t="shared" si="2"/>
        <v>-10377</v>
      </c>
      <c r="Q19" s="53" t="e">
        <f t="shared" si="3"/>
        <v>#DIV/0!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62" customFormat="1" x14ac:dyDescent="0.35">
      <c r="A20" s="48"/>
      <c r="B20" s="59" t="s">
        <v>375</v>
      </c>
      <c r="C20" s="49"/>
      <c r="D20" s="49"/>
      <c r="E20" s="49"/>
      <c r="F20" s="49"/>
      <c r="G20" s="65" t="s">
        <v>37</v>
      </c>
      <c r="H20" s="51">
        <f>+H21+H22</f>
        <v>0</v>
      </c>
      <c r="I20" s="51">
        <f>+I21+I22</f>
        <v>0</v>
      </c>
      <c r="J20" s="52">
        <f t="shared" si="0"/>
        <v>0</v>
      </c>
      <c r="K20" s="53" t="e">
        <f t="shared" si="1"/>
        <v>#DIV/0!</v>
      </c>
      <c r="L20" s="51">
        <f>+L21+L22</f>
        <v>0</v>
      </c>
      <c r="M20" s="51">
        <f>+M21+M22</f>
        <v>10320</v>
      </c>
      <c r="N20" s="51">
        <f>+N21+N22</f>
        <v>57</v>
      </c>
      <c r="O20" s="51">
        <f>+O21+O22</f>
        <v>10377</v>
      </c>
      <c r="P20" s="55">
        <f t="shared" si="2"/>
        <v>-10377</v>
      </c>
      <c r="Q20" s="53" t="e">
        <f t="shared" si="3"/>
        <v>#DIV/0!</v>
      </c>
      <c r="R20" s="4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</row>
    <row r="21" spans="1:154" x14ac:dyDescent="0.35">
      <c r="A21" s="63"/>
      <c r="B21" s="59"/>
      <c r="C21" s="59" t="s">
        <v>376</v>
      </c>
      <c r="D21" s="59"/>
      <c r="E21" s="59"/>
      <c r="F21" s="59"/>
      <c r="G21" s="65" t="s">
        <v>242</v>
      </c>
      <c r="H21" s="51"/>
      <c r="I21" s="51"/>
      <c r="J21" s="52">
        <f t="shared" si="0"/>
        <v>0</v>
      </c>
      <c r="K21" s="53" t="e">
        <f t="shared" si="1"/>
        <v>#DIV/0!</v>
      </c>
      <c r="L21" s="51"/>
      <c r="M21" s="51">
        <v>10320</v>
      </c>
      <c r="N21" s="51">
        <v>57</v>
      </c>
      <c r="O21" s="57">
        <f>+M21+N21</f>
        <v>10377</v>
      </c>
      <c r="P21" s="55">
        <f t="shared" si="2"/>
        <v>-10377</v>
      </c>
      <c r="Q21" s="53" t="e">
        <f t="shared" si="3"/>
        <v>#DIV/0!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x14ac:dyDescent="0.35">
      <c r="A22" s="63"/>
      <c r="B22" s="59"/>
      <c r="C22" s="59" t="s">
        <v>377</v>
      </c>
      <c r="D22" s="59"/>
      <c r="E22" s="59"/>
      <c r="F22" s="59"/>
      <c r="G22" s="65" t="s">
        <v>243</v>
      </c>
      <c r="H22" s="51"/>
      <c r="I22" s="51"/>
      <c r="J22" s="52">
        <f t="shared" si="0"/>
        <v>0</v>
      </c>
      <c r="K22" s="53" t="e">
        <f t="shared" si="1"/>
        <v>#DIV/0!</v>
      </c>
      <c r="L22" s="51"/>
      <c r="M22" s="51">
        <v>0</v>
      </c>
      <c r="N22" s="51"/>
      <c r="O22" s="57">
        <f>+M22+N22</f>
        <v>0</v>
      </c>
      <c r="P22" s="55">
        <f t="shared" si="2"/>
        <v>0</v>
      </c>
      <c r="Q22" s="53" t="e">
        <f t="shared" si="3"/>
        <v>#DIV/0!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90" x14ac:dyDescent="0.35">
      <c r="A23" s="63"/>
      <c r="B23" s="59" t="s">
        <v>378</v>
      </c>
      <c r="C23" s="59"/>
      <c r="D23" s="59"/>
      <c r="E23" s="59"/>
      <c r="F23" s="59"/>
      <c r="G23" s="50" t="s">
        <v>39</v>
      </c>
      <c r="H23" s="51">
        <v>0</v>
      </c>
      <c r="I23" s="51">
        <v>0</v>
      </c>
      <c r="J23" s="52">
        <f t="shared" si="0"/>
        <v>0</v>
      </c>
      <c r="K23" s="53" t="e">
        <f t="shared" si="1"/>
        <v>#DIV/0!</v>
      </c>
      <c r="L23" s="51">
        <v>0</v>
      </c>
      <c r="M23" s="51">
        <v>0</v>
      </c>
      <c r="N23" s="51">
        <v>0</v>
      </c>
      <c r="O23" s="57">
        <f>+M23+N23</f>
        <v>0</v>
      </c>
      <c r="P23" s="55">
        <f t="shared" si="2"/>
        <v>0</v>
      </c>
      <c r="Q23" s="53" t="e">
        <f t="shared" si="3"/>
        <v>#DIV/0!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90" x14ac:dyDescent="0.35">
      <c r="A24" s="63"/>
      <c r="B24" s="59" t="s">
        <v>379</v>
      </c>
      <c r="C24" s="59"/>
      <c r="D24" s="59"/>
      <c r="E24" s="59"/>
      <c r="F24" s="59"/>
      <c r="G24" s="50" t="s">
        <v>409</v>
      </c>
      <c r="H24" s="51">
        <v>0</v>
      </c>
      <c r="I24" s="51">
        <v>0</v>
      </c>
      <c r="J24" s="52">
        <f t="shared" si="0"/>
        <v>0</v>
      </c>
      <c r="K24" s="53" t="e">
        <f t="shared" si="1"/>
        <v>#DIV/0!</v>
      </c>
      <c r="L24" s="51">
        <v>0</v>
      </c>
      <c r="M24" s="51"/>
      <c r="N24" s="51">
        <v>0</v>
      </c>
      <c r="O24" s="57">
        <f>+M24+N24</f>
        <v>0</v>
      </c>
      <c r="P24" s="55">
        <f t="shared" si="2"/>
        <v>0</v>
      </c>
      <c r="Q24" s="53" t="e">
        <f t="shared" si="3"/>
        <v>#DIV/0!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x14ac:dyDescent="0.35">
      <c r="A25" s="48"/>
      <c r="B25" s="49"/>
      <c r="C25" s="49"/>
      <c r="D25" s="49"/>
      <c r="E25" s="49"/>
      <c r="F25" s="49"/>
      <c r="G25" s="58" t="s">
        <v>40</v>
      </c>
      <c r="H25" s="51">
        <f>+H26+H30</f>
        <v>0</v>
      </c>
      <c r="I25" s="51">
        <f>+I26+I30</f>
        <v>0</v>
      </c>
      <c r="J25" s="52">
        <f t="shared" si="0"/>
        <v>0</v>
      </c>
      <c r="K25" s="53" t="e">
        <f t="shared" si="1"/>
        <v>#DIV/0!</v>
      </c>
      <c r="L25" s="51">
        <f>+L26+L30</f>
        <v>56000</v>
      </c>
      <c r="M25" s="51">
        <f>+M26+M30</f>
        <v>40732</v>
      </c>
      <c r="N25" s="51">
        <f>+N26+N30</f>
        <v>2838</v>
      </c>
      <c r="O25" s="54">
        <f>+O26+O30</f>
        <v>43570</v>
      </c>
      <c r="P25" s="55">
        <f t="shared" si="2"/>
        <v>12430</v>
      </c>
      <c r="Q25" s="53">
        <f t="shared" si="3"/>
        <v>77.8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x14ac:dyDescent="0.35">
      <c r="A26" s="48">
        <v>3000</v>
      </c>
      <c r="B26" s="49"/>
      <c r="C26" s="49"/>
      <c r="D26" s="49"/>
      <c r="E26" s="49"/>
      <c r="F26" s="49"/>
      <c r="G26" s="58" t="s">
        <v>41</v>
      </c>
      <c r="H26" s="51">
        <f>+H27</f>
        <v>0</v>
      </c>
      <c r="I26" s="51">
        <f>+I27</f>
        <v>0</v>
      </c>
      <c r="J26" s="52">
        <f t="shared" si="0"/>
        <v>0</v>
      </c>
      <c r="K26" s="53" t="e">
        <f t="shared" si="1"/>
        <v>#DIV/0!</v>
      </c>
      <c r="L26" s="51">
        <f>+L27</f>
        <v>0</v>
      </c>
      <c r="M26" s="51">
        <f>+M27</f>
        <v>0</v>
      </c>
      <c r="N26" s="51">
        <f>+N27</f>
        <v>0</v>
      </c>
      <c r="O26" s="54">
        <f>+O27</f>
        <v>0</v>
      </c>
      <c r="P26" s="55">
        <f t="shared" si="2"/>
        <v>0</v>
      </c>
      <c r="Q26" s="53" t="e">
        <f t="shared" si="3"/>
        <v>#DIV/0!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x14ac:dyDescent="0.35">
      <c r="A27" s="48">
        <v>3100</v>
      </c>
      <c r="B27" s="49"/>
      <c r="C27" s="49"/>
      <c r="D27" s="49"/>
      <c r="E27" s="49"/>
      <c r="F27" s="49"/>
      <c r="G27" s="58" t="s">
        <v>42</v>
      </c>
      <c r="H27" s="51">
        <f>+H28+H29</f>
        <v>0</v>
      </c>
      <c r="I27" s="51">
        <f>+I28+I29</f>
        <v>0</v>
      </c>
      <c r="J27" s="52">
        <f t="shared" si="0"/>
        <v>0</v>
      </c>
      <c r="K27" s="53" t="e">
        <f t="shared" si="1"/>
        <v>#DIV/0!</v>
      </c>
      <c r="L27" s="51">
        <f>+L28+L29</f>
        <v>0</v>
      </c>
      <c r="M27" s="51">
        <f>+M28+M29</f>
        <v>0</v>
      </c>
      <c r="N27" s="51">
        <f>+N28+N29</f>
        <v>0</v>
      </c>
      <c r="O27" s="54">
        <f>+O28+O29</f>
        <v>0</v>
      </c>
      <c r="P27" s="55">
        <f t="shared" si="2"/>
        <v>0</v>
      </c>
      <c r="Q27" s="53" t="e">
        <f t="shared" si="3"/>
        <v>#DIV/0!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x14ac:dyDescent="0.35">
      <c r="A28" s="63"/>
      <c r="B28" s="59" t="s">
        <v>380</v>
      </c>
      <c r="C28" s="59"/>
      <c r="D28" s="59"/>
      <c r="E28" s="59"/>
      <c r="F28" s="59"/>
      <c r="G28" s="50" t="s">
        <v>44</v>
      </c>
      <c r="H28" s="51">
        <v>0</v>
      </c>
      <c r="I28" s="51">
        <v>0</v>
      </c>
      <c r="J28" s="52">
        <f t="shared" si="0"/>
        <v>0</v>
      </c>
      <c r="K28" s="53" t="e">
        <f t="shared" si="1"/>
        <v>#DIV/0!</v>
      </c>
      <c r="L28" s="51">
        <v>0</v>
      </c>
      <c r="M28" s="51">
        <v>0</v>
      </c>
      <c r="N28" s="51">
        <v>0</v>
      </c>
      <c r="O28" s="57">
        <f>+M28+N28</f>
        <v>0</v>
      </c>
      <c r="P28" s="55">
        <f t="shared" si="2"/>
        <v>0</v>
      </c>
      <c r="Q28" s="53" t="e">
        <f t="shared" si="3"/>
        <v>#DIV/0!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45" x14ac:dyDescent="0.35">
      <c r="A29" s="63"/>
      <c r="B29" s="59" t="s">
        <v>381</v>
      </c>
      <c r="C29" s="59"/>
      <c r="D29" s="59"/>
      <c r="E29" s="59"/>
      <c r="F29" s="59"/>
      <c r="G29" s="50" t="s">
        <v>244</v>
      </c>
      <c r="H29" s="51">
        <v>0</v>
      </c>
      <c r="I29" s="51">
        <v>0</v>
      </c>
      <c r="J29" s="52">
        <f t="shared" si="0"/>
        <v>0</v>
      </c>
      <c r="K29" s="53" t="e">
        <f t="shared" si="1"/>
        <v>#DIV/0!</v>
      </c>
      <c r="L29" s="51">
        <v>0</v>
      </c>
      <c r="M29" s="51">
        <v>0</v>
      </c>
      <c r="N29" s="51">
        <v>0</v>
      </c>
      <c r="O29" s="57">
        <f>+M29+N29</f>
        <v>0</v>
      </c>
      <c r="P29" s="55">
        <f t="shared" si="2"/>
        <v>0</v>
      </c>
      <c r="Q29" s="53" t="e">
        <f t="shared" si="3"/>
        <v>#DIV/0!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x14ac:dyDescent="0.35">
      <c r="A30" s="48">
        <v>3300</v>
      </c>
      <c r="B30" s="49"/>
      <c r="C30" s="49"/>
      <c r="D30" s="49"/>
      <c r="E30" s="49"/>
      <c r="F30" s="49"/>
      <c r="G30" s="64" t="s">
        <v>45</v>
      </c>
      <c r="H30" s="51">
        <f>+H31</f>
        <v>0</v>
      </c>
      <c r="I30" s="51">
        <f>+I31</f>
        <v>0</v>
      </c>
      <c r="J30" s="52">
        <f t="shared" si="0"/>
        <v>0</v>
      </c>
      <c r="K30" s="53" t="e">
        <f t="shared" si="1"/>
        <v>#DIV/0!</v>
      </c>
      <c r="L30" s="51">
        <f>+L31</f>
        <v>56000</v>
      </c>
      <c r="M30" s="51">
        <f>+M31</f>
        <v>40732</v>
      </c>
      <c r="N30" s="51">
        <f>+N31</f>
        <v>2838</v>
      </c>
      <c r="O30" s="54">
        <f>+O31</f>
        <v>43570</v>
      </c>
      <c r="P30" s="55">
        <f t="shared" si="2"/>
        <v>12430</v>
      </c>
      <c r="Q30" s="53">
        <f t="shared" si="3"/>
        <v>77.8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x14ac:dyDescent="0.35">
      <c r="A31" s="48">
        <v>3600</v>
      </c>
      <c r="B31" s="49"/>
      <c r="C31" s="49"/>
      <c r="D31" s="49"/>
      <c r="E31" s="49"/>
      <c r="F31" s="49"/>
      <c r="G31" s="64" t="s">
        <v>46</v>
      </c>
      <c r="H31" s="51">
        <f>+H33+H32</f>
        <v>0</v>
      </c>
      <c r="I31" s="51">
        <f>+I33+I32</f>
        <v>0</v>
      </c>
      <c r="J31" s="52">
        <f t="shared" si="0"/>
        <v>0</v>
      </c>
      <c r="K31" s="53" t="e">
        <f t="shared" si="1"/>
        <v>#DIV/0!</v>
      </c>
      <c r="L31" s="51">
        <f>+L33+L32</f>
        <v>56000</v>
      </c>
      <c r="M31" s="51">
        <f>+M33+M32</f>
        <v>40732</v>
      </c>
      <c r="N31" s="51">
        <f>+N33+N32</f>
        <v>2838</v>
      </c>
      <c r="O31" s="51">
        <f>+O33+O32</f>
        <v>43570</v>
      </c>
      <c r="P31" s="55">
        <f t="shared" si="2"/>
        <v>12430</v>
      </c>
      <c r="Q31" s="53">
        <f t="shared" si="3"/>
        <v>77.8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45" x14ac:dyDescent="0.35">
      <c r="A32" s="63"/>
      <c r="B32" s="59" t="s">
        <v>384</v>
      </c>
      <c r="C32" s="59"/>
      <c r="D32" s="59"/>
      <c r="E32" s="59"/>
      <c r="F32" s="59"/>
      <c r="G32" s="66" t="s">
        <v>47</v>
      </c>
      <c r="H32" s="51">
        <v>0</v>
      </c>
      <c r="I32" s="51">
        <v>0</v>
      </c>
      <c r="J32" s="52">
        <f t="shared" si="0"/>
        <v>0</v>
      </c>
      <c r="K32" s="53" t="e">
        <f t="shared" si="1"/>
        <v>#DIV/0!</v>
      </c>
      <c r="L32" s="51">
        <v>0</v>
      </c>
      <c r="M32" s="51">
        <v>0</v>
      </c>
      <c r="N32" s="51">
        <v>0</v>
      </c>
      <c r="O32" s="57">
        <f>+M32+N32</f>
        <v>0</v>
      </c>
      <c r="P32" s="55">
        <f t="shared" si="2"/>
        <v>0</v>
      </c>
      <c r="Q32" s="53" t="e">
        <f t="shared" si="3"/>
        <v>#DIV/0!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x14ac:dyDescent="0.35">
      <c r="A33" s="63"/>
      <c r="B33" s="59" t="s">
        <v>385</v>
      </c>
      <c r="C33" s="59"/>
      <c r="D33" s="59"/>
      <c r="E33" s="59"/>
      <c r="F33" s="59"/>
      <c r="G33" s="66" t="s">
        <v>49</v>
      </c>
      <c r="H33" s="51"/>
      <c r="I33" s="51">
        <v>0</v>
      </c>
      <c r="J33" s="52">
        <f t="shared" si="0"/>
        <v>0</v>
      </c>
      <c r="K33" s="53" t="e">
        <f t="shared" si="1"/>
        <v>#DIV/0!</v>
      </c>
      <c r="L33" s="51">
        <v>56000</v>
      </c>
      <c r="M33" s="51">
        <v>40732</v>
      </c>
      <c r="N33" s="51">
        <v>2838</v>
      </c>
      <c r="O33" s="57">
        <f>+M33+N33</f>
        <v>43570</v>
      </c>
      <c r="P33" s="55">
        <f t="shared" si="2"/>
        <v>12430</v>
      </c>
      <c r="Q33" s="53">
        <f t="shared" si="3"/>
        <v>77.8</v>
      </c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45" x14ac:dyDescent="0.35">
      <c r="A34" s="48">
        <v>4000</v>
      </c>
      <c r="B34" s="49"/>
      <c r="C34" s="49"/>
      <c r="D34" s="49"/>
      <c r="E34" s="49"/>
      <c r="F34" s="49"/>
      <c r="G34" s="64" t="s">
        <v>50</v>
      </c>
      <c r="H34" s="51">
        <f>+H35</f>
        <v>0</v>
      </c>
      <c r="I34" s="51">
        <f>+I35</f>
        <v>0</v>
      </c>
      <c r="J34" s="52">
        <f t="shared" si="0"/>
        <v>0</v>
      </c>
      <c r="K34" s="53" t="e">
        <f t="shared" si="1"/>
        <v>#DIV/0!</v>
      </c>
      <c r="L34" s="51">
        <f>+L35</f>
        <v>0</v>
      </c>
      <c r="M34" s="51">
        <f>+M35</f>
        <v>0</v>
      </c>
      <c r="N34" s="51">
        <f>+N35</f>
        <v>0</v>
      </c>
      <c r="O34" s="54">
        <f>+O35</f>
        <v>0</v>
      </c>
      <c r="P34" s="55">
        <f t="shared" si="2"/>
        <v>0</v>
      </c>
      <c r="Q34" s="53" t="e">
        <f t="shared" si="3"/>
        <v>#DIV/0!</v>
      </c>
      <c r="R34" s="40"/>
      <c r="S34" s="40"/>
      <c r="T34" s="67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67.5" x14ac:dyDescent="0.35">
      <c r="A35" s="63"/>
      <c r="B35" s="59" t="s">
        <v>386</v>
      </c>
      <c r="C35" s="59"/>
      <c r="D35" s="59"/>
      <c r="E35" s="59"/>
      <c r="F35" s="59"/>
      <c r="G35" s="66" t="s">
        <v>246</v>
      </c>
      <c r="H35" s="51">
        <v>0</v>
      </c>
      <c r="I35" s="51">
        <v>0</v>
      </c>
      <c r="J35" s="52">
        <f t="shared" si="0"/>
        <v>0</v>
      </c>
      <c r="K35" s="53" t="e">
        <f t="shared" si="1"/>
        <v>#DIV/0!</v>
      </c>
      <c r="L35" s="51">
        <v>0</v>
      </c>
      <c r="M35" s="51">
        <v>0</v>
      </c>
      <c r="N35" s="51">
        <v>0</v>
      </c>
      <c r="O35" s="57">
        <f t="shared" ref="O35:O40" si="4">+M35+N35</f>
        <v>0</v>
      </c>
      <c r="P35" s="55">
        <f t="shared" si="2"/>
        <v>0</v>
      </c>
      <c r="Q35" s="53" t="e">
        <f t="shared" si="3"/>
        <v>#DIV/0!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x14ac:dyDescent="0.35">
      <c r="A36" s="48">
        <v>4200</v>
      </c>
      <c r="B36" s="59"/>
      <c r="C36" s="59"/>
      <c r="D36" s="59"/>
      <c r="E36" s="59"/>
      <c r="F36" s="59"/>
      <c r="G36" s="66" t="s">
        <v>51</v>
      </c>
      <c r="H36" s="51">
        <f t="shared" ref="H36:I37" si="5">H37</f>
        <v>0</v>
      </c>
      <c r="I36" s="51">
        <f t="shared" si="5"/>
        <v>0</v>
      </c>
      <c r="J36" s="52">
        <f t="shared" si="0"/>
        <v>0</v>
      </c>
      <c r="K36" s="53" t="e">
        <f t="shared" si="1"/>
        <v>#DIV/0!</v>
      </c>
      <c r="L36" s="51">
        <f t="shared" ref="L36:N37" si="6">L37</f>
        <v>0</v>
      </c>
      <c r="M36" s="51">
        <f t="shared" si="6"/>
        <v>0</v>
      </c>
      <c r="N36" s="51">
        <f t="shared" si="6"/>
        <v>0</v>
      </c>
      <c r="O36" s="57">
        <f t="shared" ref="O36:O37" si="7">O37</f>
        <v>0</v>
      </c>
      <c r="P36" s="55">
        <f t="shared" si="2"/>
        <v>0</v>
      </c>
      <c r="Q36" s="53" t="e">
        <f t="shared" si="3"/>
        <v>#DIV/0!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45" x14ac:dyDescent="0.35">
      <c r="A37" s="48">
        <v>4200</v>
      </c>
      <c r="B37" s="59"/>
      <c r="C37" s="59"/>
      <c r="D37" s="59"/>
      <c r="E37" s="59"/>
      <c r="F37" s="59"/>
      <c r="G37" s="66" t="s">
        <v>245</v>
      </c>
      <c r="H37" s="51">
        <f t="shared" si="5"/>
        <v>0</v>
      </c>
      <c r="I37" s="51">
        <f t="shared" si="5"/>
        <v>0</v>
      </c>
      <c r="J37" s="52">
        <f t="shared" si="0"/>
        <v>0</v>
      </c>
      <c r="K37" s="53" t="e">
        <f t="shared" si="1"/>
        <v>#DIV/0!</v>
      </c>
      <c r="L37" s="51">
        <f t="shared" si="6"/>
        <v>0</v>
      </c>
      <c r="M37" s="51">
        <f t="shared" si="6"/>
        <v>0</v>
      </c>
      <c r="N37" s="51">
        <f t="shared" si="6"/>
        <v>0</v>
      </c>
      <c r="O37" s="57">
        <f t="shared" si="7"/>
        <v>0</v>
      </c>
      <c r="P37" s="55">
        <f t="shared" si="2"/>
        <v>0</v>
      </c>
      <c r="Q37" s="53" t="e">
        <f t="shared" si="3"/>
        <v>#DIV/0!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x14ac:dyDescent="0.35">
      <c r="A38" s="48">
        <v>4200</v>
      </c>
      <c r="B38" s="59"/>
      <c r="C38" s="59"/>
      <c r="D38" s="59"/>
      <c r="E38" s="59"/>
      <c r="F38" s="59"/>
      <c r="G38" s="66" t="s">
        <v>52</v>
      </c>
      <c r="H38" s="51">
        <f>H39+H40</f>
        <v>0</v>
      </c>
      <c r="I38" s="51">
        <f>I39+I40</f>
        <v>0</v>
      </c>
      <c r="J38" s="52">
        <f t="shared" si="0"/>
        <v>0</v>
      </c>
      <c r="K38" s="53" t="e">
        <f t="shared" si="1"/>
        <v>#DIV/0!</v>
      </c>
      <c r="L38" s="51">
        <f>L39+L40</f>
        <v>0</v>
      </c>
      <c r="M38" s="51">
        <f>M39+M40</f>
        <v>0</v>
      </c>
      <c r="N38" s="51">
        <f>N39+N40</f>
        <v>0</v>
      </c>
      <c r="O38" s="51">
        <f>O39+O40</f>
        <v>0</v>
      </c>
      <c r="P38" s="55">
        <f t="shared" si="2"/>
        <v>0</v>
      </c>
      <c r="Q38" s="53" t="e">
        <f t="shared" si="3"/>
        <v>#DIV/0!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45" x14ac:dyDescent="0.35">
      <c r="A39" s="48"/>
      <c r="B39" s="59" t="s">
        <v>387</v>
      </c>
      <c r="C39" s="59"/>
      <c r="D39" s="59"/>
      <c r="E39" s="59"/>
      <c r="F39" s="59"/>
      <c r="G39" s="66" t="s">
        <v>53</v>
      </c>
      <c r="H39" s="51">
        <v>0</v>
      </c>
      <c r="I39" s="51">
        <v>0</v>
      </c>
      <c r="J39" s="52">
        <f t="shared" si="0"/>
        <v>0</v>
      </c>
      <c r="K39" s="53" t="e">
        <f t="shared" si="1"/>
        <v>#DIV/0!</v>
      </c>
      <c r="L39" s="51">
        <v>0</v>
      </c>
      <c r="M39" s="51">
        <v>0</v>
      </c>
      <c r="N39" s="51">
        <v>0</v>
      </c>
      <c r="O39" s="57">
        <f t="shared" si="4"/>
        <v>0</v>
      </c>
      <c r="P39" s="55">
        <f t="shared" si="2"/>
        <v>0</v>
      </c>
      <c r="Q39" s="53" t="e">
        <f t="shared" si="3"/>
        <v>#DIV/0!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67.5" x14ac:dyDescent="0.35">
      <c r="A40" s="48"/>
      <c r="B40" s="59" t="s">
        <v>391</v>
      </c>
      <c r="C40" s="59"/>
      <c r="D40" s="59"/>
      <c r="E40" s="59"/>
      <c r="F40" s="59"/>
      <c r="G40" s="66" t="s">
        <v>260</v>
      </c>
      <c r="H40" s="51"/>
      <c r="I40" s="51"/>
      <c r="J40" s="52">
        <f t="shared" si="0"/>
        <v>0</v>
      </c>
      <c r="K40" s="53"/>
      <c r="L40" s="51"/>
      <c r="M40" s="51"/>
      <c r="N40" s="51"/>
      <c r="O40" s="57">
        <f t="shared" si="4"/>
        <v>0</v>
      </c>
      <c r="P40" s="55"/>
      <c r="Q40" s="5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67.5" x14ac:dyDescent="0.35">
      <c r="A41" s="48">
        <v>4500</v>
      </c>
      <c r="B41" s="59"/>
      <c r="C41" s="59"/>
      <c r="D41" s="59"/>
      <c r="E41" s="59"/>
      <c r="F41" s="59"/>
      <c r="G41" s="64" t="s">
        <v>256</v>
      </c>
      <c r="H41" s="51">
        <f>H42+H44+H47+H48</f>
        <v>0</v>
      </c>
      <c r="I41" s="51">
        <f>I42+I44+I47+I48</f>
        <v>0</v>
      </c>
      <c r="J41" s="52">
        <f t="shared" si="0"/>
        <v>0</v>
      </c>
      <c r="K41" s="53" t="e">
        <f t="shared" si="1"/>
        <v>#DIV/0!</v>
      </c>
      <c r="L41" s="51">
        <f t="shared" ref="L41:O41" si="8">L42+L44+L47+L48</f>
        <v>0</v>
      </c>
      <c r="M41" s="51">
        <f t="shared" si="8"/>
        <v>0</v>
      </c>
      <c r="N41" s="51">
        <f t="shared" si="8"/>
        <v>0</v>
      </c>
      <c r="O41" s="51">
        <f t="shared" si="8"/>
        <v>0</v>
      </c>
      <c r="P41" s="55">
        <f t="shared" si="2"/>
        <v>0</v>
      </c>
      <c r="Q41" s="53" t="e">
        <f t="shared" si="3"/>
        <v>#DIV/0!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45" x14ac:dyDescent="0.35">
      <c r="A42" s="48"/>
      <c r="B42" s="59" t="s">
        <v>392</v>
      </c>
      <c r="C42" s="59"/>
      <c r="D42" s="59"/>
      <c r="E42" s="59"/>
      <c r="F42" s="59"/>
      <c r="G42" s="66" t="s">
        <v>250</v>
      </c>
      <c r="H42" s="51">
        <f>H43</f>
        <v>0</v>
      </c>
      <c r="I42" s="51">
        <f>I43</f>
        <v>0</v>
      </c>
      <c r="J42" s="52">
        <f t="shared" si="0"/>
        <v>0</v>
      </c>
      <c r="K42" s="53" t="e">
        <f t="shared" si="1"/>
        <v>#DIV/0!</v>
      </c>
      <c r="L42" s="51">
        <f>L43</f>
        <v>0</v>
      </c>
      <c r="M42" s="51">
        <f>M43</f>
        <v>0</v>
      </c>
      <c r="N42" s="51">
        <f>N43</f>
        <v>0</v>
      </c>
      <c r="O42" s="51">
        <f>O43</f>
        <v>0</v>
      </c>
      <c r="P42" s="55">
        <f t="shared" si="2"/>
        <v>0</v>
      </c>
      <c r="Q42" s="53" t="e">
        <f t="shared" si="3"/>
        <v>#DIV/0!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45" x14ac:dyDescent="0.35">
      <c r="A43" s="48"/>
      <c r="B43" s="59"/>
      <c r="C43" s="59" t="s">
        <v>388</v>
      </c>
      <c r="D43" s="59"/>
      <c r="E43" s="59"/>
      <c r="F43" s="59"/>
      <c r="G43" s="66" t="s">
        <v>257</v>
      </c>
      <c r="H43" s="51"/>
      <c r="I43" s="51"/>
      <c r="J43" s="52">
        <f t="shared" si="0"/>
        <v>0</v>
      </c>
      <c r="K43" s="53" t="e">
        <f t="shared" si="1"/>
        <v>#DIV/0!</v>
      </c>
      <c r="L43" s="51"/>
      <c r="M43" s="51"/>
      <c r="N43" s="51"/>
      <c r="O43" s="57">
        <f t="shared" ref="O43:O51" si="9">+M43+N43</f>
        <v>0</v>
      </c>
      <c r="P43" s="55">
        <f t="shared" si="2"/>
        <v>0</v>
      </c>
      <c r="Q43" s="53" t="e">
        <f t="shared" si="3"/>
        <v>#DIV/0!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x14ac:dyDescent="0.35">
      <c r="A44" s="48"/>
      <c r="B44" s="59" t="s">
        <v>393</v>
      </c>
      <c r="C44" s="59"/>
      <c r="D44" s="59"/>
      <c r="E44" s="59"/>
      <c r="F44" s="59"/>
      <c r="G44" s="66" t="s">
        <v>251</v>
      </c>
      <c r="H44" s="51">
        <f>H45+H46</f>
        <v>0</v>
      </c>
      <c r="I44" s="51">
        <f>I45+I46</f>
        <v>0</v>
      </c>
      <c r="J44" s="52">
        <f t="shared" si="0"/>
        <v>0</v>
      </c>
      <c r="K44" s="53" t="e">
        <f t="shared" si="1"/>
        <v>#DIV/0!</v>
      </c>
      <c r="L44" s="51">
        <f>L45+L46</f>
        <v>0</v>
      </c>
      <c r="M44" s="51">
        <f>M45+M46</f>
        <v>0</v>
      </c>
      <c r="N44" s="51">
        <f>N45+N46</f>
        <v>0</v>
      </c>
      <c r="O44" s="51">
        <f>O45+O46</f>
        <v>0</v>
      </c>
      <c r="P44" s="55">
        <f t="shared" si="2"/>
        <v>0</v>
      </c>
      <c r="Q44" s="53" t="e">
        <f t="shared" si="3"/>
        <v>#DIV/0!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45" x14ac:dyDescent="0.35">
      <c r="A45" s="48"/>
      <c r="B45" s="59"/>
      <c r="C45" s="59" t="s">
        <v>389</v>
      </c>
      <c r="D45" s="59"/>
      <c r="E45" s="59"/>
      <c r="F45" s="59"/>
      <c r="G45" s="66" t="s">
        <v>257</v>
      </c>
      <c r="H45" s="51"/>
      <c r="I45" s="51"/>
      <c r="J45" s="52">
        <f t="shared" si="0"/>
        <v>0</v>
      </c>
      <c r="K45" s="53" t="e">
        <f t="shared" si="1"/>
        <v>#DIV/0!</v>
      </c>
      <c r="L45" s="51"/>
      <c r="M45" s="51"/>
      <c r="N45" s="51"/>
      <c r="O45" s="57">
        <f t="shared" si="9"/>
        <v>0</v>
      </c>
      <c r="P45" s="55">
        <f t="shared" si="2"/>
        <v>0</v>
      </c>
      <c r="Q45" s="53" t="e">
        <f t="shared" si="3"/>
        <v>#DIV/0!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45" x14ac:dyDescent="0.35">
      <c r="A46" s="48"/>
      <c r="B46" s="59"/>
      <c r="C46" s="59" t="s">
        <v>390</v>
      </c>
      <c r="D46" s="59"/>
      <c r="E46" s="59"/>
      <c r="F46" s="59"/>
      <c r="G46" s="66" t="s">
        <v>258</v>
      </c>
      <c r="H46" s="51"/>
      <c r="I46" s="51"/>
      <c r="J46" s="52">
        <f t="shared" si="0"/>
        <v>0</v>
      </c>
      <c r="K46" s="53" t="e">
        <f t="shared" si="1"/>
        <v>#DIV/0!</v>
      </c>
      <c r="L46" s="51"/>
      <c r="M46" s="51"/>
      <c r="N46" s="51"/>
      <c r="O46" s="57">
        <f t="shared" si="9"/>
        <v>0</v>
      </c>
      <c r="P46" s="55">
        <f t="shared" si="2"/>
        <v>0</v>
      </c>
      <c r="Q46" s="53" t="e">
        <f t="shared" si="3"/>
        <v>#DIV/0!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x14ac:dyDescent="0.35">
      <c r="A47" s="63"/>
      <c r="B47" s="59" t="s">
        <v>394</v>
      </c>
      <c r="C47" s="59"/>
      <c r="D47" s="59"/>
      <c r="E47" s="59"/>
      <c r="F47" s="59"/>
      <c r="G47" s="66" t="s">
        <v>259</v>
      </c>
      <c r="H47" s="51"/>
      <c r="I47" s="51"/>
      <c r="J47" s="52">
        <f t="shared" si="0"/>
        <v>0</v>
      </c>
      <c r="K47" s="53" t="e">
        <f t="shared" si="1"/>
        <v>#DIV/0!</v>
      </c>
      <c r="L47" s="51"/>
      <c r="M47" s="51"/>
      <c r="N47" s="51"/>
      <c r="O47" s="57">
        <f t="shared" si="9"/>
        <v>0</v>
      </c>
      <c r="P47" s="55">
        <f t="shared" si="2"/>
        <v>0</v>
      </c>
      <c r="Q47" s="53" t="e">
        <f t="shared" si="3"/>
        <v>#DIV/0!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45" x14ac:dyDescent="0.35">
      <c r="A48" s="63"/>
      <c r="B48" s="59" t="s">
        <v>412</v>
      </c>
      <c r="C48" s="59"/>
      <c r="D48" s="59"/>
      <c r="E48" s="59"/>
      <c r="F48" s="59"/>
      <c r="G48" s="66" t="s">
        <v>413</v>
      </c>
      <c r="H48" s="51">
        <f>H49+H50+H51</f>
        <v>0</v>
      </c>
      <c r="I48" s="51">
        <f>I49+I50+I51</f>
        <v>0</v>
      </c>
      <c r="J48" s="52">
        <f t="shared" si="0"/>
        <v>0</v>
      </c>
      <c r="K48" s="53" t="e">
        <f t="shared" si="1"/>
        <v>#DIV/0!</v>
      </c>
      <c r="L48" s="51">
        <f>L49+L50+L51</f>
        <v>0</v>
      </c>
      <c r="M48" s="51">
        <f t="shared" ref="M48:O48" si="10">M49+M50+M51</f>
        <v>0</v>
      </c>
      <c r="N48" s="51">
        <f t="shared" si="10"/>
        <v>0</v>
      </c>
      <c r="O48" s="51">
        <f t="shared" si="10"/>
        <v>0</v>
      </c>
      <c r="P48" s="55">
        <f t="shared" si="2"/>
        <v>0</v>
      </c>
      <c r="Q48" s="53" t="e">
        <f t="shared" si="3"/>
        <v>#DIV/0!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45" x14ac:dyDescent="0.35">
      <c r="A49" s="63"/>
      <c r="B49" s="59"/>
      <c r="C49" s="59" t="s">
        <v>414</v>
      </c>
      <c r="D49" s="59"/>
      <c r="E49" s="59"/>
      <c r="F49" s="59"/>
      <c r="G49" s="66" t="s">
        <v>417</v>
      </c>
      <c r="H49" s="51"/>
      <c r="I49" s="51"/>
      <c r="J49" s="52">
        <f t="shared" si="0"/>
        <v>0</v>
      </c>
      <c r="K49" s="53" t="e">
        <f t="shared" si="1"/>
        <v>#DIV/0!</v>
      </c>
      <c r="L49" s="51"/>
      <c r="M49" s="51"/>
      <c r="N49" s="51"/>
      <c r="O49" s="57">
        <f t="shared" si="9"/>
        <v>0</v>
      </c>
      <c r="P49" s="55">
        <f t="shared" si="2"/>
        <v>0</v>
      </c>
      <c r="Q49" s="53" t="e">
        <f t="shared" si="3"/>
        <v>#DIV/0!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45" x14ac:dyDescent="0.35">
      <c r="A50" s="63"/>
      <c r="B50" s="59"/>
      <c r="C50" s="59" t="s">
        <v>415</v>
      </c>
      <c r="D50" s="59"/>
      <c r="E50" s="59"/>
      <c r="F50" s="59"/>
      <c r="G50" s="66" t="s">
        <v>418</v>
      </c>
      <c r="H50" s="51"/>
      <c r="I50" s="51"/>
      <c r="J50" s="52">
        <f t="shared" si="0"/>
        <v>0</v>
      </c>
      <c r="K50" s="53" t="e">
        <f t="shared" si="1"/>
        <v>#DIV/0!</v>
      </c>
      <c r="L50" s="51"/>
      <c r="M50" s="51"/>
      <c r="N50" s="51"/>
      <c r="O50" s="57">
        <f t="shared" si="9"/>
        <v>0</v>
      </c>
      <c r="P50" s="55">
        <f t="shared" si="2"/>
        <v>0</v>
      </c>
      <c r="Q50" s="53" t="e">
        <f t="shared" si="3"/>
        <v>#DIV/0!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x14ac:dyDescent="0.35">
      <c r="A51" s="63"/>
      <c r="B51" s="59"/>
      <c r="C51" s="59" t="s">
        <v>416</v>
      </c>
      <c r="D51" s="59"/>
      <c r="E51" s="59"/>
      <c r="F51" s="59"/>
      <c r="G51" s="66" t="s">
        <v>419</v>
      </c>
      <c r="H51" s="51"/>
      <c r="I51" s="51"/>
      <c r="J51" s="52">
        <f t="shared" si="0"/>
        <v>0</v>
      </c>
      <c r="K51" s="53" t="e">
        <f t="shared" si="1"/>
        <v>#DIV/0!</v>
      </c>
      <c r="L51" s="51"/>
      <c r="M51" s="51"/>
      <c r="N51" s="51"/>
      <c r="O51" s="57">
        <f t="shared" si="9"/>
        <v>0</v>
      </c>
      <c r="P51" s="55">
        <f t="shared" si="2"/>
        <v>0</v>
      </c>
      <c r="Q51" s="53" t="e">
        <f t="shared" si="3"/>
        <v>#DIV/0!</v>
      </c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62" customFormat="1" x14ac:dyDescent="0.35">
      <c r="A52" s="48">
        <v>4600</v>
      </c>
      <c r="B52" s="49"/>
      <c r="C52" s="49"/>
      <c r="D52" s="49"/>
      <c r="E52" s="49"/>
      <c r="F52" s="49"/>
      <c r="G52" s="64" t="s">
        <v>247</v>
      </c>
      <c r="H52" s="51">
        <f>H53</f>
        <v>0</v>
      </c>
      <c r="I52" s="51">
        <f>I53</f>
        <v>0</v>
      </c>
      <c r="J52" s="52">
        <f t="shared" si="0"/>
        <v>0</v>
      </c>
      <c r="K52" s="53" t="e">
        <f t="shared" si="1"/>
        <v>#DIV/0!</v>
      </c>
      <c r="L52" s="51">
        <f>L53</f>
        <v>0</v>
      </c>
      <c r="M52" s="51">
        <f>M53</f>
        <v>0</v>
      </c>
      <c r="N52" s="51">
        <f>N53</f>
        <v>0</v>
      </c>
      <c r="O52" s="51">
        <f>O53</f>
        <v>0</v>
      </c>
      <c r="P52" s="55">
        <f t="shared" si="2"/>
        <v>0</v>
      </c>
      <c r="Q52" s="53" t="e">
        <f t="shared" si="3"/>
        <v>#DIV/0!</v>
      </c>
      <c r="R52" s="4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</row>
    <row r="53" spans="1:154" s="62" customFormat="1" ht="67.5" x14ac:dyDescent="0.35">
      <c r="A53" s="48"/>
      <c r="B53" s="59" t="s">
        <v>395</v>
      </c>
      <c r="C53" s="49"/>
      <c r="D53" s="49"/>
      <c r="E53" s="49"/>
      <c r="F53" s="49"/>
      <c r="G53" s="66" t="s">
        <v>248</v>
      </c>
      <c r="H53" s="51"/>
      <c r="I53" s="51"/>
      <c r="J53" s="52">
        <f t="shared" si="0"/>
        <v>0</v>
      </c>
      <c r="K53" s="53" t="e">
        <f t="shared" si="1"/>
        <v>#DIV/0!</v>
      </c>
      <c r="L53" s="51"/>
      <c r="M53" s="51"/>
      <c r="N53" s="51"/>
      <c r="O53" s="54">
        <f t="shared" ref="O53" si="11">+M53+N53</f>
        <v>0</v>
      </c>
      <c r="P53" s="55">
        <f t="shared" si="2"/>
        <v>0</v>
      </c>
      <c r="Q53" s="53" t="e">
        <f t="shared" si="3"/>
        <v>#DIV/0!</v>
      </c>
      <c r="R53" s="4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</row>
    <row r="54" spans="1:154" s="62" customFormat="1" ht="90" x14ac:dyDescent="0.35">
      <c r="A54" s="48">
        <v>4800</v>
      </c>
      <c r="B54" s="59"/>
      <c r="C54" s="49"/>
      <c r="D54" s="49"/>
      <c r="E54" s="49"/>
      <c r="F54" s="49"/>
      <c r="G54" s="66" t="s">
        <v>253</v>
      </c>
      <c r="H54" s="51">
        <f>H55+H56+H57</f>
        <v>0</v>
      </c>
      <c r="I54" s="51">
        <f>I55+I56+I57</f>
        <v>0</v>
      </c>
      <c r="J54" s="52">
        <f t="shared" si="0"/>
        <v>0</v>
      </c>
      <c r="K54" s="53" t="e">
        <f t="shared" si="1"/>
        <v>#DIV/0!</v>
      </c>
      <c r="L54" s="51">
        <f>L55+L56+L57</f>
        <v>0</v>
      </c>
      <c r="M54" s="51">
        <f>M55+M56+M57</f>
        <v>0</v>
      </c>
      <c r="N54" s="51">
        <f>N55+N56+N57</f>
        <v>0</v>
      </c>
      <c r="O54" s="51">
        <f>O55+O56+O57</f>
        <v>0</v>
      </c>
      <c r="P54" s="55">
        <f t="shared" si="2"/>
        <v>0</v>
      </c>
      <c r="Q54" s="53" t="e">
        <f t="shared" si="3"/>
        <v>#DIV/0!</v>
      </c>
      <c r="R54" s="4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</row>
    <row r="55" spans="1:154" ht="45" x14ac:dyDescent="0.35">
      <c r="A55" s="63"/>
      <c r="B55" s="56" t="s">
        <v>396</v>
      </c>
      <c r="C55" s="59"/>
      <c r="D55" s="59"/>
      <c r="E55" s="59"/>
      <c r="F55" s="59"/>
      <c r="G55" s="66" t="s">
        <v>250</v>
      </c>
      <c r="H55" s="51">
        <v>0</v>
      </c>
      <c r="I55" s="51">
        <v>0</v>
      </c>
      <c r="J55" s="52">
        <f t="shared" si="0"/>
        <v>0</v>
      </c>
      <c r="K55" s="53" t="e">
        <f t="shared" si="1"/>
        <v>#DIV/0!</v>
      </c>
      <c r="L55" s="51">
        <v>0</v>
      </c>
      <c r="M55" s="51">
        <v>0</v>
      </c>
      <c r="N55" s="51">
        <v>0</v>
      </c>
      <c r="O55" s="57">
        <f t="shared" ref="O55:O59" si="12">+M55+N55</f>
        <v>0</v>
      </c>
      <c r="P55" s="55">
        <f t="shared" si="2"/>
        <v>0</v>
      </c>
      <c r="Q55" s="53" t="e">
        <f t="shared" si="3"/>
        <v>#DIV/0!</v>
      </c>
      <c r="R55" s="40"/>
      <c r="S55" s="40"/>
      <c r="T55" s="68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x14ac:dyDescent="0.35">
      <c r="A56" s="63"/>
      <c r="B56" s="56" t="s">
        <v>397</v>
      </c>
      <c r="C56" s="59"/>
      <c r="D56" s="59"/>
      <c r="E56" s="59"/>
      <c r="F56" s="59"/>
      <c r="G56" s="66" t="s">
        <v>251</v>
      </c>
      <c r="H56" s="51">
        <v>0</v>
      </c>
      <c r="I56" s="51">
        <v>0</v>
      </c>
      <c r="J56" s="52">
        <f t="shared" si="0"/>
        <v>0</v>
      </c>
      <c r="K56" s="53" t="e">
        <f t="shared" si="1"/>
        <v>#DIV/0!</v>
      </c>
      <c r="L56" s="51">
        <v>0</v>
      </c>
      <c r="M56" s="51">
        <v>0</v>
      </c>
      <c r="N56" s="51">
        <v>0</v>
      </c>
      <c r="O56" s="57">
        <f t="shared" si="12"/>
        <v>0</v>
      </c>
      <c r="P56" s="55">
        <f t="shared" si="2"/>
        <v>0</v>
      </c>
      <c r="Q56" s="53" t="e">
        <f t="shared" si="3"/>
        <v>#DIV/0!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45" x14ac:dyDescent="0.35">
      <c r="A57" s="63"/>
      <c r="B57" s="56" t="s">
        <v>398</v>
      </c>
      <c r="C57" s="59"/>
      <c r="D57" s="59"/>
      <c r="E57" s="59"/>
      <c r="F57" s="59"/>
      <c r="G57" s="66" t="s">
        <v>252</v>
      </c>
      <c r="H57" s="51">
        <v>0</v>
      </c>
      <c r="I57" s="51">
        <v>0</v>
      </c>
      <c r="J57" s="52">
        <f t="shared" si="0"/>
        <v>0</v>
      </c>
      <c r="K57" s="53" t="e">
        <f t="shared" si="1"/>
        <v>#DIV/0!</v>
      </c>
      <c r="L57" s="51">
        <v>0</v>
      </c>
      <c r="M57" s="51">
        <v>0</v>
      </c>
      <c r="N57" s="51">
        <v>0</v>
      </c>
      <c r="O57" s="57">
        <f t="shared" si="12"/>
        <v>0</v>
      </c>
      <c r="P57" s="55">
        <f t="shared" si="2"/>
        <v>0</v>
      </c>
      <c r="Q57" s="53" t="e">
        <f t="shared" si="3"/>
        <v>#DIV/0!</v>
      </c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67.5" x14ac:dyDescent="0.35">
      <c r="A58" s="48">
        <v>4900</v>
      </c>
      <c r="B58" s="56"/>
      <c r="C58" s="59"/>
      <c r="D58" s="59"/>
      <c r="E58" s="59"/>
      <c r="F58" s="59"/>
      <c r="G58" s="66" t="s">
        <v>254</v>
      </c>
      <c r="H58" s="51">
        <f>H59</f>
        <v>0</v>
      </c>
      <c r="I58" s="51">
        <f>I59</f>
        <v>0</v>
      </c>
      <c r="J58" s="52">
        <f t="shared" si="0"/>
        <v>0</v>
      </c>
      <c r="K58" s="53" t="e">
        <f t="shared" si="1"/>
        <v>#DIV/0!</v>
      </c>
      <c r="L58" s="51">
        <f>L59</f>
        <v>0</v>
      </c>
      <c r="M58" s="51">
        <f>M59</f>
        <v>0</v>
      </c>
      <c r="N58" s="51">
        <f>N59</f>
        <v>0</v>
      </c>
      <c r="O58" s="51">
        <f>O59</f>
        <v>0</v>
      </c>
      <c r="P58" s="55">
        <f t="shared" si="2"/>
        <v>0</v>
      </c>
      <c r="Q58" s="53" t="e">
        <f t="shared" si="3"/>
        <v>#DIV/0!</v>
      </c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x14ac:dyDescent="0.35">
      <c r="A59" s="63"/>
      <c r="B59" s="56" t="s">
        <v>399</v>
      </c>
      <c r="C59" s="59"/>
      <c r="D59" s="59"/>
      <c r="E59" s="59"/>
      <c r="F59" s="59"/>
      <c r="G59" s="66" t="s">
        <v>255</v>
      </c>
      <c r="H59" s="51">
        <v>0</v>
      </c>
      <c r="I59" s="51">
        <v>0</v>
      </c>
      <c r="J59" s="52">
        <f t="shared" si="0"/>
        <v>0</v>
      </c>
      <c r="K59" s="53" t="e">
        <f t="shared" si="1"/>
        <v>#DIV/0!</v>
      </c>
      <c r="L59" s="51">
        <v>0</v>
      </c>
      <c r="M59" s="51">
        <v>0</v>
      </c>
      <c r="N59" s="51">
        <v>0</v>
      </c>
      <c r="O59" s="57">
        <f t="shared" si="12"/>
        <v>0</v>
      </c>
      <c r="P59" s="55">
        <f t="shared" si="2"/>
        <v>0</v>
      </c>
      <c r="Q59" s="53" t="e">
        <f t="shared" si="3"/>
        <v>#DIV/0!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x14ac:dyDescent="0.35">
      <c r="A60" s="48"/>
      <c r="B60" s="49"/>
      <c r="C60" s="49"/>
      <c r="D60" s="49"/>
      <c r="E60" s="49"/>
      <c r="F60" s="49"/>
      <c r="G60" s="64" t="s">
        <v>56</v>
      </c>
      <c r="H60" s="51">
        <f>H15+H17+H20+H24+H28+H33+H32+H39+H41+H52+H54+H58</f>
        <v>0</v>
      </c>
      <c r="I60" s="51">
        <f>I15+I17+I20+I24+I28+I33+I32+I39+I41+I52+I54+I58</f>
        <v>0</v>
      </c>
      <c r="J60" s="52">
        <f t="shared" si="0"/>
        <v>0</v>
      </c>
      <c r="K60" s="53" t="e">
        <f t="shared" si="1"/>
        <v>#DIV/0!</v>
      </c>
      <c r="L60" s="51">
        <f>L15+L17+L20+L24+L28+L33+L32+L39+L41+L52+L54+L58</f>
        <v>10388000</v>
      </c>
      <c r="M60" s="51">
        <f>M15+M17+M20+M24+M28+M33+M32+M39+M41+M52+M54+M58</f>
        <v>12129560</v>
      </c>
      <c r="N60" s="51">
        <f>N15+N17+N20+N24+N28+N33+N32+N39+N41+N52+N54+N58</f>
        <v>1379037</v>
      </c>
      <c r="O60" s="51">
        <f>O15+O17+O20+O24+O28+O33+O32+O39+O41+O52+O54+O58</f>
        <v>13508597</v>
      </c>
      <c r="P60" s="55">
        <f t="shared" si="2"/>
        <v>-3120597</v>
      </c>
      <c r="Q60" s="53">
        <f t="shared" si="3"/>
        <v>130.04</v>
      </c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45" x14ac:dyDescent="0.35">
      <c r="A61" s="48"/>
      <c r="B61" s="49"/>
      <c r="C61" s="49"/>
      <c r="D61" s="49"/>
      <c r="E61" s="49"/>
      <c r="F61" s="49"/>
      <c r="G61" s="64" t="s">
        <v>261</v>
      </c>
      <c r="H61" s="51">
        <f>+H16+H18+H29+H40</f>
        <v>0</v>
      </c>
      <c r="I61" s="51">
        <f>+I16+I18+I29+I40</f>
        <v>0</v>
      </c>
      <c r="J61" s="52">
        <f t="shared" si="0"/>
        <v>0</v>
      </c>
      <c r="K61" s="53" t="e">
        <f t="shared" si="1"/>
        <v>#DIV/0!</v>
      </c>
      <c r="L61" s="51">
        <f>+L16+L18+L29+L40</f>
        <v>1200000</v>
      </c>
      <c r="M61" s="51">
        <f>+M16+M18+M29+M40</f>
        <v>1721909</v>
      </c>
      <c r="N61" s="51">
        <f>+N16+N18+N29+N40</f>
        <v>80516</v>
      </c>
      <c r="O61" s="51">
        <f>+O16+O18+O29+O40</f>
        <v>1802425</v>
      </c>
      <c r="P61" s="55">
        <f t="shared" si="2"/>
        <v>-602425</v>
      </c>
      <c r="Q61" s="53">
        <f t="shared" si="3"/>
        <v>150.19999999999999</v>
      </c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x14ac:dyDescent="0.35">
      <c r="A62" s="63"/>
      <c r="B62" s="69"/>
      <c r="C62" s="49"/>
      <c r="D62" s="49"/>
      <c r="E62" s="49"/>
      <c r="F62" s="49"/>
      <c r="G62" s="70" t="s">
        <v>57</v>
      </c>
      <c r="H62" s="51">
        <f>H63</f>
        <v>0</v>
      </c>
      <c r="I62" s="51">
        <f>I63</f>
        <v>0</v>
      </c>
      <c r="J62" s="52">
        <f t="shared" si="0"/>
        <v>0</v>
      </c>
      <c r="K62" s="53" t="e">
        <f t="shared" si="1"/>
        <v>#DIV/0!</v>
      </c>
      <c r="L62" s="51">
        <f>L63</f>
        <v>0</v>
      </c>
      <c r="M62" s="51">
        <f>M63</f>
        <v>0</v>
      </c>
      <c r="N62" s="51">
        <f>N63</f>
        <v>0</v>
      </c>
      <c r="O62" s="51">
        <f>O63</f>
        <v>0</v>
      </c>
      <c r="P62" s="55">
        <f t="shared" si="2"/>
        <v>0</v>
      </c>
      <c r="Q62" s="53" t="e">
        <f t="shared" si="3"/>
        <v>#DIV/0!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67.5" x14ac:dyDescent="0.35">
      <c r="A63" s="48">
        <v>4800</v>
      </c>
      <c r="B63" s="59"/>
      <c r="C63" s="59"/>
      <c r="D63" s="59"/>
      <c r="E63" s="59"/>
      <c r="F63" s="59"/>
      <c r="G63" s="64" t="s">
        <v>58</v>
      </c>
      <c r="H63" s="51">
        <f>H64+H65</f>
        <v>0</v>
      </c>
      <c r="I63" s="51">
        <f>I64+I65</f>
        <v>0</v>
      </c>
      <c r="J63" s="52">
        <f t="shared" si="0"/>
        <v>0</v>
      </c>
      <c r="K63" s="53" t="e">
        <f t="shared" si="1"/>
        <v>#DIV/0!</v>
      </c>
      <c r="L63" s="51">
        <f>L64+L65</f>
        <v>0</v>
      </c>
      <c r="M63" s="51">
        <f>M64+M65</f>
        <v>0</v>
      </c>
      <c r="N63" s="51">
        <f>N64+N65</f>
        <v>0</v>
      </c>
      <c r="O63" s="51">
        <f>O64+O65</f>
        <v>0</v>
      </c>
      <c r="P63" s="55">
        <f t="shared" si="2"/>
        <v>0</v>
      </c>
      <c r="Q63" s="53" t="e">
        <f t="shared" si="3"/>
        <v>#DIV/0!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45" x14ac:dyDescent="0.35">
      <c r="A64" s="48"/>
      <c r="B64" s="59" t="s">
        <v>407</v>
      </c>
      <c r="C64" s="59"/>
      <c r="D64" s="59"/>
      <c r="E64" s="59"/>
      <c r="F64" s="59"/>
      <c r="G64" s="66" t="s">
        <v>408</v>
      </c>
      <c r="H64" s="51"/>
      <c r="I64" s="51"/>
      <c r="J64" s="52">
        <f t="shared" si="0"/>
        <v>0</v>
      </c>
      <c r="K64" s="53"/>
      <c r="L64" s="51"/>
      <c r="M64" s="51"/>
      <c r="N64" s="51"/>
      <c r="O64" s="57">
        <f t="shared" ref="O64:O65" si="13">+M64+N64</f>
        <v>0</v>
      </c>
      <c r="P64" s="55"/>
      <c r="Q64" s="5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x14ac:dyDescent="0.35">
      <c r="A65" s="63"/>
      <c r="B65" s="59" t="s">
        <v>401</v>
      </c>
      <c r="C65" s="59"/>
      <c r="D65" s="59"/>
      <c r="E65" s="59"/>
      <c r="F65" s="59"/>
      <c r="G65" s="71" t="s">
        <v>59</v>
      </c>
      <c r="H65" s="51">
        <v>0</v>
      </c>
      <c r="I65" s="51">
        <v>0</v>
      </c>
      <c r="J65" s="52">
        <f t="shared" si="0"/>
        <v>0</v>
      </c>
      <c r="K65" s="53" t="e">
        <f t="shared" si="1"/>
        <v>#DIV/0!</v>
      </c>
      <c r="L65" s="51">
        <v>0</v>
      </c>
      <c r="M65" s="51">
        <v>0</v>
      </c>
      <c r="N65" s="51">
        <v>0</v>
      </c>
      <c r="O65" s="57">
        <f t="shared" si="13"/>
        <v>0</v>
      </c>
      <c r="P65" s="55">
        <f t="shared" si="2"/>
        <v>0</v>
      </c>
      <c r="Q65" s="53" t="e">
        <f t="shared" si="3"/>
        <v>#DIV/0!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24" thickBot="1" x14ac:dyDescent="0.4">
      <c r="A66" s="72"/>
      <c r="B66" s="73"/>
      <c r="C66" s="73"/>
      <c r="D66" s="73"/>
      <c r="E66" s="73"/>
      <c r="F66" s="73"/>
      <c r="G66" s="74"/>
      <c r="H66" s="75"/>
      <c r="I66" s="76"/>
      <c r="J66" s="77"/>
      <c r="K66" s="78"/>
      <c r="L66" s="79"/>
      <c r="M66" s="79"/>
      <c r="N66" s="77"/>
      <c r="O66" s="80"/>
      <c r="P66" s="81"/>
      <c r="Q66" s="8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x14ac:dyDescent="0.35">
      <c r="A67" s="189" t="s">
        <v>60</v>
      </c>
      <c r="B67" s="190"/>
      <c r="C67" s="190"/>
      <c r="D67" s="190"/>
      <c r="E67" s="190"/>
      <c r="F67" s="190"/>
      <c r="G67" s="83" t="s">
        <v>61</v>
      </c>
      <c r="H67" s="84">
        <f>+H68+H79+H81</f>
        <v>64671400</v>
      </c>
      <c r="I67" s="84">
        <f>+I68+I79+I81</f>
        <v>48847097</v>
      </c>
      <c r="J67" s="84">
        <f t="shared" ref="J67" si="14">+J68+J79+J81</f>
        <v>15824303</v>
      </c>
      <c r="K67" s="85">
        <f t="shared" ref="K67:K108" si="15">ROUND(I67/H67*100,2)</f>
        <v>75.53</v>
      </c>
      <c r="L67" s="84">
        <f>+L68+L79+L81</f>
        <v>64671400</v>
      </c>
      <c r="M67" s="84">
        <f>+M68+M79+M81</f>
        <v>45000509</v>
      </c>
      <c r="N67" s="84">
        <f>+N68+N79+N81</f>
        <v>2439488</v>
      </c>
      <c r="O67" s="84">
        <f>+O68+O79+O81</f>
        <v>47439997</v>
      </c>
      <c r="P67" s="84">
        <f>L67-O67</f>
        <v>17231403</v>
      </c>
      <c r="Q67" s="85">
        <f>ROUND(O67/L67*100,2)</f>
        <v>73.36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x14ac:dyDescent="0.35">
      <c r="A68" s="48"/>
      <c r="B68" s="49"/>
      <c r="C68" s="49"/>
      <c r="D68" s="69" t="s">
        <v>54</v>
      </c>
      <c r="E68" s="49"/>
      <c r="F68" s="49"/>
      <c r="G68" s="64" t="s">
        <v>62</v>
      </c>
      <c r="H68" s="86">
        <f>+H69+H70+H71+H72+H73+H74+H75+H76+H77+H78</f>
        <v>64671400</v>
      </c>
      <c r="I68" s="86">
        <f>+I69+I70+I71+I72+I73+I74+I75+I76+I77+I78</f>
        <v>48847097</v>
      </c>
      <c r="J68" s="86">
        <f t="shared" ref="J68" si="16">+J69+J70+J71+J72+J73+J74+J75+J76+J77+J78</f>
        <v>15824303</v>
      </c>
      <c r="K68" s="87">
        <f t="shared" si="15"/>
        <v>75.53</v>
      </c>
      <c r="L68" s="86">
        <f>+L69+L70+L71+L72+L73+L74+L75+L76+L77+L78</f>
        <v>64671400</v>
      </c>
      <c r="M68" s="86">
        <f>+M69+M70+M71+M72+M73+M74+M75+M76+M77+M78</f>
        <v>45674612</v>
      </c>
      <c r="N68" s="86">
        <f>+N69+N70+N71+N72+N73+N74+N75+N76+N77+N78</f>
        <v>2618426</v>
      </c>
      <c r="O68" s="86">
        <f t="shared" ref="O68" si="17">+O69+O70+O71+O72+O73+O74+O75+O76+O77+O78</f>
        <v>48293038</v>
      </c>
      <c r="P68" s="86">
        <f t="shared" ref="P68:P125" si="18">L68-O68</f>
        <v>16378362</v>
      </c>
      <c r="Q68" s="87">
        <f t="shared" ref="Q68:Q77" si="19">ROUND(O68/L68*100,2)</f>
        <v>74.67</v>
      </c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x14ac:dyDescent="0.35">
      <c r="A69" s="48"/>
      <c r="B69" s="49"/>
      <c r="C69" s="49"/>
      <c r="D69" s="69" t="s">
        <v>63</v>
      </c>
      <c r="E69" s="49"/>
      <c r="F69" s="49"/>
      <c r="G69" s="64" t="s">
        <v>64</v>
      </c>
      <c r="H69" s="86">
        <f t="shared" ref="H69:J70" si="20">+H84</f>
        <v>5217700</v>
      </c>
      <c r="I69" s="86">
        <f t="shared" ref="I69" si="21">+I84</f>
        <v>4340450</v>
      </c>
      <c r="J69" s="86">
        <f t="shared" si="20"/>
        <v>877250</v>
      </c>
      <c r="K69" s="87">
        <f t="shared" si="15"/>
        <v>83.19</v>
      </c>
      <c r="L69" s="86">
        <f t="shared" ref="L69:N69" si="22">+L84</f>
        <v>5217700</v>
      </c>
      <c r="M69" s="86">
        <f t="shared" si="22"/>
        <v>3898898</v>
      </c>
      <c r="N69" s="86">
        <f t="shared" si="22"/>
        <v>310149</v>
      </c>
      <c r="O69" s="86">
        <f t="shared" ref="O69:O73" si="23">+O84</f>
        <v>4209047</v>
      </c>
      <c r="P69" s="86">
        <f t="shared" si="18"/>
        <v>1008653</v>
      </c>
      <c r="Q69" s="87">
        <f t="shared" si="19"/>
        <v>80.67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x14ac:dyDescent="0.35">
      <c r="A70" s="48"/>
      <c r="B70" s="49"/>
      <c r="C70" s="49"/>
      <c r="D70" s="69" t="s">
        <v>65</v>
      </c>
      <c r="E70" s="49"/>
      <c r="F70" s="49"/>
      <c r="G70" s="64" t="s">
        <v>66</v>
      </c>
      <c r="H70" s="86">
        <f t="shared" si="20"/>
        <v>635700</v>
      </c>
      <c r="I70" s="86">
        <f t="shared" ref="I70" si="24">+I85</f>
        <v>543695</v>
      </c>
      <c r="J70" s="86">
        <f t="shared" si="20"/>
        <v>92005</v>
      </c>
      <c r="K70" s="87">
        <f t="shared" si="15"/>
        <v>85.53</v>
      </c>
      <c r="L70" s="86">
        <f t="shared" ref="L70:N70" si="25">+L85</f>
        <v>635700</v>
      </c>
      <c r="M70" s="86">
        <f t="shared" si="25"/>
        <v>487313</v>
      </c>
      <c r="N70" s="86">
        <f t="shared" si="25"/>
        <v>46000</v>
      </c>
      <c r="O70" s="86">
        <f t="shared" si="23"/>
        <v>533313</v>
      </c>
      <c r="P70" s="86">
        <f t="shared" si="18"/>
        <v>102387</v>
      </c>
      <c r="Q70" s="87">
        <f t="shared" si="19"/>
        <v>83.89</v>
      </c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x14ac:dyDescent="0.35">
      <c r="A71" s="48"/>
      <c r="B71" s="49"/>
      <c r="C71" s="49"/>
      <c r="D71" s="69" t="s">
        <v>67</v>
      </c>
      <c r="E71" s="49"/>
      <c r="F71" s="49"/>
      <c r="G71" s="64" t="s">
        <v>68</v>
      </c>
      <c r="H71" s="86">
        <f t="shared" ref="H71" si="26">+H86</f>
        <v>0</v>
      </c>
      <c r="I71" s="86">
        <f t="shared" ref="I71" si="27">+I86</f>
        <v>0</v>
      </c>
      <c r="J71" s="86">
        <f t="shared" ref="J71:J73" si="28">+J86</f>
        <v>0</v>
      </c>
      <c r="K71" s="87" t="e">
        <f t="shared" si="15"/>
        <v>#DIV/0!</v>
      </c>
      <c r="L71" s="86">
        <f t="shared" ref="L71:N71" si="29">+L86</f>
        <v>0</v>
      </c>
      <c r="M71" s="86">
        <f t="shared" si="29"/>
        <v>0</v>
      </c>
      <c r="N71" s="86">
        <f t="shared" si="29"/>
        <v>0</v>
      </c>
      <c r="O71" s="86">
        <f t="shared" si="23"/>
        <v>0</v>
      </c>
      <c r="P71" s="86">
        <f t="shared" si="18"/>
        <v>0</v>
      </c>
      <c r="Q71" s="87" t="e">
        <f t="shared" si="19"/>
        <v>#DIV/0!</v>
      </c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x14ac:dyDescent="0.35">
      <c r="A72" s="48"/>
      <c r="B72" s="49"/>
      <c r="C72" s="49"/>
      <c r="D72" s="69" t="s">
        <v>69</v>
      </c>
      <c r="E72" s="49"/>
      <c r="F72" s="49"/>
      <c r="G72" s="64" t="s">
        <v>70</v>
      </c>
      <c r="H72" s="86">
        <f t="shared" ref="H72" si="30">+H87</f>
        <v>0</v>
      </c>
      <c r="I72" s="86">
        <f t="shared" ref="I72" si="31">+I87</f>
        <v>0</v>
      </c>
      <c r="J72" s="86">
        <f t="shared" si="28"/>
        <v>0</v>
      </c>
      <c r="K72" s="87" t="e">
        <f t="shared" si="15"/>
        <v>#DIV/0!</v>
      </c>
      <c r="L72" s="86">
        <f t="shared" ref="L72:N72" si="32">+L87</f>
        <v>0</v>
      </c>
      <c r="M72" s="86">
        <f t="shared" si="32"/>
        <v>0</v>
      </c>
      <c r="N72" s="86">
        <f t="shared" si="32"/>
        <v>0</v>
      </c>
      <c r="O72" s="86">
        <f t="shared" si="23"/>
        <v>0</v>
      </c>
      <c r="P72" s="86">
        <f t="shared" si="18"/>
        <v>0</v>
      </c>
      <c r="Q72" s="87" t="e">
        <f t="shared" si="19"/>
        <v>#DIV/0!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45" x14ac:dyDescent="0.35">
      <c r="A73" s="48"/>
      <c r="B73" s="49"/>
      <c r="C73" s="49"/>
      <c r="D73" s="69" t="s">
        <v>71</v>
      </c>
      <c r="E73" s="49"/>
      <c r="F73" s="49"/>
      <c r="G73" s="64" t="s">
        <v>72</v>
      </c>
      <c r="H73" s="86">
        <f t="shared" ref="H73" si="33">+H88</f>
        <v>2400000</v>
      </c>
      <c r="I73" s="86">
        <f t="shared" ref="I73" si="34">+I88</f>
        <v>1927548</v>
      </c>
      <c r="J73" s="86">
        <f t="shared" si="28"/>
        <v>472452</v>
      </c>
      <c r="K73" s="87">
        <f t="shared" si="15"/>
        <v>80.31</v>
      </c>
      <c r="L73" s="86">
        <f t="shared" ref="L73:N73" si="35">+L88</f>
        <v>2400000</v>
      </c>
      <c r="M73" s="86">
        <f t="shared" si="35"/>
        <v>1767230</v>
      </c>
      <c r="N73" s="86">
        <f t="shared" si="35"/>
        <v>156098</v>
      </c>
      <c r="O73" s="86">
        <f t="shared" si="23"/>
        <v>1923328</v>
      </c>
      <c r="P73" s="86">
        <f t="shared" si="18"/>
        <v>476672</v>
      </c>
      <c r="Q73" s="87">
        <f t="shared" si="19"/>
        <v>80.14</v>
      </c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x14ac:dyDescent="0.35">
      <c r="A74" s="48"/>
      <c r="B74" s="49"/>
      <c r="C74" s="49"/>
      <c r="D74" s="69" t="s">
        <v>73</v>
      </c>
      <c r="E74" s="49"/>
      <c r="F74" s="49"/>
      <c r="G74" s="64" t="s">
        <v>74</v>
      </c>
      <c r="H74" s="86">
        <f t="shared" ref="H74" si="36">+H95</f>
        <v>0</v>
      </c>
      <c r="I74" s="86">
        <f t="shared" ref="I74" si="37">+I95</f>
        <v>0</v>
      </c>
      <c r="J74" s="86">
        <f t="shared" ref="J74:J76" si="38">+J95</f>
        <v>0</v>
      </c>
      <c r="K74" s="87" t="e">
        <f t="shared" si="15"/>
        <v>#DIV/0!</v>
      </c>
      <c r="L74" s="86">
        <f t="shared" ref="L74:N74" si="39">+L95</f>
        <v>0</v>
      </c>
      <c r="M74" s="86">
        <f t="shared" si="39"/>
        <v>0</v>
      </c>
      <c r="N74" s="86">
        <f t="shared" si="39"/>
        <v>0</v>
      </c>
      <c r="O74" s="86">
        <f t="shared" ref="O74:O76" si="40">+O95</f>
        <v>0</v>
      </c>
      <c r="P74" s="86">
        <f t="shared" si="18"/>
        <v>0</v>
      </c>
      <c r="Q74" s="87" t="e">
        <f t="shared" si="19"/>
        <v>#DIV/0!</v>
      </c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45" x14ac:dyDescent="0.35">
      <c r="A75" s="48"/>
      <c r="B75" s="49"/>
      <c r="C75" s="49"/>
      <c r="D75" s="69" t="s">
        <v>75</v>
      </c>
      <c r="E75" s="49"/>
      <c r="F75" s="49"/>
      <c r="G75" s="64" t="s">
        <v>76</v>
      </c>
      <c r="H75" s="86">
        <f t="shared" ref="H75" si="41">+H96</f>
        <v>21880000</v>
      </c>
      <c r="I75" s="86">
        <f t="shared" ref="I75" si="42">+I96</f>
        <v>10884768</v>
      </c>
      <c r="J75" s="86">
        <f t="shared" si="38"/>
        <v>10995232</v>
      </c>
      <c r="K75" s="87">
        <f t="shared" si="15"/>
        <v>49.75</v>
      </c>
      <c r="L75" s="86">
        <f t="shared" ref="L75:N75" si="43">+L96</f>
        <v>21880000</v>
      </c>
      <c r="M75" s="86">
        <f t="shared" si="43"/>
        <v>9140923</v>
      </c>
      <c r="N75" s="86">
        <f t="shared" si="43"/>
        <v>1349435</v>
      </c>
      <c r="O75" s="86">
        <f t="shared" si="40"/>
        <v>10490358</v>
      </c>
      <c r="P75" s="86">
        <f t="shared" si="18"/>
        <v>11389642</v>
      </c>
      <c r="Q75" s="87">
        <f t="shared" si="19"/>
        <v>47.94</v>
      </c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x14ac:dyDescent="0.35">
      <c r="A76" s="48"/>
      <c r="B76" s="49"/>
      <c r="C76" s="49"/>
      <c r="D76" s="69" t="s">
        <v>77</v>
      </c>
      <c r="E76" s="49"/>
      <c r="F76" s="49"/>
      <c r="G76" s="64" t="s">
        <v>78</v>
      </c>
      <c r="H76" s="86">
        <f t="shared" ref="H76" si="44">+H97</f>
        <v>33426500</v>
      </c>
      <c r="I76" s="86">
        <f t="shared" ref="I76" si="45">+I97</f>
        <v>30042236</v>
      </c>
      <c r="J76" s="86">
        <f t="shared" si="38"/>
        <v>3384264</v>
      </c>
      <c r="K76" s="87">
        <f t="shared" si="15"/>
        <v>89.88</v>
      </c>
      <c r="L76" s="86">
        <f t="shared" ref="L76:N76" si="46">+L97</f>
        <v>33426500</v>
      </c>
      <c r="M76" s="86">
        <f>+M97</f>
        <v>29275552</v>
      </c>
      <c r="N76" s="86">
        <f t="shared" si="46"/>
        <v>756744</v>
      </c>
      <c r="O76" s="86">
        <f t="shared" si="40"/>
        <v>30032296</v>
      </c>
      <c r="P76" s="86">
        <f t="shared" si="18"/>
        <v>3394204</v>
      </c>
      <c r="Q76" s="87">
        <f t="shared" si="19"/>
        <v>89.85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x14ac:dyDescent="0.35">
      <c r="A77" s="48"/>
      <c r="B77" s="49"/>
      <c r="C77" s="49"/>
      <c r="D77" s="69" t="s">
        <v>79</v>
      </c>
      <c r="E77" s="49"/>
      <c r="F77" s="49"/>
      <c r="G77" s="64" t="s">
        <v>80</v>
      </c>
      <c r="H77" s="86">
        <f t="shared" ref="H77" si="47">+H102</f>
        <v>1111500</v>
      </c>
      <c r="I77" s="86">
        <f t="shared" ref="I77" si="48">+I102</f>
        <v>1108400</v>
      </c>
      <c r="J77" s="86">
        <f>+J102</f>
        <v>3100</v>
      </c>
      <c r="K77" s="87">
        <f t="shared" si="15"/>
        <v>99.72</v>
      </c>
      <c r="L77" s="86">
        <f t="shared" ref="L77:N77" si="49">+L102</f>
        <v>1111500</v>
      </c>
      <c r="M77" s="86">
        <f t="shared" si="49"/>
        <v>1104696</v>
      </c>
      <c r="N77" s="86">
        <f t="shared" si="49"/>
        <v>0</v>
      </c>
      <c r="O77" s="86">
        <f>+O102</f>
        <v>1104696</v>
      </c>
      <c r="P77" s="86">
        <f t="shared" si="18"/>
        <v>6804</v>
      </c>
      <c r="Q77" s="87">
        <f t="shared" si="19"/>
        <v>99.39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90" x14ac:dyDescent="0.35">
      <c r="A78" s="48"/>
      <c r="B78" s="49"/>
      <c r="C78" s="49"/>
      <c r="D78" s="69" t="s">
        <v>81</v>
      </c>
      <c r="E78" s="49"/>
      <c r="F78" s="49"/>
      <c r="G78" s="88" t="s">
        <v>203</v>
      </c>
      <c r="H78" s="86">
        <f>H103</f>
        <v>0</v>
      </c>
      <c r="I78" s="86">
        <f>I103</f>
        <v>0</v>
      </c>
      <c r="J78" s="86">
        <v>0</v>
      </c>
      <c r="K78" s="87" t="e">
        <f t="shared" si="15"/>
        <v>#DIV/0!</v>
      </c>
      <c r="L78" s="86">
        <f>L103</f>
        <v>0</v>
      </c>
      <c r="M78" s="86">
        <f>M103</f>
        <v>0</v>
      </c>
      <c r="N78" s="86">
        <f>N103</f>
        <v>0</v>
      </c>
      <c r="O78" s="86">
        <f>O103</f>
        <v>0</v>
      </c>
      <c r="P78" s="86">
        <f t="shared" si="18"/>
        <v>0</v>
      </c>
      <c r="Q78" s="87" t="e">
        <f t="shared" ref="Q78:Q112" si="50">ROUND(O78/L78*100,2)</f>
        <v>#DIV/0!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x14ac:dyDescent="0.35">
      <c r="A79" s="48"/>
      <c r="B79" s="49"/>
      <c r="C79" s="49"/>
      <c r="D79" s="69" t="s">
        <v>82</v>
      </c>
      <c r="E79" s="49"/>
      <c r="F79" s="49"/>
      <c r="G79" s="64" t="s">
        <v>83</v>
      </c>
      <c r="H79" s="86">
        <f>+H80</f>
        <v>0</v>
      </c>
      <c r="I79" s="86">
        <f>+I80</f>
        <v>0</v>
      </c>
      <c r="J79" s="86">
        <f>+J80</f>
        <v>0</v>
      </c>
      <c r="K79" s="87" t="e">
        <f t="shared" si="15"/>
        <v>#DIV/0!</v>
      </c>
      <c r="L79" s="86">
        <f>+L80</f>
        <v>0</v>
      </c>
      <c r="M79" s="86">
        <f>+M80</f>
        <v>0</v>
      </c>
      <c r="N79" s="86">
        <f>+N80</f>
        <v>0</v>
      </c>
      <c r="O79" s="86">
        <f>+O80</f>
        <v>0</v>
      </c>
      <c r="P79" s="86">
        <f t="shared" si="18"/>
        <v>0</v>
      </c>
      <c r="Q79" s="87" t="e">
        <f t="shared" si="50"/>
        <v>#DIV/0!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x14ac:dyDescent="0.35">
      <c r="A80" s="48"/>
      <c r="B80" s="49"/>
      <c r="C80" s="49"/>
      <c r="D80" s="69" t="s">
        <v>84</v>
      </c>
      <c r="E80" s="49"/>
      <c r="F80" s="49"/>
      <c r="G80" s="64" t="s">
        <v>85</v>
      </c>
      <c r="H80" s="86">
        <f>H105</f>
        <v>0</v>
      </c>
      <c r="I80" s="86">
        <f>I105</f>
        <v>0</v>
      </c>
      <c r="J80" s="86">
        <f>J175</f>
        <v>0</v>
      </c>
      <c r="K80" s="87" t="e">
        <f t="shared" si="15"/>
        <v>#DIV/0!</v>
      </c>
      <c r="L80" s="86">
        <f>L105</f>
        <v>0</v>
      </c>
      <c r="M80" s="86">
        <f>M105</f>
        <v>0</v>
      </c>
      <c r="N80" s="86">
        <f>N105</f>
        <v>0</v>
      </c>
      <c r="O80" s="86">
        <f>O105</f>
        <v>0</v>
      </c>
      <c r="P80" s="86">
        <f t="shared" si="18"/>
        <v>0</v>
      </c>
      <c r="Q80" s="87" t="e">
        <f t="shared" si="50"/>
        <v>#DIV/0!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45" x14ac:dyDescent="0.35">
      <c r="A81" s="48"/>
      <c r="B81" s="49"/>
      <c r="C81" s="49"/>
      <c r="D81" s="49">
        <v>85</v>
      </c>
      <c r="E81" s="49"/>
      <c r="F81" s="49"/>
      <c r="G81" s="64" t="s">
        <v>86</v>
      </c>
      <c r="H81" s="86">
        <f>+H109</f>
        <v>0</v>
      </c>
      <c r="I81" s="86">
        <f>+I109</f>
        <v>0</v>
      </c>
      <c r="J81" s="86">
        <f>+J109</f>
        <v>0</v>
      </c>
      <c r="K81" s="87" t="e">
        <f t="shared" si="15"/>
        <v>#DIV/0!</v>
      </c>
      <c r="L81" s="86">
        <f>+L109</f>
        <v>0</v>
      </c>
      <c r="M81" s="86">
        <f>+M109</f>
        <v>-674103</v>
      </c>
      <c r="N81" s="86">
        <f>+N109</f>
        <v>-178938</v>
      </c>
      <c r="O81" s="86">
        <f>+O109</f>
        <v>-853041</v>
      </c>
      <c r="P81" s="86">
        <f t="shared" si="18"/>
        <v>853041</v>
      </c>
      <c r="Q81" s="87" t="e">
        <f t="shared" si="50"/>
        <v>#DIV/0!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x14ac:dyDescent="0.35">
      <c r="A82" s="191">
        <v>5004</v>
      </c>
      <c r="B82" s="192"/>
      <c r="C82" s="192"/>
      <c r="D82" s="192"/>
      <c r="E82" s="192"/>
      <c r="F82" s="192"/>
      <c r="G82" s="91" t="s">
        <v>87</v>
      </c>
      <c r="H82" s="92">
        <f>+H83+H104+H105+H109</f>
        <v>64671400</v>
      </c>
      <c r="I82" s="92">
        <f>+I83+I104+I105+I109</f>
        <v>48847097</v>
      </c>
      <c r="J82" s="92">
        <f>+J83+J104+J106+J109</f>
        <v>15824303</v>
      </c>
      <c r="K82" s="87">
        <f t="shared" si="15"/>
        <v>75.53</v>
      </c>
      <c r="L82" s="92">
        <f>+L83+L104+L105+L109</f>
        <v>64671400</v>
      </c>
      <c r="M82" s="92">
        <f>+M83+M104+M105+M109</f>
        <v>45000509</v>
      </c>
      <c r="N82" s="92">
        <f>+N83+N104+N105+N109</f>
        <v>2439488</v>
      </c>
      <c r="O82" s="92">
        <f>+O83+O104+O106+O109</f>
        <v>47439997</v>
      </c>
      <c r="P82" s="92">
        <f t="shared" si="18"/>
        <v>17231403</v>
      </c>
      <c r="Q82" s="85">
        <f t="shared" si="50"/>
        <v>73.36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x14ac:dyDescent="0.35">
      <c r="A83" s="89"/>
      <c r="B83" s="90"/>
      <c r="C83" s="90"/>
      <c r="D83" s="90" t="s">
        <v>32</v>
      </c>
      <c r="E83" s="90"/>
      <c r="F83" s="90"/>
      <c r="G83" s="64" t="s">
        <v>62</v>
      </c>
      <c r="H83" s="86">
        <f>H84+H85+H86+H87+H88+H95+H96+H97+H102+H103</f>
        <v>64671400</v>
      </c>
      <c r="I83" s="86">
        <f>I84+I85+I86+I87+I88+I95+I96+I97+I102+I103</f>
        <v>48847097</v>
      </c>
      <c r="J83" s="86">
        <f t="shared" ref="J83" si="51">J84+J85+J86+J87+J88+J95+J96+J97+J102+J103</f>
        <v>15824303</v>
      </c>
      <c r="K83" s="87">
        <f t="shared" si="15"/>
        <v>75.53</v>
      </c>
      <c r="L83" s="86">
        <f>L84+L85+L86+L87+L88+L95+L96+L97+L102+L103</f>
        <v>64671400</v>
      </c>
      <c r="M83" s="86">
        <f>M84+M85+M86+M87+M88+M95+M96+M97+M102+M103</f>
        <v>45674612</v>
      </c>
      <c r="N83" s="86">
        <f>N84+N85+N86+N87+N88+N95+N96+N97+N102+N103</f>
        <v>2618426</v>
      </c>
      <c r="O83" s="86">
        <f t="shared" ref="O83" si="52">O84+O85+O86+O87+O88+O95+O96+O97+O102+O103</f>
        <v>48293038</v>
      </c>
      <c r="P83" s="86">
        <f t="shared" si="18"/>
        <v>16378362</v>
      </c>
      <c r="Q83" s="87">
        <f t="shared" si="50"/>
        <v>74.67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x14ac:dyDescent="0.35">
      <c r="A84" s="48"/>
      <c r="B84" s="49"/>
      <c r="C84" s="49"/>
      <c r="D84" s="49" t="s">
        <v>88</v>
      </c>
      <c r="E84" s="49"/>
      <c r="F84" s="49"/>
      <c r="G84" s="64" t="s">
        <v>64</v>
      </c>
      <c r="H84" s="86">
        <f>H112+H179+H264</f>
        <v>5217700</v>
      </c>
      <c r="I84" s="86">
        <f>I112+I179+I264</f>
        <v>4340450</v>
      </c>
      <c r="J84" s="86">
        <f>J112+J179+J264</f>
        <v>877250</v>
      </c>
      <c r="K84" s="87">
        <f t="shared" si="15"/>
        <v>83.19</v>
      </c>
      <c r="L84" s="86">
        <f>L112+L179+L264</f>
        <v>5217700</v>
      </c>
      <c r="M84" s="86">
        <f>M112+M179+M264</f>
        <v>3898898</v>
      </c>
      <c r="N84" s="86">
        <f>N112+N179+N264</f>
        <v>310149</v>
      </c>
      <c r="O84" s="86">
        <f>O112+O179+O264</f>
        <v>4209047</v>
      </c>
      <c r="P84" s="86">
        <f t="shared" si="18"/>
        <v>1008653</v>
      </c>
      <c r="Q84" s="87">
        <f t="shared" si="50"/>
        <v>80.67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x14ac:dyDescent="0.35">
      <c r="A85" s="48"/>
      <c r="B85" s="49"/>
      <c r="C85" s="49"/>
      <c r="D85" s="49" t="s">
        <v>89</v>
      </c>
      <c r="E85" s="49"/>
      <c r="F85" s="49"/>
      <c r="G85" s="64" t="s">
        <v>66</v>
      </c>
      <c r="H85" s="86">
        <f>H139+H206+H296+H389</f>
        <v>635700</v>
      </c>
      <c r="I85" s="86">
        <f>I139+I206+I296+I389</f>
        <v>543695</v>
      </c>
      <c r="J85" s="86">
        <f>J139+J206+J296+J389</f>
        <v>92005</v>
      </c>
      <c r="K85" s="87">
        <f t="shared" si="15"/>
        <v>85.53</v>
      </c>
      <c r="L85" s="86">
        <f>L139+L206+L296+L389</f>
        <v>635700</v>
      </c>
      <c r="M85" s="86">
        <f>M139+M206+M296+M389</f>
        <v>487313</v>
      </c>
      <c r="N85" s="86">
        <f>N139+N206+N296+N389</f>
        <v>46000</v>
      </c>
      <c r="O85" s="86">
        <f>O139+O206+O296+O389</f>
        <v>533313</v>
      </c>
      <c r="P85" s="86">
        <f t="shared" si="18"/>
        <v>102387</v>
      </c>
      <c r="Q85" s="87">
        <f t="shared" si="50"/>
        <v>83.89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x14ac:dyDescent="0.35">
      <c r="A86" s="48"/>
      <c r="B86" s="49"/>
      <c r="C86" s="49"/>
      <c r="D86" s="49" t="s">
        <v>90</v>
      </c>
      <c r="E86" s="49"/>
      <c r="F86" s="49"/>
      <c r="G86" s="64" t="s">
        <v>68</v>
      </c>
      <c r="H86" s="86">
        <f>H329</f>
        <v>0</v>
      </c>
      <c r="I86" s="86">
        <f>I329</f>
        <v>0</v>
      </c>
      <c r="J86" s="86">
        <f>J331</f>
        <v>0</v>
      </c>
      <c r="K86" s="87" t="e">
        <f t="shared" si="15"/>
        <v>#DIV/0!</v>
      </c>
      <c r="L86" s="86">
        <f>L329</f>
        <v>0</v>
      </c>
      <c r="M86" s="86">
        <f>M329</f>
        <v>0</v>
      </c>
      <c r="N86" s="86">
        <f>N329</f>
        <v>0</v>
      </c>
      <c r="O86" s="86">
        <f>O329</f>
        <v>0</v>
      </c>
      <c r="P86" s="86">
        <f t="shared" si="18"/>
        <v>0</v>
      </c>
      <c r="Q86" s="87" t="e">
        <f t="shared" si="50"/>
        <v>#DIV/0!</v>
      </c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x14ac:dyDescent="0.35">
      <c r="A87" s="48"/>
      <c r="B87" s="49"/>
      <c r="C87" s="49"/>
      <c r="D87" s="49" t="s">
        <v>91</v>
      </c>
      <c r="E87" s="49"/>
      <c r="F87" s="49"/>
      <c r="G87" s="64" t="s">
        <v>70</v>
      </c>
      <c r="H87" s="86">
        <f>H235+H392</f>
        <v>0</v>
      </c>
      <c r="I87" s="86">
        <f>I235+I392</f>
        <v>0</v>
      </c>
      <c r="J87" s="86">
        <f>J235+J392</f>
        <v>0</v>
      </c>
      <c r="K87" s="87" t="e">
        <f t="shared" si="15"/>
        <v>#DIV/0!</v>
      </c>
      <c r="L87" s="86">
        <f>L235+L392</f>
        <v>0</v>
      </c>
      <c r="M87" s="86">
        <f>M235+M392</f>
        <v>0</v>
      </c>
      <c r="N87" s="86">
        <f>N235+N392</f>
        <v>0</v>
      </c>
      <c r="O87" s="86">
        <f>O235+O392</f>
        <v>0</v>
      </c>
      <c r="P87" s="86">
        <f t="shared" si="18"/>
        <v>0</v>
      </c>
      <c r="Q87" s="87" t="e">
        <f t="shared" si="50"/>
        <v>#DIV/0!</v>
      </c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45" x14ac:dyDescent="0.35">
      <c r="A88" s="48"/>
      <c r="B88" s="49"/>
      <c r="C88" s="49"/>
      <c r="D88" s="49">
        <v>51</v>
      </c>
      <c r="E88" s="49"/>
      <c r="F88" s="49"/>
      <c r="G88" s="64" t="s">
        <v>72</v>
      </c>
      <c r="H88" s="86">
        <f>H237+H332+H395</f>
        <v>2400000</v>
      </c>
      <c r="I88" s="86">
        <f>I237+I332+I395</f>
        <v>1927548</v>
      </c>
      <c r="J88" s="86">
        <f>J237+J332+J395</f>
        <v>472452</v>
      </c>
      <c r="K88" s="87">
        <f t="shared" si="15"/>
        <v>80.31</v>
      </c>
      <c r="L88" s="86">
        <f>L237+L332+L395</f>
        <v>2400000</v>
      </c>
      <c r="M88" s="86">
        <f>M237+M332+M395</f>
        <v>1767230</v>
      </c>
      <c r="N88" s="86">
        <f>N237+N332+N395</f>
        <v>156098</v>
      </c>
      <c r="O88" s="86">
        <f>O237+O332+O395</f>
        <v>1923328</v>
      </c>
      <c r="P88" s="86">
        <f t="shared" si="18"/>
        <v>476672</v>
      </c>
      <c r="Q88" s="87">
        <f t="shared" si="50"/>
        <v>80.14</v>
      </c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x14ac:dyDescent="0.35">
      <c r="A89" s="48"/>
      <c r="B89" s="49"/>
      <c r="C89" s="49"/>
      <c r="D89" s="49"/>
      <c r="E89" s="49" t="s">
        <v>32</v>
      </c>
      <c r="F89" s="49"/>
      <c r="G89" s="64" t="s">
        <v>92</v>
      </c>
      <c r="H89" s="86">
        <f>H90+H91+H92+H93+H94</f>
        <v>2400000</v>
      </c>
      <c r="I89" s="86">
        <f>I90+I91+I92+I93+I94</f>
        <v>1927548</v>
      </c>
      <c r="J89" s="86">
        <f>J90+J91+J92+J93+J94</f>
        <v>472452</v>
      </c>
      <c r="K89" s="87">
        <f t="shared" si="15"/>
        <v>80.31</v>
      </c>
      <c r="L89" s="86">
        <f>L90+L91+L92+L93+L94</f>
        <v>2400000</v>
      </c>
      <c r="M89" s="86">
        <f>M90+M91+M92+M93+M94</f>
        <v>1767230</v>
      </c>
      <c r="N89" s="86">
        <f>N90+N91+N92+N93+N94</f>
        <v>156098</v>
      </c>
      <c r="O89" s="86">
        <f>O90+O91+O92+O93+O94</f>
        <v>1923328</v>
      </c>
      <c r="P89" s="86">
        <f t="shared" si="18"/>
        <v>476672</v>
      </c>
      <c r="Q89" s="87">
        <f t="shared" si="50"/>
        <v>80.14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x14ac:dyDescent="0.35">
      <c r="A90" s="48"/>
      <c r="B90" s="49"/>
      <c r="C90" s="49"/>
      <c r="D90" s="49"/>
      <c r="E90" s="49"/>
      <c r="F90" s="49" t="s">
        <v>32</v>
      </c>
      <c r="G90" s="64" t="s">
        <v>93</v>
      </c>
      <c r="H90" s="86">
        <f>H237</f>
        <v>0</v>
      </c>
      <c r="I90" s="86">
        <f>I237</f>
        <v>0</v>
      </c>
      <c r="J90" s="86">
        <f>J237</f>
        <v>0</v>
      </c>
      <c r="K90" s="87" t="e">
        <f t="shared" si="15"/>
        <v>#DIV/0!</v>
      </c>
      <c r="L90" s="86">
        <f>L237</f>
        <v>0</v>
      </c>
      <c r="M90" s="86">
        <f>M237</f>
        <v>0</v>
      </c>
      <c r="N90" s="86">
        <f>N237</f>
        <v>0</v>
      </c>
      <c r="O90" s="86">
        <f>O237</f>
        <v>0</v>
      </c>
      <c r="P90" s="86">
        <f t="shared" si="18"/>
        <v>0</v>
      </c>
      <c r="Q90" s="87" t="e">
        <f t="shared" si="50"/>
        <v>#DIV/0!</v>
      </c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67.5" x14ac:dyDescent="0.35">
      <c r="A91" s="48"/>
      <c r="B91" s="49"/>
      <c r="C91" s="49"/>
      <c r="D91" s="49"/>
      <c r="E91" s="49"/>
      <c r="F91" s="49">
        <v>17</v>
      </c>
      <c r="G91" s="64" t="s">
        <v>94</v>
      </c>
      <c r="H91" s="86">
        <f>H334</f>
        <v>2400000</v>
      </c>
      <c r="I91" s="86">
        <f>I334</f>
        <v>1927548</v>
      </c>
      <c r="J91" s="86">
        <f>J334</f>
        <v>472452</v>
      </c>
      <c r="K91" s="87">
        <f t="shared" si="15"/>
        <v>80.31</v>
      </c>
      <c r="L91" s="86">
        <f>L334</f>
        <v>2400000</v>
      </c>
      <c r="M91" s="86">
        <f>M334</f>
        <v>1767230</v>
      </c>
      <c r="N91" s="86">
        <f>N334</f>
        <v>156098</v>
      </c>
      <c r="O91" s="86">
        <f>O334</f>
        <v>1923328</v>
      </c>
      <c r="P91" s="86">
        <f t="shared" si="18"/>
        <v>476672</v>
      </c>
      <c r="Q91" s="87">
        <f t="shared" si="50"/>
        <v>80.14</v>
      </c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90" x14ac:dyDescent="0.35">
      <c r="A92" s="48"/>
      <c r="B92" s="49"/>
      <c r="C92" s="49"/>
      <c r="D92" s="49"/>
      <c r="E92" s="49"/>
      <c r="F92" s="49">
        <v>18</v>
      </c>
      <c r="G92" s="64" t="s">
        <v>95</v>
      </c>
      <c r="H92" s="86">
        <f>H397</f>
        <v>0</v>
      </c>
      <c r="I92" s="86">
        <f>I397</f>
        <v>0</v>
      </c>
      <c r="J92" s="86">
        <f>J397</f>
        <v>0</v>
      </c>
      <c r="K92" s="87" t="e">
        <f t="shared" si="15"/>
        <v>#DIV/0!</v>
      </c>
      <c r="L92" s="86">
        <f>L397</f>
        <v>0</v>
      </c>
      <c r="M92" s="86">
        <f>M397</f>
        <v>0</v>
      </c>
      <c r="N92" s="86">
        <f>N397</f>
        <v>0</v>
      </c>
      <c r="O92" s="86">
        <f>O397</f>
        <v>0</v>
      </c>
      <c r="P92" s="86">
        <f t="shared" si="18"/>
        <v>0</v>
      </c>
      <c r="Q92" s="87" t="e">
        <f t="shared" si="50"/>
        <v>#DIV/0!</v>
      </c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90" x14ac:dyDescent="0.35">
      <c r="A93" s="48"/>
      <c r="B93" s="49"/>
      <c r="C93" s="49"/>
      <c r="D93" s="49"/>
      <c r="E93" s="49"/>
      <c r="F93" s="49">
        <v>19</v>
      </c>
      <c r="G93" s="64" t="s">
        <v>96</v>
      </c>
      <c r="H93" s="86">
        <f t="shared" ref="H93" si="53">H335</f>
        <v>0</v>
      </c>
      <c r="I93" s="86">
        <f t="shared" ref="I93" si="54">I335</f>
        <v>0</v>
      </c>
      <c r="J93" s="86">
        <f t="shared" ref="J93:J94" si="55">J335</f>
        <v>0</v>
      </c>
      <c r="K93" s="87" t="e">
        <f t="shared" si="15"/>
        <v>#DIV/0!</v>
      </c>
      <c r="L93" s="86">
        <f t="shared" ref="L93:N93" si="56">L335</f>
        <v>0</v>
      </c>
      <c r="M93" s="86">
        <f t="shared" si="56"/>
        <v>0</v>
      </c>
      <c r="N93" s="86">
        <f t="shared" si="56"/>
        <v>0</v>
      </c>
      <c r="O93" s="86">
        <f t="shared" ref="O93" si="57">O335</f>
        <v>0</v>
      </c>
      <c r="P93" s="86">
        <f t="shared" si="18"/>
        <v>0</v>
      </c>
      <c r="Q93" s="87" t="e">
        <f t="shared" si="50"/>
        <v>#DIV/0!</v>
      </c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135" x14ac:dyDescent="0.35">
      <c r="A94" s="48"/>
      <c r="B94" s="49"/>
      <c r="C94" s="49"/>
      <c r="D94" s="49"/>
      <c r="E94" s="49"/>
      <c r="F94" s="49" t="s">
        <v>89</v>
      </c>
      <c r="G94" s="64" t="s">
        <v>97</v>
      </c>
      <c r="H94" s="86">
        <f t="shared" ref="H94" si="58">H336</f>
        <v>0</v>
      </c>
      <c r="I94" s="86">
        <f t="shared" ref="I94" si="59">I336</f>
        <v>0</v>
      </c>
      <c r="J94" s="86">
        <f t="shared" si="55"/>
        <v>0</v>
      </c>
      <c r="K94" s="87" t="e">
        <f t="shared" si="15"/>
        <v>#DIV/0!</v>
      </c>
      <c r="L94" s="86">
        <f t="shared" ref="L94:N94" si="60">L336</f>
        <v>0</v>
      </c>
      <c r="M94" s="86">
        <f t="shared" si="60"/>
        <v>0</v>
      </c>
      <c r="N94" s="86">
        <f t="shared" si="60"/>
        <v>0</v>
      </c>
      <c r="O94" s="86">
        <f t="shared" ref="O94" si="61">O336</f>
        <v>0</v>
      </c>
      <c r="P94" s="86">
        <f t="shared" si="18"/>
        <v>0</v>
      </c>
      <c r="Q94" s="87" t="e">
        <f t="shared" si="50"/>
        <v>#DIV/0!</v>
      </c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x14ac:dyDescent="0.35">
      <c r="A95" s="48"/>
      <c r="B95" s="49"/>
      <c r="C95" s="49"/>
      <c r="D95" s="49">
        <v>55</v>
      </c>
      <c r="E95" s="49"/>
      <c r="F95" s="49"/>
      <c r="G95" s="64" t="s">
        <v>74</v>
      </c>
      <c r="H95" s="86">
        <f>H398</f>
        <v>0</v>
      </c>
      <c r="I95" s="86">
        <f>I398</f>
        <v>0</v>
      </c>
      <c r="J95" s="86"/>
      <c r="K95" s="87" t="e">
        <f t="shared" si="15"/>
        <v>#DIV/0!</v>
      </c>
      <c r="L95" s="86">
        <f>L398</f>
        <v>0</v>
      </c>
      <c r="M95" s="86">
        <f>M398</f>
        <v>0</v>
      </c>
      <c r="N95" s="86">
        <f>N398</f>
        <v>0</v>
      </c>
      <c r="O95" s="86">
        <f>O398</f>
        <v>0</v>
      </c>
      <c r="P95" s="86">
        <f t="shared" si="18"/>
        <v>0</v>
      </c>
      <c r="Q95" s="87" t="e">
        <f t="shared" si="50"/>
        <v>#DIV/0!</v>
      </c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45" x14ac:dyDescent="0.35">
      <c r="A96" s="48"/>
      <c r="B96" s="49"/>
      <c r="C96" s="49"/>
      <c r="D96" s="49">
        <v>56</v>
      </c>
      <c r="E96" s="49"/>
      <c r="F96" s="49"/>
      <c r="G96" s="64" t="s">
        <v>98</v>
      </c>
      <c r="H96" s="86">
        <f>H240+H404</f>
        <v>21880000</v>
      </c>
      <c r="I96" s="86">
        <f>I240+I404</f>
        <v>10884768</v>
      </c>
      <c r="J96" s="86">
        <f>+J404</f>
        <v>10995232</v>
      </c>
      <c r="K96" s="87">
        <f t="shared" si="15"/>
        <v>49.75</v>
      </c>
      <c r="L96" s="86">
        <f>L240+L404</f>
        <v>21880000</v>
      </c>
      <c r="M96" s="86">
        <f>M240+M404</f>
        <v>9140923</v>
      </c>
      <c r="N96" s="86">
        <f>N240+N404</f>
        <v>1349435</v>
      </c>
      <c r="O96" s="86">
        <f>O240+O404</f>
        <v>10490358</v>
      </c>
      <c r="P96" s="86">
        <f t="shared" si="18"/>
        <v>11389642</v>
      </c>
      <c r="Q96" s="87">
        <f t="shared" si="50"/>
        <v>47.94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x14ac:dyDescent="0.35">
      <c r="A97" s="48"/>
      <c r="B97" s="49"/>
      <c r="C97" s="49"/>
      <c r="D97" s="49">
        <v>57</v>
      </c>
      <c r="E97" s="49"/>
      <c r="F97" s="49"/>
      <c r="G97" s="64" t="s">
        <v>78</v>
      </c>
      <c r="H97" s="86">
        <f>H244+H337+H418</f>
        <v>33426500</v>
      </c>
      <c r="I97" s="86">
        <f>I244+I337+I418</f>
        <v>30042236</v>
      </c>
      <c r="J97" s="86">
        <f>J244+J337+J418</f>
        <v>3384264</v>
      </c>
      <c r="K97" s="87">
        <f t="shared" si="15"/>
        <v>89.88</v>
      </c>
      <c r="L97" s="86">
        <f>L244+L337+L418</f>
        <v>33426500</v>
      </c>
      <c r="M97" s="86">
        <f>M244+M337+M418</f>
        <v>29275552</v>
      </c>
      <c r="N97" s="86">
        <f>N244+N337+N418</f>
        <v>756744</v>
      </c>
      <c r="O97" s="86">
        <f>O244+O337+O418</f>
        <v>30032296</v>
      </c>
      <c r="P97" s="86">
        <f t="shared" si="18"/>
        <v>3394204</v>
      </c>
      <c r="Q97" s="87">
        <f t="shared" si="50"/>
        <v>89.85</v>
      </c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x14ac:dyDescent="0.35">
      <c r="A98" s="48"/>
      <c r="B98" s="49"/>
      <c r="C98" s="49"/>
      <c r="D98" s="49"/>
      <c r="E98" s="49" t="s">
        <v>32</v>
      </c>
      <c r="F98" s="49"/>
      <c r="G98" s="64" t="s">
        <v>99</v>
      </c>
      <c r="H98" s="86">
        <f>H245+H338</f>
        <v>9800000</v>
      </c>
      <c r="I98" s="86">
        <f>I245+I338</f>
        <v>7816574</v>
      </c>
      <c r="J98" s="86">
        <f>J245+J338</f>
        <v>1983426</v>
      </c>
      <c r="K98" s="87">
        <f t="shared" si="15"/>
        <v>79.760000000000005</v>
      </c>
      <c r="L98" s="86">
        <f>L245+L338</f>
        <v>9800000</v>
      </c>
      <c r="M98" s="86">
        <f>M245+M338</f>
        <v>7168945</v>
      </c>
      <c r="N98" s="86">
        <f>N245+N338</f>
        <v>647180</v>
      </c>
      <c r="O98" s="86">
        <f>O245+O338</f>
        <v>7816125</v>
      </c>
      <c r="P98" s="86">
        <f t="shared" si="18"/>
        <v>1983875</v>
      </c>
      <c r="Q98" s="87">
        <f t="shared" si="50"/>
        <v>79.760000000000005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x14ac:dyDescent="0.35">
      <c r="A99" s="48"/>
      <c r="B99" s="49"/>
      <c r="C99" s="49"/>
      <c r="D99" s="49"/>
      <c r="E99" s="49" t="s">
        <v>30</v>
      </c>
      <c r="F99" s="49"/>
      <c r="G99" s="64" t="s">
        <v>100</v>
      </c>
      <c r="H99" s="86">
        <f>H100+H101</f>
        <v>23626500</v>
      </c>
      <c r="I99" s="86">
        <f>I100+I101</f>
        <v>22225662</v>
      </c>
      <c r="J99" s="86">
        <f>J100+J101</f>
        <v>1400838</v>
      </c>
      <c r="K99" s="87">
        <f t="shared" si="15"/>
        <v>94.07</v>
      </c>
      <c r="L99" s="86">
        <f>L100+L101</f>
        <v>23626500</v>
      </c>
      <c r="M99" s="86">
        <f>M100+M101</f>
        <v>22106607</v>
      </c>
      <c r="N99" s="86">
        <f>N100+N101</f>
        <v>109564</v>
      </c>
      <c r="O99" s="86">
        <f>O100+O101</f>
        <v>22216171</v>
      </c>
      <c r="P99" s="86">
        <f t="shared" si="18"/>
        <v>1410329</v>
      </c>
      <c r="Q99" s="87">
        <f t="shared" si="50"/>
        <v>94.03</v>
      </c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x14ac:dyDescent="0.35">
      <c r="A100" s="48"/>
      <c r="B100" s="49"/>
      <c r="C100" s="49"/>
      <c r="D100" s="49"/>
      <c r="E100" s="49"/>
      <c r="F100" s="49" t="s">
        <v>32</v>
      </c>
      <c r="G100" s="64" t="s">
        <v>101</v>
      </c>
      <c r="H100" s="86">
        <f>H247+H358+H420</f>
        <v>23614500</v>
      </c>
      <c r="I100" s="86">
        <f>I247+I358+I420</f>
        <v>22214062</v>
      </c>
      <c r="J100" s="86">
        <f>J247+J357+J420</f>
        <v>1400438</v>
      </c>
      <c r="K100" s="87">
        <f t="shared" si="15"/>
        <v>94.07</v>
      </c>
      <c r="L100" s="86">
        <f>L247+L358+L420</f>
        <v>23614500</v>
      </c>
      <c r="M100" s="86">
        <f>M247+M358+M420</f>
        <v>22095036</v>
      </c>
      <c r="N100" s="86">
        <f>N247+N358+N420</f>
        <v>109564</v>
      </c>
      <c r="O100" s="86">
        <f>O247+O358+O420</f>
        <v>22204600</v>
      </c>
      <c r="P100" s="86">
        <f t="shared" si="18"/>
        <v>1409900</v>
      </c>
      <c r="Q100" s="87">
        <f t="shared" si="50"/>
        <v>94.03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x14ac:dyDescent="0.35">
      <c r="A101" s="48"/>
      <c r="B101" s="49"/>
      <c r="C101" s="49"/>
      <c r="D101" s="49"/>
      <c r="E101" s="49"/>
      <c r="F101" s="49" t="s">
        <v>30</v>
      </c>
      <c r="G101" s="64" t="s">
        <v>102</v>
      </c>
      <c r="H101" s="86">
        <f>H248</f>
        <v>12000</v>
      </c>
      <c r="I101" s="86">
        <f>I248</f>
        <v>11600</v>
      </c>
      <c r="J101" s="86">
        <f>J248</f>
        <v>400</v>
      </c>
      <c r="K101" s="87">
        <f t="shared" si="15"/>
        <v>96.67</v>
      </c>
      <c r="L101" s="86">
        <f>L248</f>
        <v>12000</v>
      </c>
      <c r="M101" s="86">
        <f>M248</f>
        <v>11571</v>
      </c>
      <c r="N101" s="86">
        <f>N248+N446</f>
        <v>0</v>
      </c>
      <c r="O101" s="86">
        <f>O248+O446</f>
        <v>11571</v>
      </c>
      <c r="P101" s="86">
        <f t="shared" si="18"/>
        <v>429</v>
      </c>
      <c r="Q101" s="87">
        <f t="shared" si="50"/>
        <v>96.43</v>
      </c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x14ac:dyDescent="0.35">
      <c r="A102" s="48"/>
      <c r="B102" s="49"/>
      <c r="C102" s="49"/>
      <c r="D102" s="49">
        <v>59</v>
      </c>
      <c r="E102" s="49"/>
      <c r="F102" s="49"/>
      <c r="G102" s="64" t="s">
        <v>80</v>
      </c>
      <c r="H102" s="86">
        <f>H157+H362</f>
        <v>1111500</v>
      </c>
      <c r="I102" s="86">
        <f>I157+I362</f>
        <v>1108400</v>
      </c>
      <c r="J102" s="86">
        <f>J157+J362</f>
        <v>3100</v>
      </c>
      <c r="K102" s="87">
        <f t="shared" si="15"/>
        <v>99.72</v>
      </c>
      <c r="L102" s="86">
        <f>L157+L362</f>
        <v>1111500</v>
      </c>
      <c r="M102" s="86">
        <f>M157+M362</f>
        <v>1104696</v>
      </c>
      <c r="N102" s="86">
        <f>N157+N362</f>
        <v>0</v>
      </c>
      <c r="O102" s="86">
        <f>O157+O362</f>
        <v>1104696</v>
      </c>
      <c r="P102" s="86">
        <f t="shared" si="18"/>
        <v>6804</v>
      </c>
      <c r="Q102" s="87">
        <f t="shared" si="50"/>
        <v>99.39</v>
      </c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90" x14ac:dyDescent="0.35">
      <c r="A103" s="48"/>
      <c r="B103" s="49"/>
      <c r="C103" s="49"/>
      <c r="D103" s="49">
        <v>60</v>
      </c>
      <c r="E103" s="49"/>
      <c r="F103" s="49"/>
      <c r="G103" s="88" t="s">
        <v>203</v>
      </c>
      <c r="H103" s="86">
        <f>H448</f>
        <v>0</v>
      </c>
      <c r="I103" s="86">
        <f>I448</f>
        <v>0</v>
      </c>
      <c r="J103" s="86">
        <v>0</v>
      </c>
      <c r="K103" s="87" t="e">
        <f t="shared" si="15"/>
        <v>#DIV/0!</v>
      </c>
      <c r="L103" s="86">
        <f>L448</f>
        <v>0</v>
      </c>
      <c r="M103" s="86">
        <f>M448</f>
        <v>0</v>
      </c>
      <c r="N103" s="86">
        <f>N448</f>
        <v>0</v>
      </c>
      <c r="O103" s="86">
        <f>O448</f>
        <v>0</v>
      </c>
      <c r="P103" s="86">
        <f t="shared" si="18"/>
        <v>0</v>
      </c>
      <c r="Q103" s="87" t="e">
        <f t="shared" si="50"/>
        <v>#DIV/0!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x14ac:dyDescent="0.35">
      <c r="A104" s="48"/>
      <c r="B104" s="49"/>
      <c r="C104" s="49"/>
      <c r="D104" s="49" t="s">
        <v>105</v>
      </c>
      <c r="E104" s="49"/>
      <c r="F104" s="49"/>
      <c r="G104" s="64" t="s">
        <v>83</v>
      </c>
      <c r="H104" s="86">
        <f>H249+H365</f>
        <v>0</v>
      </c>
      <c r="I104" s="86">
        <f>I249+I365</f>
        <v>0</v>
      </c>
      <c r="J104" s="86">
        <f>J105</f>
        <v>0</v>
      </c>
      <c r="K104" s="87" t="e">
        <f t="shared" si="15"/>
        <v>#DIV/0!</v>
      </c>
      <c r="L104" s="86">
        <f t="shared" ref="L104:O105" si="62">L249+L365</f>
        <v>0</v>
      </c>
      <c r="M104" s="86">
        <f t="shared" si="62"/>
        <v>0</v>
      </c>
      <c r="N104" s="86">
        <f t="shared" si="62"/>
        <v>0</v>
      </c>
      <c r="O104" s="86">
        <f t="shared" si="62"/>
        <v>0</v>
      </c>
      <c r="P104" s="86">
        <f t="shared" si="18"/>
        <v>0</v>
      </c>
      <c r="Q104" s="87" t="e">
        <f t="shared" si="50"/>
        <v>#DIV/0!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x14ac:dyDescent="0.35">
      <c r="A105" s="48"/>
      <c r="B105" s="49"/>
      <c r="C105" s="49"/>
      <c r="D105" s="49">
        <v>71</v>
      </c>
      <c r="E105" s="49"/>
      <c r="F105" s="49"/>
      <c r="G105" s="64" t="s">
        <v>85</v>
      </c>
      <c r="H105" s="86">
        <f>H250+H366</f>
        <v>0</v>
      </c>
      <c r="I105" s="86">
        <f>I250+I366</f>
        <v>0</v>
      </c>
      <c r="J105" s="86">
        <f>J250+J366</f>
        <v>0</v>
      </c>
      <c r="K105" s="87" t="e">
        <f t="shared" si="15"/>
        <v>#DIV/0!</v>
      </c>
      <c r="L105" s="86">
        <f t="shared" si="62"/>
        <v>0</v>
      </c>
      <c r="M105" s="86">
        <f t="shared" si="62"/>
        <v>0</v>
      </c>
      <c r="N105" s="86">
        <f t="shared" si="62"/>
        <v>0</v>
      </c>
      <c r="O105" s="86">
        <f t="shared" si="62"/>
        <v>0</v>
      </c>
      <c r="P105" s="86">
        <f t="shared" si="18"/>
        <v>0</v>
      </c>
      <c r="Q105" s="87" t="e">
        <f t="shared" si="50"/>
        <v>#DIV/0!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idden="1" x14ac:dyDescent="0.35">
      <c r="A106" s="48"/>
      <c r="B106" s="49"/>
      <c r="C106" s="49"/>
      <c r="D106" s="49">
        <v>79</v>
      </c>
      <c r="E106" s="49"/>
      <c r="F106" s="49"/>
      <c r="G106" s="64" t="s">
        <v>106</v>
      </c>
      <c r="H106" s="86">
        <f>H107+H108</f>
        <v>0</v>
      </c>
      <c r="I106" s="86">
        <f>I107+I108</f>
        <v>0</v>
      </c>
      <c r="J106" s="86">
        <f t="shared" ref="J106" si="63">J107+J108</f>
        <v>0</v>
      </c>
      <c r="K106" s="87" t="e">
        <f t="shared" si="15"/>
        <v>#DIV/0!</v>
      </c>
      <c r="L106" s="86">
        <f>L107+L108</f>
        <v>0</v>
      </c>
      <c r="M106" s="86">
        <f>M107+M108</f>
        <v>0</v>
      </c>
      <c r="N106" s="86">
        <f>N107+N108</f>
        <v>0</v>
      </c>
      <c r="O106" s="86">
        <f>O373</f>
        <v>0</v>
      </c>
      <c r="P106" s="86">
        <f t="shared" si="18"/>
        <v>0</v>
      </c>
      <c r="Q106" s="87" t="e">
        <f t="shared" si="50"/>
        <v>#DIV/0!</v>
      </c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idden="1" x14ac:dyDescent="0.35">
      <c r="A107" s="48"/>
      <c r="B107" s="49"/>
      <c r="C107" s="49"/>
      <c r="D107" s="49" t="s">
        <v>107</v>
      </c>
      <c r="E107" s="49"/>
      <c r="F107" s="49"/>
      <c r="G107" s="64" t="s">
        <v>108</v>
      </c>
      <c r="H107" s="86">
        <v>0</v>
      </c>
      <c r="I107" s="86">
        <v>0</v>
      </c>
      <c r="J107" s="86">
        <v>0</v>
      </c>
      <c r="K107" s="87" t="e">
        <f t="shared" si="15"/>
        <v>#DIV/0!</v>
      </c>
      <c r="L107" s="86">
        <v>0</v>
      </c>
      <c r="M107" s="86">
        <v>0</v>
      </c>
      <c r="N107" s="86">
        <v>0</v>
      </c>
      <c r="O107" s="86">
        <v>0</v>
      </c>
      <c r="P107" s="86">
        <f t="shared" si="18"/>
        <v>0</v>
      </c>
      <c r="Q107" s="8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idden="1" x14ac:dyDescent="0.35">
      <c r="A108" s="48"/>
      <c r="B108" s="49"/>
      <c r="C108" s="49"/>
      <c r="D108" s="49">
        <v>81</v>
      </c>
      <c r="E108" s="49"/>
      <c r="F108" s="49"/>
      <c r="G108" s="64" t="s">
        <v>109</v>
      </c>
      <c r="H108" s="86">
        <f>H376</f>
        <v>0</v>
      </c>
      <c r="I108" s="86">
        <f>I376</f>
        <v>0</v>
      </c>
      <c r="J108" s="86">
        <f>J376</f>
        <v>0</v>
      </c>
      <c r="K108" s="87" t="e">
        <f t="shared" si="15"/>
        <v>#DIV/0!</v>
      </c>
      <c r="L108" s="86">
        <f>L376</f>
        <v>0</v>
      </c>
      <c r="M108" s="86">
        <f>M376</f>
        <v>0</v>
      </c>
      <c r="N108" s="86">
        <f>N376</f>
        <v>0</v>
      </c>
      <c r="O108" s="86">
        <f>O376</f>
        <v>0</v>
      </c>
      <c r="P108" s="86">
        <f t="shared" si="18"/>
        <v>0</v>
      </c>
      <c r="Q108" s="8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45.75" thickBot="1" x14ac:dyDescent="0.4">
      <c r="A109" s="93"/>
      <c r="B109" s="94"/>
      <c r="C109" s="94"/>
      <c r="D109" s="94">
        <v>85</v>
      </c>
      <c r="E109" s="94"/>
      <c r="F109" s="94"/>
      <c r="G109" s="95" t="s">
        <v>86</v>
      </c>
      <c r="H109" s="96">
        <f>+H257+H377+H451+H159</f>
        <v>0</v>
      </c>
      <c r="I109" s="96">
        <f>+I257+I377+I451+I159</f>
        <v>0</v>
      </c>
      <c r="J109" s="96">
        <f>+J257+J377+J451</f>
        <v>0</v>
      </c>
      <c r="K109" s="97"/>
      <c r="L109" s="96">
        <f>+L257+L377+L451+L159</f>
        <v>0</v>
      </c>
      <c r="M109" s="96">
        <f>+M257+M377+M451+M159</f>
        <v>-674103</v>
      </c>
      <c r="N109" s="96">
        <f>+N257+N377+N451+N159</f>
        <v>-178938</v>
      </c>
      <c r="O109" s="96">
        <f>+O257+O377+O451+O159</f>
        <v>-853041</v>
      </c>
      <c r="P109" s="96">
        <f t="shared" si="18"/>
        <v>853041</v>
      </c>
      <c r="Q109" s="9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67.5" x14ac:dyDescent="0.35">
      <c r="A110" s="193" t="s">
        <v>110</v>
      </c>
      <c r="B110" s="194"/>
      <c r="C110" s="194"/>
      <c r="D110" s="194"/>
      <c r="E110" s="194"/>
      <c r="F110" s="194"/>
      <c r="G110" s="98" t="s">
        <v>111</v>
      </c>
      <c r="H110" s="99">
        <f>H111+H159</f>
        <v>1113000</v>
      </c>
      <c r="I110" s="99">
        <f>I111+I159</f>
        <v>1112300</v>
      </c>
      <c r="J110" s="99">
        <f>J111+J159</f>
        <v>700</v>
      </c>
      <c r="K110" s="100">
        <f>ROUND(I110/H110*100,2)</f>
        <v>99.94</v>
      </c>
      <c r="L110" s="99">
        <f>L111+L159</f>
        <v>1113000</v>
      </c>
      <c r="M110" s="101">
        <f>M111+M159</f>
        <v>1108562</v>
      </c>
      <c r="N110" s="99">
        <f>N111+N159</f>
        <v>0</v>
      </c>
      <c r="O110" s="102">
        <f>O111+O159</f>
        <v>1108562</v>
      </c>
      <c r="P110" s="102">
        <f t="shared" si="18"/>
        <v>4438</v>
      </c>
      <c r="Q110" s="85">
        <f t="shared" si="50"/>
        <v>99.6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x14ac:dyDescent="0.35">
      <c r="A111" s="48"/>
      <c r="B111" s="49"/>
      <c r="C111" s="49"/>
      <c r="D111" s="49" t="s">
        <v>32</v>
      </c>
      <c r="E111" s="49"/>
      <c r="F111" s="49"/>
      <c r="G111" s="103" t="s">
        <v>62</v>
      </c>
      <c r="H111" s="104">
        <f>H112+H139+H157</f>
        <v>1113000</v>
      </c>
      <c r="I111" s="104">
        <f>I112+I139+I157</f>
        <v>1112300</v>
      </c>
      <c r="J111" s="104">
        <f>J112+J139+J157</f>
        <v>700</v>
      </c>
      <c r="K111" s="105">
        <f>ROUND(I111/H111*100,2)</f>
        <v>99.94</v>
      </c>
      <c r="L111" s="104">
        <f>L112+L139+L157</f>
        <v>1113000</v>
      </c>
      <c r="M111" s="86">
        <f>M112+M139+M157</f>
        <v>1108562</v>
      </c>
      <c r="N111" s="104">
        <f>N112+N139+N157</f>
        <v>0</v>
      </c>
      <c r="O111" s="106">
        <f>O112+O139+O157</f>
        <v>1108562</v>
      </c>
      <c r="P111" s="106">
        <f t="shared" si="18"/>
        <v>4438</v>
      </c>
      <c r="Q111" s="107">
        <f t="shared" si="50"/>
        <v>99.6</v>
      </c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x14ac:dyDescent="0.35">
      <c r="A112" s="48"/>
      <c r="B112" s="49"/>
      <c r="C112" s="49"/>
      <c r="D112" s="49" t="s">
        <v>88</v>
      </c>
      <c r="E112" s="49"/>
      <c r="F112" s="49"/>
      <c r="G112" s="103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86">
        <f>M113+M132+M130</f>
        <v>0</v>
      </c>
      <c r="N112" s="104">
        <f>N113+N132+N130</f>
        <v>0</v>
      </c>
      <c r="O112" s="106">
        <f>O113+O132+O130</f>
        <v>0</v>
      </c>
      <c r="P112" s="106">
        <f t="shared" si="18"/>
        <v>0</v>
      </c>
      <c r="Q112" s="107" t="e">
        <f t="shared" si="50"/>
        <v>#DIV/0!</v>
      </c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x14ac:dyDescent="0.35">
      <c r="A113" s="48"/>
      <c r="B113" s="49"/>
      <c r="C113" s="49"/>
      <c r="D113" s="49"/>
      <c r="E113" s="49" t="s">
        <v>32</v>
      </c>
      <c r="F113" s="49"/>
      <c r="G113" s="64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86">
        <f>SUM(M114:M129)</f>
        <v>0</v>
      </c>
      <c r="N113" s="104">
        <f>SUM(N114:N129)</f>
        <v>0</v>
      </c>
      <c r="O113" s="106">
        <f>SUM(O114:O129)</f>
        <v>0</v>
      </c>
      <c r="P113" s="106">
        <f t="shared" si="18"/>
        <v>0</v>
      </c>
      <c r="Q113" s="10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x14ac:dyDescent="0.35">
      <c r="A114" s="63"/>
      <c r="B114" s="59"/>
      <c r="C114" s="59"/>
      <c r="D114" s="59"/>
      <c r="E114" s="59"/>
      <c r="F114" s="59" t="s">
        <v>32</v>
      </c>
      <c r="G114" s="66" t="s">
        <v>113</v>
      </c>
      <c r="H114" s="108"/>
      <c r="I114" s="108"/>
      <c r="J114" s="108">
        <f t="shared" ref="J114:J156" si="64">H114-I114</f>
        <v>0</v>
      </c>
      <c r="K114" s="105"/>
      <c r="L114" s="108"/>
      <c r="M114" s="109"/>
      <c r="N114" s="108"/>
      <c r="O114" s="110">
        <f>M114+N114</f>
        <v>0</v>
      </c>
      <c r="P114" s="110">
        <f t="shared" si="18"/>
        <v>0</v>
      </c>
      <c r="Q114" s="10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idden="1" x14ac:dyDescent="0.35">
      <c r="A115" s="63"/>
      <c r="B115" s="59"/>
      <c r="C115" s="59"/>
      <c r="D115" s="59"/>
      <c r="E115" s="59"/>
      <c r="F115" s="59" t="s">
        <v>30</v>
      </c>
      <c r="G115" s="66" t="s">
        <v>293</v>
      </c>
      <c r="H115" s="108"/>
      <c r="I115" s="108"/>
      <c r="J115" s="108">
        <f t="shared" si="64"/>
        <v>0</v>
      </c>
      <c r="K115" s="105"/>
      <c r="L115" s="108"/>
      <c r="M115" s="109"/>
      <c r="N115" s="108"/>
      <c r="O115" s="110">
        <f t="shared" ref="O115:O138" si="65">M115+N115</f>
        <v>0</v>
      </c>
      <c r="P115" s="110">
        <f t="shared" si="18"/>
        <v>0</v>
      </c>
      <c r="Q115" s="10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x14ac:dyDescent="0.35">
      <c r="A116" s="63"/>
      <c r="B116" s="59"/>
      <c r="C116" s="59"/>
      <c r="D116" s="59"/>
      <c r="E116" s="59"/>
      <c r="F116" s="59" t="s">
        <v>114</v>
      </c>
      <c r="G116" s="66" t="s">
        <v>291</v>
      </c>
      <c r="H116" s="108"/>
      <c r="I116" s="108"/>
      <c r="J116" s="108">
        <f t="shared" si="64"/>
        <v>0</v>
      </c>
      <c r="K116" s="105"/>
      <c r="L116" s="108"/>
      <c r="M116" s="109"/>
      <c r="N116" s="108"/>
      <c r="O116" s="110">
        <f t="shared" si="65"/>
        <v>0</v>
      </c>
      <c r="P116" s="110">
        <f t="shared" si="18"/>
        <v>0</v>
      </c>
      <c r="Q116" s="10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idden="1" x14ac:dyDescent="0.35">
      <c r="A117" s="63"/>
      <c r="B117" s="59"/>
      <c r="C117" s="59"/>
      <c r="D117" s="59"/>
      <c r="E117" s="59"/>
      <c r="F117" s="59" t="s">
        <v>22</v>
      </c>
      <c r="G117" s="66" t="s">
        <v>292</v>
      </c>
      <c r="H117" s="108"/>
      <c r="I117" s="108"/>
      <c r="J117" s="108">
        <f t="shared" si="64"/>
        <v>0</v>
      </c>
      <c r="K117" s="105"/>
      <c r="L117" s="108"/>
      <c r="M117" s="109"/>
      <c r="N117" s="108"/>
      <c r="O117" s="110">
        <f t="shared" si="65"/>
        <v>0</v>
      </c>
      <c r="P117" s="110">
        <f t="shared" si="18"/>
        <v>0</v>
      </c>
      <c r="Q117" s="10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idden="1" x14ac:dyDescent="0.35">
      <c r="A118" s="63"/>
      <c r="B118" s="59"/>
      <c r="C118" s="59"/>
      <c r="D118" s="59"/>
      <c r="E118" s="59"/>
      <c r="F118" s="59" t="s">
        <v>33</v>
      </c>
      <c r="G118" s="66" t="s">
        <v>294</v>
      </c>
      <c r="H118" s="108"/>
      <c r="I118" s="108"/>
      <c r="J118" s="108">
        <f t="shared" si="64"/>
        <v>0</v>
      </c>
      <c r="K118" s="105"/>
      <c r="L118" s="108"/>
      <c r="M118" s="109"/>
      <c r="N118" s="108"/>
      <c r="O118" s="110">
        <f t="shared" si="65"/>
        <v>0</v>
      </c>
      <c r="P118" s="110">
        <f t="shared" si="18"/>
        <v>0</v>
      </c>
      <c r="Q118" s="10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idden="1" x14ac:dyDescent="0.35">
      <c r="A119" s="63"/>
      <c r="B119" s="59"/>
      <c r="C119" s="59"/>
      <c r="D119" s="59"/>
      <c r="E119" s="59"/>
      <c r="F119" s="59" t="s">
        <v>124</v>
      </c>
      <c r="G119" s="66" t="s">
        <v>282</v>
      </c>
      <c r="H119" s="108"/>
      <c r="I119" s="108"/>
      <c r="J119" s="108">
        <f t="shared" si="64"/>
        <v>0</v>
      </c>
      <c r="K119" s="105"/>
      <c r="L119" s="108"/>
      <c r="M119" s="109"/>
      <c r="N119" s="108"/>
      <c r="O119" s="110">
        <f t="shared" si="65"/>
        <v>0</v>
      </c>
      <c r="P119" s="110">
        <f t="shared" si="18"/>
        <v>0</v>
      </c>
      <c r="Q119" s="10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idden="1" x14ac:dyDescent="0.35">
      <c r="A120" s="63"/>
      <c r="B120" s="59"/>
      <c r="C120" s="59"/>
      <c r="D120" s="59"/>
      <c r="E120" s="59"/>
      <c r="F120" s="59" t="s">
        <v>115</v>
      </c>
      <c r="G120" s="66" t="s">
        <v>295</v>
      </c>
      <c r="H120" s="108"/>
      <c r="I120" s="108"/>
      <c r="J120" s="108">
        <f t="shared" si="64"/>
        <v>0</v>
      </c>
      <c r="K120" s="105"/>
      <c r="L120" s="108"/>
      <c r="M120" s="109"/>
      <c r="N120" s="108"/>
      <c r="O120" s="110">
        <f t="shared" si="65"/>
        <v>0</v>
      </c>
      <c r="P120" s="110">
        <f t="shared" si="18"/>
        <v>0</v>
      </c>
      <c r="Q120" s="10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idden="1" x14ac:dyDescent="0.35">
      <c r="A121" s="63"/>
      <c r="B121" s="59"/>
      <c r="C121" s="59"/>
      <c r="D121" s="59"/>
      <c r="E121" s="59"/>
      <c r="F121" s="59" t="s">
        <v>38</v>
      </c>
      <c r="G121" s="66" t="s">
        <v>296</v>
      </c>
      <c r="H121" s="108"/>
      <c r="I121" s="108"/>
      <c r="J121" s="108">
        <f t="shared" si="64"/>
        <v>0</v>
      </c>
      <c r="K121" s="105"/>
      <c r="L121" s="108"/>
      <c r="M121" s="109"/>
      <c r="N121" s="108"/>
      <c r="O121" s="110">
        <f t="shared" si="65"/>
        <v>0</v>
      </c>
      <c r="P121" s="110">
        <f t="shared" si="18"/>
        <v>0</v>
      </c>
      <c r="Q121" s="10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idden="1" x14ac:dyDescent="0.35">
      <c r="A122" s="63"/>
      <c r="B122" s="59"/>
      <c r="C122" s="59"/>
      <c r="D122" s="59"/>
      <c r="E122" s="59"/>
      <c r="F122" s="59" t="s">
        <v>88</v>
      </c>
      <c r="G122" s="66" t="s">
        <v>285</v>
      </c>
      <c r="H122" s="108"/>
      <c r="I122" s="108"/>
      <c r="J122" s="108">
        <f t="shared" si="64"/>
        <v>0</v>
      </c>
      <c r="K122" s="105"/>
      <c r="L122" s="108"/>
      <c r="M122" s="109"/>
      <c r="N122" s="108"/>
      <c r="O122" s="110">
        <f t="shared" si="65"/>
        <v>0</v>
      </c>
      <c r="P122" s="110">
        <f t="shared" si="18"/>
        <v>0</v>
      </c>
      <c r="Q122" s="10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idden="1" x14ac:dyDescent="0.35">
      <c r="A123" s="63"/>
      <c r="B123" s="59"/>
      <c r="C123" s="59"/>
      <c r="D123" s="59"/>
      <c r="E123" s="59"/>
      <c r="F123" s="59">
        <v>11</v>
      </c>
      <c r="G123" s="66" t="s">
        <v>286</v>
      </c>
      <c r="H123" s="108"/>
      <c r="I123" s="108"/>
      <c r="J123" s="108">
        <f t="shared" si="64"/>
        <v>0</v>
      </c>
      <c r="K123" s="105"/>
      <c r="L123" s="108"/>
      <c r="M123" s="109"/>
      <c r="N123" s="108"/>
      <c r="O123" s="110">
        <f t="shared" si="65"/>
        <v>0</v>
      </c>
      <c r="P123" s="110">
        <f t="shared" si="18"/>
        <v>0</v>
      </c>
      <c r="Q123" s="10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45" hidden="1" x14ac:dyDescent="0.35">
      <c r="A124" s="63"/>
      <c r="B124" s="59"/>
      <c r="C124" s="59"/>
      <c r="D124" s="59"/>
      <c r="E124" s="59"/>
      <c r="F124" s="59">
        <v>12</v>
      </c>
      <c r="G124" s="66" t="s">
        <v>297</v>
      </c>
      <c r="H124" s="108"/>
      <c r="I124" s="108"/>
      <c r="J124" s="108">
        <f t="shared" si="64"/>
        <v>0</v>
      </c>
      <c r="K124" s="105"/>
      <c r="L124" s="108"/>
      <c r="M124" s="109"/>
      <c r="N124" s="108"/>
      <c r="O124" s="110">
        <f t="shared" si="65"/>
        <v>0</v>
      </c>
      <c r="P124" s="110">
        <f t="shared" si="18"/>
        <v>0</v>
      </c>
      <c r="Q124" s="10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idden="1" x14ac:dyDescent="0.35">
      <c r="A125" s="63"/>
      <c r="B125" s="59"/>
      <c r="C125" s="59"/>
      <c r="D125" s="59"/>
      <c r="E125" s="59"/>
      <c r="F125" s="59">
        <v>13</v>
      </c>
      <c r="G125" s="66" t="s">
        <v>298</v>
      </c>
      <c r="H125" s="108"/>
      <c r="I125" s="108"/>
      <c r="J125" s="108">
        <f t="shared" si="64"/>
        <v>0</v>
      </c>
      <c r="K125" s="105"/>
      <c r="L125" s="108"/>
      <c r="M125" s="109"/>
      <c r="N125" s="108"/>
      <c r="O125" s="110">
        <f t="shared" si="65"/>
        <v>0</v>
      </c>
      <c r="P125" s="110">
        <f t="shared" si="18"/>
        <v>0</v>
      </c>
      <c r="Q125" s="10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idden="1" x14ac:dyDescent="0.35">
      <c r="A126" s="63"/>
      <c r="B126" s="59"/>
      <c r="C126" s="59"/>
      <c r="D126" s="59"/>
      <c r="E126" s="59"/>
      <c r="F126" s="59">
        <v>14</v>
      </c>
      <c r="G126" s="66" t="s">
        <v>272</v>
      </c>
      <c r="H126" s="108"/>
      <c r="I126" s="108"/>
      <c r="J126" s="108">
        <f t="shared" si="64"/>
        <v>0</v>
      </c>
      <c r="K126" s="105"/>
      <c r="L126" s="108"/>
      <c r="M126" s="109"/>
      <c r="N126" s="108"/>
      <c r="O126" s="110">
        <f t="shared" si="65"/>
        <v>0</v>
      </c>
      <c r="P126" s="110">
        <f t="shared" ref="P126:P182" si="66">L126-O126</f>
        <v>0</v>
      </c>
      <c r="Q126" s="10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45" hidden="1" x14ac:dyDescent="0.35">
      <c r="A127" s="63"/>
      <c r="B127" s="59"/>
      <c r="C127" s="59"/>
      <c r="D127" s="59"/>
      <c r="E127" s="59"/>
      <c r="F127" s="59">
        <v>15</v>
      </c>
      <c r="G127" s="66" t="s">
        <v>299</v>
      </c>
      <c r="H127" s="108"/>
      <c r="I127" s="108"/>
      <c r="J127" s="108">
        <f t="shared" si="64"/>
        <v>0</v>
      </c>
      <c r="K127" s="105"/>
      <c r="L127" s="108"/>
      <c r="M127" s="109"/>
      <c r="N127" s="108"/>
      <c r="O127" s="110">
        <f t="shared" si="65"/>
        <v>0</v>
      </c>
      <c r="P127" s="110">
        <f t="shared" si="66"/>
        <v>0</v>
      </c>
      <c r="Q127" s="10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x14ac:dyDescent="0.35">
      <c r="A128" s="63"/>
      <c r="B128" s="59"/>
      <c r="C128" s="59"/>
      <c r="D128" s="59"/>
      <c r="E128" s="59"/>
      <c r="F128" s="59">
        <v>17</v>
      </c>
      <c r="G128" s="66" t="s">
        <v>274</v>
      </c>
      <c r="H128" s="108"/>
      <c r="I128" s="108"/>
      <c r="J128" s="108">
        <f t="shared" si="64"/>
        <v>0</v>
      </c>
      <c r="K128" s="105"/>
      <c r="L128" s="108"/>
      <c r="M128" s="109"/>
      <c r="N128" s="108"/>
      <c r="O128" s="110">
        <f t="shared" si="65"/>
        <v>0</v>
      </c>
      <c r="P128" s="110">
        <f t="shared" si="66"/>
        <v>0</v>
      </c>
      <c r="Q128" s="10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x14ac:dyDescent="0.35">
      <c r="A129" s="63"/>
      <c r="B129" s="59"/>
      <c r="C129" s="59"/>
      <c r="D129" s="59"/>
      <c r="E129" s="59"/>
      <c r="F129" s="59" t="s">
        <v>90</v>
      </c>
      <c r="G129" s="66" t="s">
        <v>273</v>
      </c>
      <c r="H129" s="108"/>
      <c r="I129" s="108"/>
      <c r="J129" s="108">
        <f t="shared" si="64"/>
        <v>0</v>
      </c>
      <c r="K129" s="105"/>
      <c r="L129" s="108"/>
      <c r="M129" s="109"/>
      <c r="N129" s="108"/>
      <c r="O129" s="110">
        <f t="shared" si="65"/>
        <v>0</v>
      </c>
      <c r="P129" s="110">
        <f t="shared" si="66"/>
        <v>0</v>
      </c>
      <c r="Q129" s="10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x14ac:dyDescent="0.35">
      <c r="A130" s="63"/>
      <c r="B130" s="59"/>
      <c r="C130" s="59"/>
      <c r="D130" s="59"/>
      <c r="E130" s="111" t="s">
        <v>55</v>
      </c>
      <c r="F130" s="49"/>
      <c r="G130" s="64" t="s">
        <v>116</v>
      </c>
      <c r="H130" s="104">
        <f>H131</f>
        <v>0</v>
      </c>
      <c r="I130" s="104">
        <f>I131</f>
        <v>0</v>
      </c>
      <c r="J130" s="108">
        <f t="shared" si="64"/>
        <v>0</v>
      </c>
      <c r="K130" s="105"/>
      <c r="L130" s="104">
        <f>L131</f>
        <v>0</v>
      </c>
      <c r="M130" s="86">
        <f>M131</f>
        <v>0</v>
      </c>
      <c r="N130" s="104">
        <f>N131</f>
        <v>0</v>
      </c>
      <c r="O130" s="106">
        <f>O131</f>
        <v>0</v>
      </c>
      <c r="P130" s="106">
        <f t="shared" si="66"/>
        <v>0</v>
      </c>
      <c r="Q130" s="10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x14ac:dyDescent="0.35">
      <c r="A131" s="63"/>
      <c r="B131" s="59"/>
      <c r="C131" s="59"/>
      <c r="D131" s="59"/>
      <c r="E131" s="59"/>
      <c r="F131" s="112" t="s">
        <v>104</v>
      </c>
      <c r="G131" s="66" t="s">
        <v>117</v>
      </c>
      <c r="H131" s="108"/>
      <c r="I131" s="108"/>
      <c r="J131" s="108">
        <f t="shared" si="64"/>
        <v>0</v>
      </c>
      <c r="K131" s="105"/>
      <c r="L131" s="108"/>
      <c r="M131" s="109"/>
      <c r="N131" s="108"/>
      <c r="O131" s="110">
        <f t="shared" si="65"/>
        <v>0</v>
      </c>
      <c r="P131" s="110">
        <f t="shared" si="66"/>
        <v>0</v>
      </c>
      <c r="Q131" s="10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x14ac:dyDescent="0.35">
      <c r="A132" s="48"/>
      <c r="B132" s="49"/>
      <c r="C132" s="49"/>
      <c r="D132" s="49"/>
      <c r="E132" s="49" t="s">
        <v>43</v>
      </c>
      <c r="F132" s="49"/>
      <c r="G132" s="64" t="s">
        <v>118</v>
      </c>
      <c r="H132" s="104">
        <f>H133+H134+H135+H136+H137+H138</f>
        <v>0</v>
      </c>
      <c r="I132" s="104">
        <f>I133+I134+I135+I136+I137+I138</f>
        <v>0</v>
      </c>
      <c r="J132" s="108">
        <f t="shared" si="64"/>
        <v>0</v>
      </c>
      <c r="K132" s="105"/>
      <c r="L132" s="104">
        <f>L133+L134+L135+L136+L137+L138</f>
        <v>0</v>
      </c>
      <c r="M132" s="86">
        <f>M133+M134+M135+M136+M137+M138</f>
        <v>0</v>
      </c>
      <c r="N132" s="104">
        <f>N133+N134+N135+N136+N137+N138</f>
        <v>0</v>
      </c>
      <c r="O132" s="106">
        <f>O133+O134+O135+O136+O137+O138</f>
        <v>0</v>
      </c>
      <c r="P132" s="106">
        <f t="shared" si="66"/>
        <v>0</v>
      </c>
      <c r="Q132" s="10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idden="1" x14ac:dyDescent="0.35">
      <c r="A133" s="63"/>
      <c r="B133" s="59"/>
      <c r="C133" s="59"/>
      <c r="D133" s="59"/>
      <c r="E133" s="59"/>
      <c r="F133" s="59" t="s">
        <v>32</v>
      </c>
      <c r="G133" s="66" t="s">
        <v>119</v>
      </c>
      <c r="H133" s="108"/>
      <c r="I133" s="108"/>
      <c r="J133" s="108">
        <f t="shared" si="64"/>
        <v>0</v>
      </c>
      <c r="K133" s="105"/>
      <c r="L133" s="108"/>
      <c r="M133" s="109"/>
      <c r="N133" s="108"/>
      <c r="O133" s="110">
        <f t="shared" si="65"/>
        <v>0</v>
      </c>
      <c r="P133" s="110">
        <f t="shared" si="66"/>
        <v>0</v>
      </c>
      <c r="Q133" s="10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idden="1" x14ac:dyDescent="0.35">
      <c r="A134" s="63"/>
      <c r="B134" s="59"/>
      <c r="C134" s="59"/>
      <c r="D134" s="59"/>
      <c r="E134" s="59"/>
      <c r="F134" s="59" t="s">
        <v>30</v>
      </c>
      <c r="G134" s="66" t="s">
        <v>120</v>
      </c>
      <c r="H134" s="108"/>
      <c r="I134" s="108"/>
      <c r="J134" s="108">
        <f t="shared" si="64"/>
        <v>0</v>
      </c>
      <c r="K134" s="105"/>
      <c r="L134" s="108"/>
      <c r="M134" s="109"/>
      <c r="N134" s="108"/>
      <c r="O134" s="110">
        <f t="shared" si="65"/>
        <v>0</v>
      </c>
      <c r="P134" s="110">
        <f t="shared" si="66"/>
        <v>0</v>
      </c>
      <c r="Q134" s="10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idden="1" x14ac:dyDescent="0.35">
      <c r="A135" s="63"/>
      <c r="B135" s="59"/>
      <c r="C135" s="59"/>
      <c r="D135" s="59"/>
      <c r="E135" s="59"/>
      <c r="F135" s="59" t="s">
        <v>43</v>
      </c>
      <c r="G135" s="66" t="s">
        <v>121</v>
      </c>
      <c r="H135" s="108"/>
      <c r="I135" s="108"/>
      <c r="J135" s="108">
        <f t="shared" si="64"/>
        <v>0</v>
      </c>
      <c r="K135" s="105"/>
      <c r="L135" s="108"/>
      <c r="M135" s="109"/>
      <c r="N135" s="108"/>
      <c r="O135" s="110">
        <f t="shared" si="65"/>
        <v>0</v>
      </c>
      <c r="P135" s="110">
        <f t="shared" si="66"/>
        <v>0</v>
      </c>
      <c r="Q135" s="10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45" hidden="1" x14ac:dyDescent="0.35">
      <c r="A136" s="63"/>
      <c r="B136" s="59"/>
      <c r="C136" s="59"/>
      <c r="D136" s="59"/>
      <c r="E136" s="59"/>
      <c r="F136" s="59" t="s">
        <v>22</v>
      </c>
      <c r="G136" s="66" t="s">
        <v>122</v>
      </c>
      <c r="H136" s="108"/>
      <c r="I136" s="108"/>
      <c r="J136" s="108">
        <f t="shared" si="64"/>
        <v>0</v>
      </c>
      <c r="K136" s="105"/>
      <c r="L136" s="108"/>
      <c r="M136" s="109"/>
      <c r="N136" s="108"/>
      <c r="O136" s="110">
        <f t="shared" si="65"/>
        <v>0</v>
      </c>
      <c r="P136" s="110">
        <f t="shared" si="66"/>
        <v>0</v>
      </c>
      <c r="Q136" s="10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idden="1" x14ac:dyDescent="0.35">
      <c r="A137" s="63"/>
      <c r="B137" s="59"/>
      <c r="C137" s="59"/>
      <c r="D137" s="59"/>
      <c r="E137" s="59"/>
      <c r="F137" s="59" t="s">
        <v>33</v>
      </c>
      <c r="G137" s="66" t="s">
        <v>123</v>
      </c>
      <c r="H137" s="108"/>
      <c r="I137" s="108"/>
      <c r="J137" s="108">
        <f t="shared" si="64"/>
        <v>0</v>
      </c>
      <c r="K137" s="105"/>
      <c r="L137" s="108"/>
      <c r="M137" s="109"/>
      <c r="N137" s="108"/>
      <c r="O137" s="110">
        <f t="shared" si="65"/>
        <v>0</v>
      </c>
      <c r="P137" s="110">
        <f t="shared" si="66"/>
        <v>0</v>
      </c>
      <c r="Q137" s="10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x14ac:dyDescent="0.35">
      <c r="A138" s="63"/>
      <c r="B138" s="59"/>
      <c r="C138" s="59"/>
      <c r="D138" s="59"/>
      <c r="E138" s="59"/>
      <c r="F138" s="59" t="s">
        <v>124</v>
      </c>
      <c r="G138" s="66" t="s">
        <v>125</v>
      </c>
      <c r="H138" s="108"/>
      <c r="I138" s="108"/>
      <c r="J138" s="108">
        <f t="shared" si="64"/>
        <v>0</v>
      </c>
      <c r="K138" s="105"/>
      <c r="L138" s="108"/>
      <c r="M138" s="109"/>
      <c r="N138" s="108"/>
      <c r="O138" s="110">
        <f t="shared" si="65"/>
        <v>0</v>
      </c>
      <c r="P138" s="110">
        <f t="shared" si="66"/>
        <v>0</v>
      </c>
      <c r="Q138" s="10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x14ac:dyDescent="0.35">
      <c r="A139" s="48"/>
      <c r="B139" s="49"/>
      <c r="C139" s="49"/>
      <c r="D139" s="49" t="s">
        <v>89</v>
      </c>
      <c r="E139" s="49"/>
      <c r="F139" s="49"/>
      <c r="G139" s="103" t="s">
        <v>66</v>
      </c>
      <c r="H139" s="104">
        <f>H140+H147+H151+H152</f>
        <v>4000</v>
      </c>
      <c r="I139" s="104">
        <f>I140+I147+I151+I152</f>
        <v>3900</v>
      </c>
      <c r="J139" s="108">
        <f t="shared" si="64"/>
        <v>100</v>
      </c>
      <c r="K139" s="105"/>
      <c r="L139" s="104">
        <f>L140+L147+L151+L152</f>
        <v>4000</v>
      </c>
      <c r="M139" s="86">
        <f>M140+M147+M151+M152</f>
        <v>3866</v>
      </c>
      <c r="N139" s="104">
        <f>N140+N147+N151+N152</f>
        <v>0</v>
      </c>
      <c r="O139" s="106">
        <f>O140+O147+O151+O152</f>
        <v>3866</v>
      </c>
      <c r="P139" s="106">
        <f t="shared" si="66"/>
        <v>134</v>
      </c>
      <c r="Q139" s="10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x14ac:dyDescent="0.35">
      <c r="A140" s="48"/>
      <c r="B140" s="49"/>
      <c r="C140" s="49"/>
      <c r="D140" s="49"/>
      <c r="E140" s="49" t="s">
        <v>32</v>
      </c>
      <c r="F140" s="49"/>
      <c r="G140" s="64" t="s">
        <v>302</v>
      </c>
      <c r="H140" s="104">
        <f>SUM(H141:H146)</f>
        <v>0</v>
      </c>
      <c r="I140" s="104">
        <f>SUM(I141:I146)</f>
        <v>0</v>
      </c>
      <c r="J140" s="108">
        <f t="shared" si="64"/>
        <v>0</v>
      </c>
      <c r="K140" s="105"/>
      <c r="L140" s="104">
        <f>SUM(L141:L146)</f>
        <v>0</v>
      </c>
      <c r="M140" s="86">
        <f>SUM(M141:M146)</f>
        <v>0</v>
      </c>
      <c r="N140" s="104">
        <f>SUM(N141:N146)</f>
        <v>0</v>
      </c>
      <c r="O140" s="106">
        <f>SUM(O141:O146)</f>
        <v>0</v>
      </c>
      <c r="P140" s="106">
        <f t="shared" si="66"/>
        <v>0</v>
      </c>
      <c r="Q140" s="10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idden="1" x14ac:dyDescent="0.35">
      <c r="A141" s="63"/>
      <c r="B141" s="59"/>
      <c r="C141" s="59"/>
      <c r="D141" s="59"/>
      <c r="E141" s="59"/>
      <c r="F141" s="59" t="s">
        <v>32</v>
      </c>
      <c r="G141" s="66" t="s">
        <v>300</v>
      </c>
      <c r="H141" s="108"/>
      <c r="I141" s="108"/>
      <c r="J141" s="108">
        <f t="shared" si="64"/>
        <v>0</v>
      </c>
      <c r="K141" s="105"/>
      <c r="L141" s="108"/>
      <c r="M141" s="109"/>
      <c r="N141" s="108"/>
      <c r="O141" s="110">
        <f t="shared" ref="O141:O146" si="67">M141+N141</f>
        <v>0</v>
      </c>
      <c r="P141" s="110">
        <f t="shared" si="66"/>
        <v>0</v>
      </c>
      <c r="Q141" s="10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idden="1" x14ac:dyDescent="0.35">
      <c r="A142" s="63"/>
      <c r="B142" s="59"/>
      <c r="C142" s="59"/>
      <c r="D142" s="59"/>
      <c r="E142" s="59"/>
      <c r="F142" s="59" t="s">
        <v>30</v>
      </c>
      <c r="G142" s="66" t="s">
        <v>301</v>
      </c>
      <c r="H142" s="108"/>
      <c r="I142" s="108"/>
      <c r="J142" s="108">
        <f t="shared" si="64"/>
        <v>0</v>
      </c>
      <c r="K142" s="105"/>
      <c r="L142" s="108"/>
      <c r="M142" s="109"/>
      <c r="N142" s="108"/>
      <c r="O142" s="110">
        <f t="shared" si="67"/>
        <v>0</v>
      </c>
      <c r="P142" s="110">
        <f t="shared" si="66"/>
        <v>0</v>
      </c>
      <c r="Q142" s="10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idden="1" x14ac:dyDescent="0.35">
      <c r="A143" s="63"/>
      <c r="B143" s="59"/>
      <c r="C143" s="59"/>
      <c r="D143" s="59"/>
      <c r="E143" s="59"/>
      <c r="F143" s="59" t="s">
        <v>43</v>
      </c>
      <c r="G143" s="66" t="s">
        <v>303</v>
      </c>
      <c r="H143" s="108"/>
      <c r="I143" s="108"/>
      <c r="J143" s="108">
        <f t="shared" si="64"/>
        <v>0</v>
      </c>
      <c r="K143" s="105"/>
      <c r="L143" s="108"/>
      <c r="M143" s="109"/>
      <c r="N143" s="108"/>
      <c r="O143" s="110">
        <f t="shared" si="67"/>
        <v>0</v>
      </c>
      <c r="P143" s="110">
        <f t="shared" si="66"/>
        <v>0</v>
      </c>
      <c r="Q143" s="10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idden="1" x14ac:dyDescent="0.35">
      <c r="A144" s="63"/>
      <c r="B144" s="59"/>
      <c r="C144" s="59"/>
      <c r="D144" s="59"/>
      <c r="E144" s="59"/>
      <c r="F144" s="59" t="s">
        <v>22</v>
      </c>
      <c r="G144" s="66" t="s">
        <v>304</v>
      </c>
      <c r="H144" s="108"/>
      <c r="I144" s="108"/>
      <c r="J144" s="108">
        <f t="shared" si="64"/>
        <v>0</v>
      </c>
      <c r="K144" s="105"/>
      <c r="L144" s="108"/>
      <c r="M144" s="109"/>
      <c r="N144" s="108"/>
      <c r="O144" s="110">
        <f t="shared" si="67"/>
        <v>0</v>
      </c>
      <c r="P144" s="110">
        <f t="shared" si="66"/>
        <v>0</v>
      </c>
      <c r="Q144" s="10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45" x14ac:dyDescent="0.35">
      <c r="A145" s="63"/>
      <c r="B145" s="59"/>
      <c r="C145" s="59"/>
      <c r="D145" s="59"/>
      <c r="E145" s="59"/>
      <c r="F145" s="59" t="s">
        <v>38</v>
      </c>
      <c r="G145" s="66" t="s">
        <v>305</v>
      </c>
      <c r="H145" s="108"/>
      <c r="I145" s="108"/>
      <c r="J145" s="108">
        <f t="shared" si="64"/>
        <v>0</v>
      </c>
      <c r="K145" s="105"/>
      <c r="L145" s="108"/>
      <c r="M145" s="109"/>
      <c r="N145" s="108"/>
      <c r="O145" s="110">
        <f t="shared" si="67"/>
        <v>0</v>
      </c>
      <c r="P145" s="110">
        <f t="shared" si="66"/>
        <v>0</v>
      </c>
      <c r="Q145" s="10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45" hidden="1" x14ac:dyDescent="0.35">
      <c r="A146" s="63"/>
      <c r="B146" s="59"/>
      <c r="C146" s="59"/>
      <c r="D146" s="59"/>
      <c r="E146" s="59"/>
      <c r="F146" s="59" t="s">
        <v>90</v>
      </c>
      <c r="G146" s="66" t="s">
        <v>306</v>
      </c>
      <c r="H146" s="108"/>
      <c r="I146" s="108"/>
      <c r="J146" s="108">
        <f t="shared" si="64"/>
        <v>0</v>
      </c>
      <c r="K146" s="105"/>
      <c r="L146" s="108"/>
      <c r="M146" s="109"/>
      <c r="N146" s="108"/>
      <c r="O146" s="110">
        <f t="shared" si="67"/>
        <v>0</v>
      </c>
      <c r="P146" s="110">
        <f t="shared" si="66"/>
        <v>0</v>
      </c>
      <c r="Q146" s="10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idden="1" x14ac:dyDescent="0.35">
      <c r="A147" s="48"/>
      <c r="B147" s="49"/>
      <c r="C147" s="49"/>
      <c r="D147" s="49"/>
      <c r="E147" s="49" t="s">
        <v>114</v>
      </c>
      <c r="F147" s="49"/>
      <c r="G147" s="103" t="s">
        <v>150</v>
      </c>
      <c r="H147" s="104">
        <f>H148+H149+H150</f>
        <v>0</v>
      </c>
      <c r="I147" s="104">
        <f>I148+I149+I150</f>
        <v>0</v>
      </c>
      <c r="J147" s="108">
        <f t="shared" si="64"/>
        <v>0</v>
      </c>
      <c r="K147" s="105"/>
      <c r="L147" s="104">
        <f>L148+L149+L150</f>
        <v>0</v>
      </c>
      <c r="M147" s="86">
        <f>M148+M149+M150</f>
        <v>0</v>
      </c>
      <c r="N147" s="104">
        <f>N148+N149+N150</f>
        <v>0</v>
      </c>
      <c r="O147" s="106">
        <f>O148+O149+O150</f>
        <v>0</v>
      </c>
      <c r="P147" s="106">
        <f t="shared" si="66"/>
        <v>0</v>
      </c>
      <c r="Q147" s="10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idden="1" x14ac:dyDescent="0.35">
      <c r="A148" s="63"/>
      <c r="B148" s="59"/>
      <c r="C148" s="59"/>
      <c r="D148" s="59"/>
      <c r="E148" s="59"/>
      <c r="F148" s="59" t="s">
        <v>32</v>
      </c>
      <c r="G148" s="66" t="s">
        <v>307</v>
      </c>
      <c r="H148" s="108"/>
      <c r="I148" s="108"/>
      <c r="J148" s="108">
        <f t="shared" si="64"/>
        <v>0</v>
      </c>
      <c r="K148" s="105"/>
      <c r="L148" s="108"/>
      <c r="M148" s="109"/>
      <c r="N148" s="108"/>
      <c r="O148" s="110">
        <f t="shared" ref="O148:O151" si="68">M148+N148</f>
        <v>0</v>
      </c>
      <c r="P148" s="110">
        <f t="shared" si="66"/>
        <v>0</v>
      </c>
      <c r="Q148" s="10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idden="1" x14ac:dyDescent="0.35">
      <c r="A149" s="63"/>
      <c r="B149" s="59"/>
      <c r="C149" s="59"/>
      <c r="D149" s="59"/>
      <c r="E149" s="59"/>
      <c r="F149" s="59" t="s">
        <v>43</v>
      </c>
      <c r="G149" s="66" t="s">
        <v>308</v>
      </c>
      <c r="H149" s="108"/>
      <c r="I149" s="108"/>
      <c r="J149" s="108">
        <f t="shared" si="64"/>
        <v>0</v>
      </c>
      <c r="K149" s="105"/>
      <c r="L149" s="108"/>
      <c r="M149" s="109"/>
      <c r="N149" s="108"/>
      <c r="O149" s="110">
        <f t="shared" si="68"/>
        <v>0</v>
      </c>
      <c r="P149" s="110">
        <f t="shared" si="66"/>
        <v>0</v>
      </c>
      <c r="Q149" s="10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idden="1" x14ac:dyDescent="0.35">
      <c r="A150" s="63"/>
      <c r="B150" s="59"/>
      <c r="C150" s="59"/>
      <c r="D150" s="59"/>
      <c r="E150" s="59"/>
      <c r="F150" s="59" t="s">
        <v>90</v>
      </c>
      <c r="G150" s="66" t="s">
        <v>151</v>
      </c>
      <c r="H150" s="108"/>
      <c r="I150" s="108"/>
      <c r="J150" s="108">
        <f t="shared" si="64"/>
        <v>0</v>
      </c>
      <c r="K150" s="105"/>
      <c r="L150" s="108"/>
      <c r="M150" s="109"/>
      <c r="N150" s="108"/>
      <c r="O150" s="110">
        <f t="shared" si="68"/>
        <v>0</v>
      </c>
      <c r="P150" s="110">
        <f t="shared" si="66"/>
        <v>0</v>
      </c>
      <c r="Q150" s="10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idden="1" x14ac:dyDescent="0.35">
      <c r="A151" s="63"/>
      <c r="B151" s="59"/>
      <c r="C151" s="59"/>
      <c r="D151" s="59"/>
      <c r="E151" s="59">
        <v>13</v>
      </c>
      <c r="F151" s="59"/>
      <c r="G151" s="66" t="s">
        <v>309</v>
      </c>
      <c r="H151" s="108"/>
      <c r="I151" s="108"/>
      <c r="J151" s="108">
        <f t="shared" si="64"/>
        <v>0</v>
      </c>
      <c r="K151" s="105"/>
      <c r="L151" s="108"/>
      <c r="M151" s="109"/>
      <c r="N151" s="108"/>
      <c r="O151" s="110">
        <f t="shared" si="68"/>
        <v>0</v>
      </c>
      <c r="P151" s="110">
        <f t="shared" si="66"/>
        <v>0</v>
      </c>
      <c r="Q151" s="10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x14ac:dyDescent="0.35">
      <c r="A152" s="48"/>
      <c r="B152" s="49"/>
      <c r="C152" s="49"/>
      <c r="D152" s="49"/>
      <c r="E152" s="49" t="s">
        <v>90</v>
      </c>
      <c r="F152" s="49"/>
      <c r="G152" s="103" t="s">
        <v>314</v>
      </c>
      <c r="H152" s="104">
        <f>H153+H154+H155+H156</f>
        <v>4000</v>
      </c>
      <c r="I152" s="104">
        <f>I153+I154+I155+I156</f>
        <v>3900</v>
      </c>
      <c r="J152" s="108">
        <f t="shared" si="64"/>
        <v>100</v>
      </c>
      <c r="K152" s="105"/>
      <c r="L152" s="104">
        <f>L153+L154+L155+L156</f>
        <v>4000</v>
      </c>
      <c r="M152" s="86">
        <f>M153+M154+M155+M156</f>
        <v>3866</v>
      </c>
      <c r="N152" s="104">
        <f>N153+N154+N155+N156</f>
        <v>0</v>
      </c>
      <c r="O152" s="106">
        <f>O153+O154+O155+O156</f>
        <v>3866</v>
      </c>
      <c r="P152" s="106">
        <f t="shared" si="66"/>
        <v>134</v>
      </c>
      <c r="Q152" s="10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idden="1" x14ac:dyDescent="0.35">
      <c r="A153" s="63"/>
      <c r="B153" s="59"/>
      <c r="C153" s="59"/>
      <c r="D153" s="59"/>
      <c r="E153" s="59"/>
      <c r="F153" s="59" t="s">
        <v>30</v>
      </c>
      <c r="G153" s="66" t="s">
        <v>290</v>
      </c>
      <c r="H153" s="108"/>
      <c r="I153" s="108"/>
      <c r="J153" s="108">
        <f t="shared" si="64"/>
        <v>0</v>
      </c>
      <c r="K153" s="105"/>
      <c r="L153" s="108"/>
      <c r="M153" s="109"/>
      <c r="N153" s="108"/>
      <c r="O153" s="110">
        <f t="shared" ref="O153:O159" si="69">M153+N153</f>
        <v>0</v>
      </c>
      <c r="P153" s="110">
        <f t="shared" si="66"/>
        <v>0</v>
      </c>
      <c r="Q153" s="10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idden="1" x14ac:dyDescent="0.35">
      <c r="A154" s="63"/>
      <c r="B154" s="59"/>
      <c r="C154" s="59"/>
      <c r="D154" s="59"/>
      <c r="E154" s="59"/>
      <c r="F154" s="59" t="s">
        <v>22</v>
      </c>
      <c r="G154" s="66" t="s">
        <v>310</v>
      </c>
      <c r="H154" s="108"/>
      <c r="I154" s="108"/>
      <c r="J154" s="108">
        <f t="shared" si="64"/>
        <v>0</v>
      </c>
      <c r="K154" s="105"/>
      <c r="L154" s="108"/>
      <c r="M154" s="109"/>
      <c r="N154" s="108"/>
      <c r="O154" s="110">
        <f t="shared" si="69"/>
        <v>0</v>
      </c>
      <c r="P154" s="110">
        <f t="shared" si="66"/>
        <v>0</v>
      </c>
      <c r="Q154" s="10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45" x14ac:dyDescent="0.35">
      <c r="A155" s="63"/>
      <c r="B155" s="59"/>
      <c r="C155" s="59"/>
      <c r="D155" s="59"/>
      <c r="E155" s="59"/>
      <c r="F155" s="59" t="s">
        <v>33</v>
      </c>
      <c r="G155" s="66" t="s">
        <v>289</v>
      </c>
      <c r="H155" s="108">
        <v>4000</v>
      </c>
      <c r="I155" s="108">
        <v>3900</v>
      </c>
      <c r="J155" s="108">
        <f t="shared" si="64"/>
        <v>100</v>
      </c>
      <c r="K155" s="105"/>
      <c r="L155" s="108">
        <v>4000</v>
      </c>
      <c r="M155" s="109">
        <v>3866</v>
      </c>
      <c r="N155" s="108"/>
      <c r="O155" s="110">
        <f t="shared" si="69"/>
        <v>3866</v>
      </c>
      <c r="P155" s="110">
        <f t="shared" si="66"/>
        <v>134</v>
      </c>
      <c r="Q155" s="10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idden="1" x14ac:dyDescent="0.35">
      <c r="A156" s="63"/>
      <c r="B156" s="59"/>
      <c r="C156" s="59"/>
      <c r="D156" s="59"/>
      <c r="E156" s="59"/>
      <c r="F156" s="59" t="s">
        <v>90</v>
      </c>
      <c r="G156" s="66" t="s">
        <v>311</v>
      </c>
      <c r="H156" s="108"/>
      <c r="I156" s="108"/>
      <c r="J156" s="108">
        <f t="shared" si="64"/>
        <v>0</v>
      </c>
      <c r="K156" s="105"/>
      <c r="L156" s="108"/>
      <c r="M156" s="109"/>
      <c r="N156" s="108"/>
      <c r="O156" s="110">
        <f t="shared" si="69"/>
        <v>0</v>
      </c>
      <c r="P156" s="110">
        <f t="shared" si="66"/>
        <v>0</v>
      </c>
      <c r="Q156" s="10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x14ac:dyDescent="0.35">
      <c r="A157" s="48"/>
      <c r="B157" s="49"/>
      <c r="C157" s="49"/>
      <c r="D157" s="49">
        <v>59</v>
      </c>
      <c r="E157" s="49"/>
      <c r="F157" s="49"/>
      <c r="G157" s="103" t="s">
        <v>313</v>
      </c>
      <c r="H157" s="104">
        <f>+H158</f>
        <v>1109000</v>
      </c>
      <c r="I157" s="104">
        <f>+I158</f>
        <v>1108400</v>
      </c>
      <c r="J157" s="104">
        <f t="shared" ref="J157" si="70">+J158</f>
        <v>600</v>
      </c>
      <c r="K157" s="105">
        <f>ROUND(I157/H157*100,2)</f>
        <v>99.95</v>
      </c>
      <c r="L157" s="104">
        <f>+L158</f>
        <v>1109000</v>
      </c>
      <c r="M157" s="104">
        <f>+M158</f>
        <v>1104696</v>
      </c>
      <c r="N157" s="104">
        <f>+N158</f>
        <v>0</v>
      </c>
      <c r="O157" s="104">
        <f t="shared" ref="O157" si="71">+O158</f>
        <v>1104696</v>
      </c>
      <c r="P157" s="106">
        <f t="shared" si="66"/>
        <v>4304</v>
      </c>
      <c r="Q157" s="107">
        <f t="shared" ref="Q157:Q178" si="72">ROUND(O157/L157*100,2)</f>
        <v>99.61</v>
      </c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x14ac:dyDescent="0.35">
      <c r="A158" s="63"/>
      <c r="B158" s="59"/>
      <c r="C158" s="59"/>
      <c r="D158" s="59"/>
      <c r="E158" s="59">
        <v>25</v>
      </c>
      <c r="F158" s="59"/>
      <c r="G158" s="66" t="s">
        <v>312</v>
      </c>
      <c r="H158" s="108">
        <v>1109000</v>
      </c>
      <c r="I158" s="108">
        <v>1108400</v>
      </c>
      <c r="J158" s="108">
        <f t="shared" ref="J158:J176" si="73">H158-I158</f>
        <v>600</v>
      </c>
      <c r="K158" s="105">
        <f>ROUND(I158/H158*100,2)</f>
        <v>99.95</v>
      </c>
      <c r="L158" s="108">
        <v>1109000</v>
      </c>
      <c r="M158" s="109">
        <v>1104696</v>
      </c>
      <c r="N158" s="108">
        <v>0</v>
      </c>
      <c r="O158" s="110">
        <f t="shared" si="69"/>
        <v>1104696</v>
      </c>
      <c r="P158" s="110">
        <f t="shared" si="66"/>
        <v>4304</v>
      </c>
      <c r="Q158" s="107">
        <f t="shared" si="72"/>
        <v>99.61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45" x14ac:dyDescent="0.35">
      <c r="A159" s="113" t="s">
        <v>126</v>
      </c>
      <c r="B159" s="114"/>
      <c r="C159" s="114"/>
      <c r="D159" s="115">
        <v>85</v>
      </c>
      <c r="E159" s="114"/>
      <c r="F159" s="114"/>
      <c r="G159" s="116" t="s">
        <v>127</v>
      </c>
      <c r="H159" s="117"/>
      <c r="I159" s="117"/>
      <c r="J159" s="117">
        <f t="shared" si="73"/>
        <v>0</v>
      </c>
      <c r="K159" s="118"/>
      <c r="L159" s="117"/>
      <c r="M159" s="119"/>
      <c r="N159" s="117"/>
      <c r="O159" s="120">
        <f t="shared" si="69"/>
        <v>0</v>
      </c>
      <c r="P159" s="120">
        <f t="shared" si="66"/>
        <v>0</v>
      </c>
      <c r="Q159" s="12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45" x14ac:dyDescent="0.35">
      <c r="A160" s="48" t="s">
        <v>110</v>
      </c>
      <c r="B160" s="49" t="s">
        <v>32</v>
      </c>
      <c r="C160" s="49"/>
      <c r="D160" s="49"/>
      <c r="E160" s="49"/>
      <c r="F160" s="49"/>
      <c r="G160" s="64" t="s">
        <v>128</v>
      </c>
      <c r="H160" s="104">
        <f>H157</f>
        <v>1109000</v>
      </c>
      <c r="I160" s="104">
        <f>I157</f>
        <v>1108400</v>
      </c>
      <c r="J160" s="108">
        <f t="shared" si="73"/>
        <v>600</v>
      </c>
      <c r="K160" s="105">
        <f t="shared" ref="K160:K175" si="74">ROUND(I160/H160*100,2)</f>
        <v>99.95</v>
      </c>
      <c r="L160" s="104">
        <f>L157</f>
        <v>1109000</v>
      </c>
      <c r="M160" s="104">
        <f>M157</f>
        <v>1104696</v>
      </c>
      <c r="N160" s="104">
        <f>N157</f>
        <v>0</v>
      </c>
      <c r="O160" s="104">
        <f>O157</f>
        <v>1104696</v>
      </c>
      <c r="P160" s="106">
        <f t="shared" si="66"/>
        <v>4304</v>
      </c>
      <c r="Q160" s="107">
        <f t="shared" si="72"/>
        <v>99.61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45" x14ac:dyDescent="0.35">
      <c r="A161" s="48"/>
      <c r="B161" s="49" t="s">
        <v>30</v>
      </c>
      <c r="C161" s="49"/>
      <c r="D161" s="49"/>
      <c r="E161" s="49"/>
      <c r="F161" s="49"/>
      <c r="G161" s="64" t="s">
        <v>129</v>
      </c>
      <c r="H161" s="104">
        <f>H162+H163</f>
        <v>4000</v>
      </c>
      <c r="I161" s="104">
        <f>I162+I163</f>
        <v>3900</v>
      </c>
      <c r="J161" s="108">
        <f t="shared" si="73"/>
        <v>100</v>
      </c>
      <c r="K161" s="105">
        <f t="shared" si="74"/>
        <v>97.5</v>
      </c>
      <c r="L161" s="104">
        <f>L162+L163</f>
        <v>4000</v>
      </c>
      <c r="M161" s="104">
        <f>M162+M163</f>
        <v>3866</v>
      </c>
      <c r="N161" s="104">
        <f>N162+N163</f>
        <v>0</v>
      </c>
      <c r="O161" s="104">
        <f>O162+O163</f>
        <v>3866</v>
      </c>
      <c r="P161" s="106">
        <f t="shared" si="66"/>
        <v>134</v>
      </c>
      <c r="Q161" s="107">
        <f t="shared" si="72"/>
        <v>96.65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45" x14ac:dyDescent="0.35">
      <c r="A162" s="48"/>
      <c r="B162" s="49"/>
      <c r="C162" s="49" t="s">
        <v>32</v>
      </c>
      <c r="D162" s="49"/>
      <c r="E162" s="49"/>
      <c r="F162" s="49"/>
      <c r="G162" s="64" t="s">
        <v>130</v>
      </c>
      <c r="H162" s="104">
        <f>H155</f>
        <v>4000</v>
      </c>
      <c r="I162" s="104">
        <f>I155</f>
        <v>3900</v>
      </c>
      <c r="J162" s="108">
        <f t="shared" si="73"/>
        <v>100</v>
      </c>
      <c r="K162" s="105">
        <f t="shared" si="74"/>
        <v>97.5</v>
      </c>
      <c r="L162" s="104">
        <f>L155</f>
        <v>4000</v>
      </c>
      <c r="M162" s="104">
        <f>M155</f>
        <v>3866</v>
      </c>
      <c r="N162" s="104">
        <f>N155</f>
        <v>0</v>
      </c>
      <c r="O162" s="104">
        <f>O155</f>
        <v>3866</v>
      </c>
      <c r="P162" s="106">
        <f t="shared" si="66"/>
        <v>134</v>
      </c>
      <c r="Q162" s="107">
        <f t="shared" si="72"/>
        <v>96.65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x14ac:dyDescent="0.35">
      <c r="A163" s="48"/>
      <c r="B163" s="49"/>
      <c r="C163" s="49" t="s">
        <v>30</v>
      </c>
      <c r="D163" s="49"/>
      <c r="E163" s="49"/>
      <c r="F163" s="49"/>
      <c r="G163" s="64" t="s">
        <v>131</v>
      </c>
      <c r="H163" s="104">
        <f>H110-H155-H157</f>
        <v>0</v>
      </c>
      <c r="I163" s="104">
        <f>I110-I155-I157</f>
        <v>0</v>
      </c>
      <c r="J163" s="108">
        <f t="shared" si="73"/>
        <v>0</v>
      </c>
      <c r="K163" s="105" t="e">
        <f t="shared" si="74"/>
        <v>#DIV/0!</v>
      </c>
      <c r="L163" s="104">
        <f>L110-L155-L157</f>
        <v>0</v>
      </c>
      <c r="M163" s="104">
        <f>M110-M155-M157</f>
        <v>0</v>
      </c>
      <c r="N163" s="104">
        <f>N110-N155-N157</f>
        <v>0</v>
      </c>
      <c r="O163" s="104">
        <f>O110-O155-O157</f>
        <v>0</v>
      </c>
      <c r="P163" s="106">
        <f t="shared" si="66"/>
        <v>0</v>
      </c>
      <c r="Q163" s="107" t="e">
        <f t="shared" si="72"/>
        <v>#DIV/0!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45" x14ac:dyDescent="0.35">
      <c r="A164" s="48" t="s">
        <v>132</v>
      </c>
      <c r="B164" s="49" t="s">
        <v>22</v>
      </c>
      <c r="C164" s="49"/>
      <c r="D164" s="49"/>
      <c r="E164" s="49"/>
      <c r="F164" s="49"/>
      <c r="G164" s="64" t="s">
        <v>133</v>
      </c>
      <c r="H164" s="104">
        <f>+H165+H174</f>
        <v>41046900</v>
      </c>
      <c r="I164" s="104">
        <f>+I165+I174</f>
        <v>26623040</v>
      </c>
      <c r="J164" s="108">
        <f t="shared" si="73"/>
        <v>14423860</v>
      </c>
      <c r="K164" s="105">
        <f t="shared" si="74"/>
        <v>64.86</v>
      </c>
      <c r="L164" s="104">
        <f>+L165+L174</f>
        <v>41046900</v>
      </c>
      <c r="M164" s="104">
        <f>+M165+M174</f>
        <v>23574582</v>
      </c>
      <c r="N164" s="104">
        <f>+N165+N174</f>
        <v>2503928</v>
      </c>
      <c r="O164" s="104">
        <f>+O165+O174</f>
        <v>26078510</v>
      </c>
      <c r="P164" s="106">
        <f t="shared" si="66"/>
        <v>14968390</v>
      </c>
      <c r="Q164" s="107">
        <f t="shared" si="72"/>
        <v>63.53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x14ac:dyDescent="0.35">
      <c r="A165" s="48"/>
      <c r="B165" s="49"/>
      <c r="C165" s="49"/>
      <c r="D165" s="49" t="s">
        <v>32</v>
      </c>
      <c r="E165" s="49"/>
      <c r="F165" s="49"/>
      <c r="G165" s="64" t="s">
        <v>62</v>
      </c>
      <c r="H165" s="104">
        <f>+H166+H167+H168+H169+H170+H171+H172+H173</f>
        <v>41046900</v>
      </c>
      <c r="I165" s="104">
        <f>+I166+I167+I168+I169+I170+I171+I172+I173</f>
        <v>26623040</v>
      </c>
      <c r="J165" s="104">
        <f>+J166+J167+J168+J169+J170+J171+J172+J173</f>
        <v>14423860</v>
      </c>
      <c r="K165" s="105">
        <f t="shared" si="74"/>
        <v>64.86</v>
      </c>
      <c r="L165" s="104">
        <f>+L166+L167+L168+L169+L170+L171+L172+L173</f>
        <v>41046900</v>
      </c>
      <c r="M165" s="104">
        <f>+M166+M167+M168+M169+M170+M171+M172+M173</f>
        <v>23574582</v>
      </c>
      <c r="N165" s="104">
        <f>+N166+N167+N168+N169+N170+N171+N172+N173</f>
        <v>2503928</v>
      </c>
      <c r="O165" s="104">
        <f>+O166+O167+O168+O169+O170+O171+O172+O173</f>
        <v>26078510</v>
      </c>
      <c r="P165" s="106">
        <f t="shared" si="66"/>
        <v>14968390</v>
      </c>
      <c r="Q165" s="107">
        <f t="shared" si="72"/>
        <v>63.53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x14ac:dyDescent="0.35">
      <c r="A166" s="48"/>
      <c r="B166" s="49"/>
      <c r="C166" s="49"/>
      <c r="D166" s="49" t="s">
        <v>88</v>
      </c>
      <c r="E166" s="49"/>
      <c r="F166" s="49"/>
      <c r="G166" s="64" t="s">
        <v>134</v>
      </c>
      <c r="H166" s="104">
        <f>+H179+H264+H112</f>
        <v>5217700</v>
      </c>
      <c r="I166" s="104">
        <f>+I179+I264+I112</f>
        <v>4340450</v>
      </c>
      <c r="J166" s="108">
        <f t="shared" si="73"/>
        <v>877250</v>
      </c>
      <c r="K166" s="105">
        <f t="shared" si="74"/>
        <v>83.19</v>
      </c>
      <c r="L166" s="104">
        <f>+L179+L264+L112</f>
        <v>5217700</v>
      </c>
      <c r="M166" s="104">
        <f>+M179+M264+M112</f>
        <v>3898898</v>
      </c>
      <c r="N166" s="104">
        <f>+N179+N264+N112</f>
        <v>310149</v>
      </c>
      <c r="O166" s="104">
        <f>+O179+O264+O112</f>
        <v>4209047</v>
      </c>
      <c r="P166" s="106">
        <f t="shared" si="66"/>
        <v>1008653</v>
      </c>
      <c r="Q166" s="107">
        <f t="shared" si="72"/>
        <v>80.67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x14ac:dyDescent="0.35">
      <c r="A167" s="48"/>
      <c r="B167" s="49"/>
      <c r="C167" s="49"/>
      <c r="D167" s="49" t="s">
        <v>89</v>
      </c>
      <c r="E167" s="49"/>
      <c r="F167" s="49"/>
      <c r="G167" s="64" t="s">
        <v>135</v>
      </c>
      <c r="H167" s="104">
        <f>+H206+H296+H139</f>
        <v>625700</v>
      </c>
      <c r="I167" s="104">
        <f>+I206+I296+I139</f>
        <v>533700</v>
      </c>
      <c r="J167" s="108">
        <f t="shared" si="73"/>
        <v>92000</v>
      </c>
      <c r="K167" s="105">
        <f t="shared" si="74"/>
        <v>85.3</v>
      </c>
      <c r="L167" s="104">
        <f>+L206+L296+L139</f>
        <v>625700</v>
      </c>
      <c r="M167" s="104">
        <f>+M206+M296+M139</f>
        <v>482319</v>
      </c>
      <c r="N167" s="104">
        <f>+N206+N296+N139</f>
        <v>41066</v>
      </c>
      <c r="O167" s="104">
        <f>+O206+O296+O139</f>
        <v>523385</v>
      </c>
      <c r="P167" s="106">
        <f t="shared" si="66"/>
        <v>102315</v>
      </c>
      <c r="Q167" s="107">
        <f t="shared" si="72"/>
        <v>83.65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x14ac:dyDescent="0.35">
      <c r="A168" s="48"/>
      <c r="B168" s="49"/>
      <c r="C168" s="49"/>
      <c r="D168" s="49" t="s">
        <v>90</v>
      </c>
      <c r="E168" s="49"/>
      <c r="F168" s="49"/>
      <c r="G168" s="64" t="s">
        <v>136</v>
      </c>
      <c r="H168" s="104">
        <f>+H329</f>
        <v>0</v>
      </c>
      <c r="I168" s="104">
        <f>+I329</f>
        <v>0</v>
      </c>
      <c r="J168" s="108">
        <f t="shared" si="73"/>
        <v>0</v>
      </c>
      <c r="K168" s="105" t="e">
        <f t="shared" si="74"/>
        <v>#DIV/0!</v>
      </c>
      <c r="L168" s="104">
        <f>+L329</f>
        <v>0</v>
      </c>
      <c r="M168" s="104">
        <f>+M329</f>
        <v>0</v>
      </c>
      <c r="N168" s="104">
        <f>+N329</f>
        <v>0</v>
      </c>
      <c r="O168" s="104">
        <f>+O329</f>
        <v>0</v>
      </c>
      <c r="P168" s="106">
        <f t="shared" si="66"/>
        <v>0</v>
      </c>
      <c r="Q168" s="107" t="e">
        <f t="shared" si="72"/>
        <v>#DIV/0!</v>
      </c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x14ac:dyDescent="0.35">
      <c r="A169" s="48"/>
      <c r="B169" s="49"/>
      <c r="C169" s="49"/>
      <c r="D169" s="49" t="s">
        <v>91</v>
      </c>
      <c r="E169" s="49"/>
      <c r="F169" s="49"/>
      <c r="G169" s="64" t="s">
        <v>137</v>
      </c>
      <c r="H169" s="104">
        <f>+H235</f>
        <v>0</v>
      </c>
      <c r="I169" s="104">
        <f>+I235</f>
        <v>0</v>
      </c>
      <c r="J169" s="108">
        <f t="shared" si="73"/>
        <v>0</v>
      </c>
      <c r="K169" s="105" t="e">
        <f t="shared" si="74"/>
        <v>#DIV/0!</v>
      </c>
      <c r="L169" s="104">
        <f>+L235</f>
        <v>0</v>
      </c>
      <c r="M169" s="104">
        <f>+M235</f>
        <v>0</v>
      </c>
      <c r="N169" s="104">
        <f>+N235</f>
        <v>0</v>
      </c>
      <c r="O169" s="104">
        <f>+O235</f>
        <v>0</v>
      </c>
      <c r="P169" s="106">
        <f t="shared" si="66"/>
        <v>0</v>
      </c>
      <c r="Q169" s="107" t="e">
        <f t="shared" si="72"/>
        <v>#DIV/0!</v>
      </c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45" x14ac:dyDescent="0.35">
      <c r="A170" s="48"/>
      <c r="B170" s="49"/>
      <c r="C170" s="49"/>
      <c r="D170" s="49">
        <v>51</v>
      </c>
      <c r="E170" s="49"/>
      <c r="F170" s="49"/>
      <c r="G170" s="64" t="s">
        <v>138</v>
      </c>
      <c r="H170" s="104">
        <f>+H237+H332</f>
        <v>2400000</v>
      </c>
      <c r="I170" s="104">
        <f>+I237+I332</f>
        <v>1927548</v>
      </c>
      <c r="J170" s="108">
        <f t="shared" si="73"/>
        <v>472452</v>
      </c>
      <c r="K170" s="105">
        <f t="shared" si="74"/>
        <v>80.31</v>
      </c>
      <c r="L170" s="104">
        <f>+L237+L332</f>
        <v>2400000</v>
      </c>
      <c r="M170" s="104">
        <f>+M237+M332</f>
        <v>1767230</v>
      </c>
      <c r="N170" s="104">
        <f>+N237+N332</f>
        <v>156098</v>
      </c>
      <c r="O170" s="104">
        <f>+O237+O332</f>
        <v>1923328</v>
      </c>
      <c r="P170" s="106">
        <f t="shared" si="66"/>
        <v>476672</v>
      </c>
      <c r="Q170" s="107">
        <f t="shared" si="72"/>
        <v>80.14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67.5" x14ac:dyDescent="0.35">
      <c r="A171" s="48"/>
      <c r="B171" s="49"/>
      <c r="C171" s="49"/>
      <c r="D171" s="49">
        <v>56</v>
      </c>
      <c r="E171" s="49"/>
      <c r="F171" s="49"/>
      <c r="G171" s="64" t="s">
        <v>139</v>
      </c>
      <c r="H171" s="104">
        <f>H240+H404</f>
        <v>21880000</v>
      </c>
      <c r="I171" s="104">
        <f>I240+I404</f>
        <v>10884768</v>
      </c>
      <c r="J171" s="108">
        <f t="shared" si="73"/>
        <v>10995232</v>
      </c>
      <c r="K171" s="105">
        <f t="shared" si="74"/>
        <v>49.75</v>
      </c>
      <c r="L171" s="104">
        <f>L240+L404</f>
        <v>21880000</v>
      </c>
      <c r="M171" s="104">
        <f>M240+M404</f>
        <v>9140923</v>
      </c>
      <c r="N171" s="104">
        <f>N240+N404</f>
        <v>1349435</v>
      </c>
      <c r="O171" s="104">
        <f>O240+O404</f>
        <v>10490358</v>
      </c>
      <c r="P171" s="106">
        <f t="shared" si="66"/>
        <v>11389642</v>
      </c>
      <c r="Q171" s="107">
        <f t="shared" si="72"/>
        <v>47.94</v>
      </c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x14ac:dyDescent="0.35">
      <c r="A172" s="48"/>
      <c r="B172" s="49"/>
      <c r="C172" s="49"/>
      <c r="D172" s="49">
        <v>57</v>
      </c>
      <c r="E172" s="49"/>
      <c r="F172" s="49"/>
      <c r="G172" s="64" t="s">
        <v>140</v>
      </c>
      <c r="H172" s="104">
        <f>+H244+H337</f>
        <v>9812000</v>
      </c>
      <c r="I172" s="104">
        <f>+I244+I337</f>
        <v>7828174</v>
      </c>
      <c r="J172" s="108">
        <f t="shared" si="73"/>
        <v>1983826</v>
      </c>
      <c r="K172" s="105">
        <f t="shared" si="74"/>
        <v>79.78</v>
      </c>
      <c r="L172" s="104">
        <f>+L244+L337</f>
        <v>9812000</v>
      </c>
      <c r="M172" s="104">
        <f>+M244+M337</f>
        <v>7180516</v>
      </c>
      <c r="N172" s="104">
        <f>+N244+N337</f>
        <v>647180</v>
      </c>
      <c r="O172" s="104">
        <f>+O244+O337</f>
        <v>7827696</v>
      </c>
      <c r="P172" s="106">
        <f t="shared" si="66"/>
        <v>1984304</v>
      </c>
      <c r="Q172" s="107">
        <f t="shared" si="72"/>
        <v>79.78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x14ac:dyDescent="0.35">
      <c r="A173" s="48"/>
      <c r="B173" s="49"/>
      <c r="C173" s="49"/>
      <c r="D173" s="49">
        <v>59</v>
      </c>
      <c r="E173" s="49"/>
      <c r="F173" s="49"/>
      <c r="G173" s="64" t="s">
        <v>80</v>
      </c>
      <c r="H173" s="104">
        <f>+H362+H157</f>
        <v>1111500</v>
      </c>
      <c r="I173" s="104">
        <f>+I362+I157</f>
        <v>1108400</v>
      </c>
      <c r="J173" s="108">
        <f t="shared" si="73"/>
        <v>3100</v>
      </c>
      <c r="K173" s="105">
        <f t="shared" si="74"/>
        <v>99.72</v>
      </c>
      <c r="L173" s="104">
        <f>+L362+L157</f>
        <v>1111500</v>
      </c>
      <c r="M173" s="104">
        <f>+M362+M157</f>
        <v>1104696</v>
      </c>
      <c r="N173" s="104">
        <f>+N362+N157</f>
        <v>0</v>
      </c>
      <c r="O173" s="104">
        <f>+O362+O157</f>
        <v>1104696</v>
      </c>
      <c r="P173" s="106">
        <f t="shared" si="66"/>
        <v>6804</v>
      </c>
      <c r="Q173" s="107">
        <f t="shared" si="72"/>
        <v>99.39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x14ac:dyDescent="0.35">
      <c r="A174" s="48"/>
      <c r="B174" s="49"/>
      <c r="C174" s="49"/>
      <c r="D174" s="49" t="s">
        <v>105</v>
      </c>
      <c r="E174" s="49"/>
      <c r="F174" s="49"/>
      <c r="G174" s="64" t="s">
        <v>83</v>
      </c>
      <c r="H174" s="104">
        <f>+H175</f>
        <v>0</v>
      </c>
      <c r="I174" s="104">
        <f>+I175</f>
        <v>0</v>
      </c>
      <c r="J174" s="108">
        <f t="shared" si="73"/>
        <v>0</v>
      </c>
      <c r="K174" s="105" t="e">
        <f t="shared" si="74"/>
        <v>#DIV/0!</v>
      </c>
      <c r="L174" s="104">
        <f>+L175</f>
        <v>0</v>
      </c>
      <c r="M174" s="104">
        <f>+M175</f>
        <v>0</v>
      </c>
      <c r="N174" s="104">
        <f>+N175</f>
        <v>0</v>
      </c>
      <c r="O174" s="104">
        <f>+O175</f>
        <v>0</v>
      </c>
      <c r="P174" s="106">
        <f t="shared" si="66"/>
        <v>0</v>
      </c>
      <c r="Q174" s="107" t="e">
        <f t="shared" si="72"/>
        <v>#DIV/0!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x14ac:dyDescent="0.35">
      <c r="A175" s="48"/>
      <c r="B175" s="49"/>
      <c r="C175" s="49"/>
      <c r="D175" s="49">
        <v>71</v>
      </c>
      <c r="E175" s="49"/>
      <c r="F175" s="49"/>
      <c r="G175" s="64" t="s">
        <v>141</v>
      </c>
      <c r="H175" s="104">
        <f>+H249+H366</f>
        <v>0</v>
      </c>
      <c r="I175" s="104">
        <f>+I249+I366</f>
        <v>0</v>
      </c>
      <c r="J175" s="108">
        <f t="shared" si="73"/>
        <v>0</v>
      </c>
      <c r="K175" s="105" t="e">
        <f t="shared" si="74"/>
        <v>#DIV/0!</v>
      </c>
      <c r="L175" s="104">
        <f>+L249+L366</f>
        <v>0</v>
      </c>
      <c r="M175" s="104">
        <f>+M249+M366</f>
        <v>0</v>
      </c>
      <c r="N175" s="104">
        <f>+N249+N366</f>
        <v>0</v>
      </c>
      <c r="O175" s="104">
        <f>+O249+O366</f>
        <v>0</v>
      </c>
      <c r="P175" s="106">
        <f t="shared" si="66"/>
        <v>0</v>
      </c>
      <c r="Q175" s="107" t="e">
        <f t="shared" si="72"/>
        <v>#DIV/0!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idden="1" x14ac:dyDescent="0.35">
      <c r="A176" s="48"/>
      <c r="B176" s="49"/>
      <c r="C176" s="49"/>
      <c r="D176" s="49">
        <v>79</v>
      </c>
      <c r="E176" s="49"/>
      <c r="F176" s="49"/>
      <c r="G176" s="64" t="s">
        <v>106</v>
      </c>
      <c r="H176" s="104"/>
      <c r="I176" s="104"/>
      <c r="J176" s="108">
        <f t="shared" si="73"/>
        <v>0</v>
      </c>
      <c r="K176" s="105"/>
      <c r="L176" s="104"/>
      <c r="M176" s="104"/>
      <c r="N176" s="104"/>
      <c r="O176" s="104"/>
      <c r="P176" s="106">
        <f t="shared" si="66"/>
        <v>0</v>
      </c>
      <c r="Q176" s="107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62" customFormat="1" x14ac:dyDescent="0.35">
      <c r="A177" s="191" t="s">
        <v>142</v>
      </c>
      <c r="B177" s="192"/>
      <c r="C177" s="192"/>
      <c r="D177" s="192"/>
      <c r="E177" s="192"/>
      <c r="F177" s="192"/>
      <c r="G177" s="122" t="s">
        <v>143</v>
      </c>
      <c r="H177" s="123">
        <f>H178+H249+H257</f>
        <v>116700</v>
      </c>
      <c r="I177" s="123">
        <f>I178+I249+I257</f>
        <v>105050</v>
      </c>
      <c r="J177" s="123">
        <f>J178+J249+J257</f>
        <v>11650</v>
      </c>
      <c r="K177" s="124">
        <f>ROUND(I177/H177*100,2)</f>
        <v>90.02</v>
      </c>
      <c r="L177" s="123">
        <f>L178+L249+L257</f>
        <v>116700</v>
      </c>
      <c r="M177" s="125">
        <f>M178+M249+M257</f>
        <v>93076</v>
      </c>
      <c r="N177" s="123">
        <f>N178+N249+N257</f>
        <v>9699</v>
      </c>
      <c r="O177" s="126">
        <f>O178+O249+O257</f>
        <v>102775</v>
      </c>
      <c r="P177" s="126">
        <f t="shared" si="66"/>
        <v>13925</v>
      </c>
      <c r="Q177" s="127">
        <f t="shared" si="72"/>
        <v>88.07</v>
      </c>
      <c r="R177" s="4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</row>
    <row r="178" spans="1:154" x14ac:dyDescent="0.35">
      <c r="A178" s="48"/>
      <c r="B178" s="49"/>
      <c r="C178" s="49"/>
      <c r="D178" s="49" t="s">
        <v>32</v>
      </c>
      <c r="E178" s="49"/>
      <c r="F178" s="49"/>
      <c r="G178" s="103" t="s">
        <v>62</v>
      </c>
      <c r="H178" s="104">
        <f>H179+H206+H235+H237+H244+H240</f>
        <v>116700</v>
      </c>
      <c r="I178" s="104">
        <f>I179+I206+I235+I237+I244+I240</f>
        <v>105050</v>
      </c>
      <c r="J178" s="104">
        <f>J179+J206+J235+J237+J244+J240</f>
        <v>11650</v>
      </c>
      <c r="K178" s="105">
        <f>ROUND(I178/H178*100,2)</f>
        <v>90.02</v>
      </c>
      <c r="L178" s="104">
        <f t="shared" ref="L178:O178" si="75">L179+L206+L235+L237+L244+L240</f>
        <v>116700</v>
      </c>
      <c r="M178" s="104">
        <f t="shared" si="75"/>
        <v>93076</v>
      </c>
      <c r="N178" s="104">
        <f t="shared" si="75"/>
        <v>9699</v>
      </c>
      <c r="O178" s="104">
        <f t="shared" si="75"/>
        <v>102775</v>
      </c>
      <c r="P178" s="106">
        <f t="shared" si="66"/>
        <v>13925</v>
      </c>
      <c r="Q178" s="107">
        <f t="shared" si="72"/>
        <v>88.07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x14ac:dyDescent="0.35">
      <c r="A179" s="48"/>
      <c r="B179" s="49"/>
      <c r="C179" s="49"/>
      <c r="D179" s="49" t="s">
        <v>88</v>
      </c>
      <c r="E179" s="49"/>
      <c r="F179" s="49"/>
      <c r="G179" s="103" t="s">
        <v>368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28">
        <f>M180+M199+M197</f>
        <v>0</v>
      </c>
      <c r="N179" s="104">
        <f>N180+N199+N197</f>
        <v>0</v>
      </c>
      <c r="O179" s="128">
        <f>O180+O199+O197</f>
        <v>0</v>
      </c>
      <c r="P179" s="128">
        <f t="shared" si="66"/>
        <v>0</v>
      </c>
      <c r="Q179" s="107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x14ac:dyDescent="0.35">
      <c r="A180" s="48"/>
      <c r="B180" s="49"/>
      <c r="C180" s="49"/>
      <c r="D180" s="49"/>
      <c r="E180" s="49" t="s">
        <v>32</v>
      </c>
      <c r="F180" s="49"/>
      <c r="G180" s="64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86">
        <f>SUM(M181:M196)</f>
        <v>0</v>
      </c>
      <c r="N180" s="104">
        <f>SUM(N181:N196)</f>
        <v>0</v>
      </c>
      <c r="O180" s="106">
        <f>SUM(O181:O196)</f>
        <v>0</v>
      </c>
      <c r="P180" s="106">
        <f t="shared" si="66"/>
        <v>0</v>
      </c>
      <c r="Q180" s="107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x14ac:dyDescent="0.35">
      <c r="A181" s="63"/>
      <c r="B181" s="59"/>
      <c r="C181" s="59"/>
      <c r="D181" s="59"/>
      <c r="E181" s="59"/>
      <c r="F181" s="59" t="s">
        <v>32</v>
      </c>
      <c r="G181" s="66" t="s">
        <v>347</v>
      </c>
      <c r="H181" s="108"/>
      <c r="I181" s="108"/>
      <c r="J181" s="108">
        <f t="shared" ref="J181:J205" si="76">H181-I181</f>
        <v>0</v>
      </c>
      <c r="K181" s="105"/>
      <c r="L181" s="108"/>
      <c r="M181" s="109"/>
      <c r="N181" s="108"/>
      <c r="O181" s="110">
        <f t="shared" ref="O181:O205" si="77">M181+N181</f>
        <v>0</v>
      </c>
      <c r="P181" s="110">
        <f t="shared" si="66"/>
        <v>0</v>
      </c>
      <c r="Q181" s="107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x14ac:dyDescent="0.35">
      <c r="A182" s="63"/>
      <c r="B182" s="59"/>
      <c r="C182" s="59"/>
      <c r="D182" s="59"/>
      <c r="E182" s="59"/>
      <c r="F182" s="59" t="s">
        <v>114</v>
      </c>
      <c r="G182" s="66" t="s">
        <v>348</v>
      </c>
      <c r="H182" s="108"/>
      <c r="I182" s="108"/>
      <c r="J182" s="108">
        <f t="shared" si="76"/>
        <v>0</v>
      </c>
      <c r="K182" s="105"/>
      <c r="L182" s="108"/>
      <c r="M182" s="109"/>
      <c r="N182" s="108"/>
      <c r="O182" s="110">
        <f t="shared" si="77"/>
        <v>0</v>
      </c>
      <c r="P182" s="110">
        <f t="shared" si="66"/>
        <v>0</v>
      </c>
      <c r="Q182" s="107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idden="1" x14ac:dyDescent="0.35">
      <c r="A183" s="63"/>
      <c r="B183" s="59"/>
      <c r="C183" s="59"/>
      <c r="D183" s="59"/>
      <c r="E183" s="59"/>
      <c r="F183" s="59" t="s">
        <v>43</v>
      </c>
      <c r="G183" s="66" t="s">
        <v>279</v>
      </c>
      <c r="H183" s="108"/>
      <c r="I183" s="108"/>
      <c r="J183" s="108">
        <f t="shared" si="76"/>
        <v>0</v>
      </c>
      <c r="K183" s="105"/>
      <c r="L183" s="108"/>
      <c r="M183" s="109"/>
      <c r="N183" s="108"/>
      <c r="O183" s="110">
        <f t="shared" si="77"/>
        <v>0</v>
      </c>
      <c r="P183" s="110">
        <f t="shared" ref="P183:P246" si="78">L183-O183</f>
        <v>0</v>
      </c>
      <c r="Q183" s="107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idden="1" x14ac:dyDescent="0.35">
      <c r="A184" s="63"/>
      <c r="B184" s="59"/>
      <c r="C184" s="59"/>
      <c r="D184" s="59"/>
      <c r="E184" s="59"/>
      <c r="F184" s="59" t="s">
        <v>22</v>
      </c>
      <c r="G184" s="66" t="s">
        <v>280</v>
      </c>
      <c r="H184" s="108"/>
      <c r="I184" s="108"/>
      <c r="J184" s="108">
        <f t="shared" si="76"/>
        <v>0</v>
      </c>
      <c r="K184" s="105"/>
      <c r="L184" s="108"/>
      <c r="M184" s="109"/>
      <c r="N184" s="108"/>
      <c r="O184" s="110">
        <f t="shared" si="77"/>
        <v>0</v>
      </c>
      <c r="P184" s="110">
        <f t="shared" si="78"/>
        <v>0</v>
      </c>
      <c r="Q184" s="107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x14ac:dyDescent="0.35">
      <c r="A185" s="63"/>
      <c r="B185" s="59"/>
      <c r="C185" s="59"/>
      <c r="D185" s="59"/>
      <c r="E185" s="59"/>
      <c r="F185" s="59" t="s">
        <v>33</v>
      </c>
      <c r="G185" s="66" t="s">
        <v>281</v>
      </c>
      <c r="H185" s="108"/>
      <c r="I185" s="108"/>
      <c r="J185" s="108">
        <f t="shared" si="76"/>
        <v>0</v>
      </c>
      <c r="K185" s="105"/>
      <c r="L185" s="108"/>
      <c r="M185" s="109"/>
      <c r="N185" s="108"/>
      <c r="O185" s="110">
        <f t="shared" si="77"/>
        <v>0</v>
      </c>
      <c r="P185" s="110">
        <f t="shared" si="78"/>
        <v>0</v>
      </c>
      <c r="Q185" s="107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idden="1" x14ac:dyDescent="0.35">
      <c r="A186" s="63"/>
      <c r="B186" s="59"/>
      <c r="C186" s="59"/>
      <c r="D186" s="59"/>
      <c r="E186" s="59"/>
      <c r="F186" s="59" t="s">
        <v>124</v>
      </c>
      <c r="G186" s="66" t="s">
        <v>282</v>
      </c>
      <c r="H186" s="108"/>
      <c r="I186" s="108"/>
      <c r="J186" s="108">
        <f t="shared" si="76"/>
        <v>0</v>
      </c>
      <c r="K186" s="105"/>
      <c r="L186" s="108"/>
      <c r="M186" s="109"/>
      <c r="N186" s="108"/>
      <c r="O186" s="110">
        <f t="shared" si="77"/>
        <v>0</v>
      </c>
      <c r="P186" s="110">
        <f t="shared" si="78"/>
        <v>0</v>
      </c>
      <c r="Q186" s="107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idden="1" x14ac:dyDescent="0.35">
      <c r="A187" s="63"/>
      <c r="B187" s="59"/>
      <c r="C187" s="59"/>
      <c r="D187" s="59"/>
      <c r="E187" s="59"/>
      <c r="F187" s="59" t="s">
        <v>115</v>
      </c>
      <c r="G187" s="66" t="s">
        <v>283</v>
      </c>
      <c r="H187" s="108"/>
      <c r="I187" s="108"/>
      <c r="J187" s="108">
        <f t="shared" si="76"/>
        <v>0</v>
      </c>
      <c r="K187" s="105"/>
      <c r="L187" s="108"/>
      <c r="M187" s="109"/>
      <c r="N187" s="108"/>
      <c r="O187" s="110">
        <f t="shared" si="77"/>
        <v>0</v>
      </c>
      <c r="P187" s="110">
        <f t="shared" si="78"/>
        <v>0</v>
      </c>
      <c r="Q187" s="107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idden="1" x14ac:dyDescent="0.35">
      <c r="A188" s="63"/>
      <c r="B188" s="59"/>
      <c r="C188" s="59"/>
      <c r="D188" s="59"/>
      <c r="E188" s="59"/>
      <c r="F188" s="59" t="s">
        <v>38</v>
      </c>
      <c r="G188" s="66" t="s">
        <v>296</v>
      </c>
      <c r="H188" s="108"/>
      <c r="I188" s="108"/>
      <c r="J188" s="108">
        <f t="shared" si="76"/>
        <v>0</v>
      </c>
      <c r="K188" s="105"/>
      <c r="L188" s="108"/>
      <c r="M188" s="109"/>
      <c r="N188" s="108"/>
      <c r="O188" s="110">
        <f t="shared" si="77"/>
        <v>0</v>
      </c>
      <c r="P188" s="110">
        <f t="shared" si="78"/>
        <v>0</v>
      </c>
      <c r="Q188" s="107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idden="1" x14ac:dyDescent="0.35">
      <c r="A189" s="63"/>
      <c r="B189" s="59"/>
      <c r="C189" s="59"/>
      <c r="D189" s="59"/>
      <c r="E189" s="59"/>
      <c r="F189" s="59">
        <v>10</v>
      </c>
      <c r="G189" s="66" t="s">
        <v>349</v>
      </c>
      <c r="H189" s="108"/>
      <c r="I189" s="108"/>
      <c r="J189" s="108">
        <f t="shared" si="76"/>
        <v>0</v>
      </c>
      <c r="K189" s="105"/>
      <c r="L189" s="108"/>
      <c r="M189" s="109"/>
      <c r="N189" s="108"/>
      <c r="O189" s="110">
        <f t="shared" si="77"/>
        <v>0</v>
      </c>
      <c r="P189" s="110">
        <f t="shared" si="78"/>
        <v>0</v>
      </c>
      <c r="Q189" s="107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idden="1" x14ac:dyDescent="0.35">
      <c r="A190" s="63"/>
      <c r="B190" s="59"/>
      <c r="C190" s="59"/>
      <c r="D190" s="59"/>
      <c r="E190" s="59"/>
      <c r="F190" s="59">
        <v>11</v>
      </c>
      <c r="G190" s="66" t="s">
        <v>286</v>
      </c>
      <c r="H190" s="108"/>
      <c r="I190" s="108"/>
      <c r="J190" s="108">
        <f t="shared" si="76"/>
        <v>0</v>
      </c>
      <c r="K190" s="105"/>
      <c r="L190" s="108"/>
      <c r="M190" s="109"/>
      <c r="N190" s="108"/>
      <c r="O190" s="110">
        <f t="shared" si="77"/>
        <v>0</v>
      </c>
      <c r="P190" s="110">
        <f t="shared" si="78"/>
        <v>0</v>
      </c>
      <c r="Q190" s="107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45" hidden="1" x14ac:dyDescent="0.35">
      <c r="A191" s="63"/>
      <c r="B191" s="59"/>
      <c r="C191" s="59"/>
      <c r="D191" s="59"/>
      <c r="E191" s="59"/>
      <c r="F191" s="59">
        <v>12</v>
      </c>
      <c r="G191" s="66" t="s">
        <v>297</v>
      </c>
      <c r="H191" s="108"/>
      <c r="I191" s="108"/>
      <c r="J191" s="108">
        <f t="shared" si="76"/>
        <v>0</v>
      </c>
      <c r="K191" s="105"/>
      <c r="L191" s="108"/>
      <c r="M191" s="109"/>
      <c r="N191" s="108"/>
      <c r="O191" s="110">
        <f t="shared" si="77"/>
        <v>0</v>
      </c>
      <c r="P191" s="110">
        <f t="shared" si="78"/>
        <v>0</v>
      </c>
      <c r="Q191" s="107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x14ac:dyDescent="0.35">
      <c r="A192" s="63"/>
      <c r="B192" s="59"/>
      <c r="C192" s="59"/>
      <c r="D192" s="59"/>
      <c r="E192" s="59"/>
      <c r="F192" s="59">
        <v>13</v>
      </c>
      <c r="G192" s="66" t="s">
        <v>298</v>
      </c>
      <c r="H192" s="108"/>
      <c r="I192" s="108"/>
      <c r="J192" s="108">
        <f t="shared" si="76"/>
        <v>0</v>
      </c>
      <c r="K192" s="105"/>
      <c r="L192" s="108"/>
      <c r="M192" s="109"/>
      <c r="N192" s="108"/>
      <c r="O192" s="110">
        <f t="shared" si="77"/>
        <v>0</v>
      </c>
      <c r="P192" s="110">
        <f t="shared" si="78"/>
        <v>0</v>
      </c>
      <c r="Q192" s="107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idden="1" x14ac:dyDescent="0.35">
      <c r="A193" s="63"/>
      <c r="B193" s="59"/>
      <c r="C193" s="59"/>
      <c r="D193" s="59"/>
      <c r="E193" s="59"/>
      <c r="F193" s="59">
        <v>14</v>
      </c>
      <c r="G193" s="66" t="s">
        <v>272</v>
      </c>
      <c r="H193" s="108"/>
      <c r="I193" s="108"/>
      <c r="J193" s="108">
        <f t="shared" si="76"/>
        <v>0</v>
      </c>
      <c r="K193" s="105"/>
      <c r="L193" s="108"/>
      <c r="M193" s="109"/>
      <c r="N193" s="108"/>
      <c r="O193" s="110">
        <f t="shared" si="77"/>
        <v>0</v>
      </c>
      <c r="P193" s="110">
        <f t="shared" si="78"/>
        <v>0</v>
      </c>
      <c r="Q193" s="107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45" hidden="1" x14ac:dyDescent="0.35">
      <c r="A194" s="63"/>
      <c r="B194" s="59"/>
      <c r="C194" s="59"/>
      <c r="D194" s="59"/>
      <c r="E194" s="59"/>
      <c r="F194" s="59">
        <v>15</v>
      </c>
      <c r="G194" s="66" t="s">
        <v>299</v>
      </c>
      <c r="H194" s="108"/>
      <c r="I194" s="108"/>
      <c r="J194" s="108">
        <f t="shared" si="76"/>
        <v>0</v>
      </c>
      <c r="K194" s="105"/>
      <c r="L194" s="108"/>
      <c r="M194" s="109"/>
      <c r="N194" s="108"/>
      <c r="O194" s="110">
        <f t="shared" si="77"/>
        <v>0</v>
      </c>
      <c r="P194" s="110">
        <f t="shared" si="78"/>
        <v>0</v>
      </c>
      <c r="Q194" s="107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x14ac:dyDescent="0.35">
      <c r="A195" s="63"/>
      <c r="B195" s="59"/>
      <c r="C195" s="59"/>
      <c r="D195" s="59"/>
      <c r="E195" s="59"/>
      <c r="F195" s="59">
        <v>17</v>
      </c>
      <c r="G195" s="66" t="s">
        <v>274</v>
      </c>
      <c r="H195" s="108"/>
      <c r="I195" s="108"/>
      <c r="J195" s="108">
        <f t="shared" si="76"/>
        <v>0</v>
      </c>
      <c r="K195" s="105"/>
      <c r="L195" s="108"/>
      <c r="M195" s="109"/>
      <c r="N195" s="108"/>
      <c r="O195" s="110">
        <f t="shared" si="77"/>
        <v>0</v>
      </c>
      <c r="P195" s="110">
        <f t="shared" si="78"/>
        <v>0</v>
      </c>
      <c r="Q195" s="107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x14ac:dyDescent="0.35">
      <c r="A196" s="63"/>
      <c r="B196" s="59"/>
      <c r="C196" s="59"/>
      <c r="D196" s="59"/>
      <c r="E196" s="59"/>
      <c r="F196" s="59" t="s">
        <v>90</v>
      </c>
      <c r="G196" s="66" t="s">
        <v>273</v>
      </c>
      <c r="H196" s="108"/>
      <c r="I196" s="108"/>
      <c r="J196" s="108">
        <f t="shared" si="76"/>
        <v>0</v>
      </c>
      <c r="K196" s="105"/>
      <c r="L196" s="108"/>
      <c r="M196" s="109"/>
      <c r="N196" s="108"/>
      <c r="O196" s="110">
        <f t="shared" si="77"/>
        <v>0</v>
      </c>
      <c r="P196" s="110">
        <f t="shared" si="78"/>
        <v>0</v>
      </c>
      <c r="Q196" s="107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x14ac:dyDescent="0.35">
      <c r="A197" s="63"/>
      <c r="B197" s="59"/>
      <c r="C197" s="59"/>
      <c r="D197" s="59"/>
      <c r="E197" s="59" t="s">
        <v>30</v>
      </c>
      <c r="F197" s="59"/>
      <c r="G197" s="64" t="s">
        <v>116</v>
      </c>
      <c r="H197" s="108">
        <f>H198</f>
        <v>0</v>
      </c>
      <c r="I197" s="108">
        <f>I198</f>
        <v>0</v>
      </c>
      <c r="J197" s="108">
        <f t="shared" si="76"/>
        <v>0</v>
      </c>
      <c r="K197" s="105"/>
      <c r="L197" s="108">
        <f>L198</f>
        <v>0</v>
      </c>
      <c r="M197" s="109">
        <f>M198</f>
        <v>0</v>
      </c>
      <c r="N197" s="108">
        <f>N198</f>
        <v>0</v>
      </c>
      <c r="O197" s="110">
        <f>O198</f>
        <v>0</v>
      </c>
      <c r="P197" s="110">
        <f t="shared" si="78"/>
        <v>0</v>
      </c>
      <c r="Q197" s="107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x14ac:dyDescent="0.35">
      <c r="A198" s="63"/>
      <c r="B198" s="59"/>
      <c r="C198" s="59"/>
      <c r="D198" s="59"/>
      <c r="E198" s="59"/>
      <c r="F198" s="59" t="s">
        <v>33</v>
      </c>
      <c r="G198" s="66" t="s">
        <v>117</v>
      </c>
      <c r="H198" s="108"/>
      <c r="I198" s="108"/>
      <c r="J198" s="108">
        <f t="shared" si="76"/>
        <v>0</v>
      </c>
      <c r="K198" s="105"/>
      <c r="L198" s="108"/>
      <c r="M198" s="109"/>
      <c r="N198" s="108"/>
      <c r="O198" s="110">
        <f t="shared" si="77"/>
        <v>0</v>
      </c>
      <c r="P198" s="110">
        <f t="shared" si="78"/>
        <v>0</v>
      </c>
      <c r="Q198" s="107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x14ac:dyDescent="0.35">
      <c r="A199" s="48"/>
      <c r="B199" s="49"/>
      <c r="C199" s="49"/>
      <c r="D199" s="49"/>
      <c r="E199" s="49" t="s">
        <v>43</v>
      </c>
      <c r="F199" s="49"/>
      <c r="G199" s="64" t="s">
        <v>350</v>
      </c>
      <c r="H199" s="104">
        <f>H200+H201+H202+H203+H204+H205</f>
        <v>0</v>
      </c>
      <c r="I199" s="104">
        <f>I200+I201+I202+I203+I204+I205</f>
        <v>0</v>
      </c>
      <c r="J199" s="108">
        <f t="shared" si="76"/>
        <v>0</v>
      </c>
      <c r="K199" s="105"/>
      <c r="L199" s="104">
        <f>L200+L201+L202+L203+L204+L205</f>
        <v>0</v>
      </c>
      <c r="M199" s="86">
        <f>M200+M201+M202+M203+M204+M205</f>
        <v>0</v>
      </c>
      <c r="N199" s="104">
        <f>N200+N201+N202+N203+N204+N205</f>
        <v>0</v>
      </c>
      <c r="O199" s="106">
        <f>O200+O201+O202+O203+O204+O205</f>
        <v>0</v>
      </c>
      <c r="P199" s="106">
        <f t="shared" si="78"/>
        <v>0</v>
      </c>
      <c r="Q199" s="107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idden="1" x14ac:dyDescent="0.35">
      <c r="A200" s="63"/>
      <c r="B200" s="59"/>
      <c r="C200" s="59"/>
      <c r="D200" s="59"/>
      <c r="E200" s="59"/>
      <c r="F200" s="59" t="s">
        <v>32</v>
      </c>
      <c r="G200" s="66" t="s">
        <v>119</v>
      </c>
      <c r="H200" s="108"/>
      <c r="I200" s="108"/>
      <c r="J200" s="108">
        <f t="shared" si="76"/>
        <v>0</v>
      </c>
      <c r="K200" s="105"/>
      <c r="L200" s="108"/>
      <c r="M200" s="109"/>
      <c r="N200" s="108"/>
      <c r="O200" s="110">
        <f t="shared" si="77"/>
        <v>0</v>
      </c>
      <c r="P200" s="110">
        <f t="shared" si="78"/>
        <v>0</v>
      </c>
      <c r="Q200" s="107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idden="1" x14ac:dyDescent="0.35">
      <c r="A201" s="63"/>
      <c r="B201" s="59"/>
      <c r="C201" s="59"/>
      <c r="D201" s="59"/>
      <c r="E201" s="59"/>
      <c r="F201" s="59" t="s">
        <v>30</v>
      </c>
      <c r="G201" s="66" t="s">
        <v>351</v>
      </c>
      <c r="H201" s="108"/>
      <c r="I201" s="108"/>
      <c r="J201" s="108">
        <f t="shared" si="76"/>
        <v>0</v>
      </c>
      <c r="K201" s="105"/>
      <c r="L201" s="108"/>
      <c r="M201" s="109"/>
      <c r="N201" s="108"/>
      <c r="O201" s="110">
        <f t="shared" si="77"/>
        <v>0</v>
      </c>
      <c r="P201" s="110">
        <f t="shared" si="78"/>
        <v>0</v>
      </c>
      <c r="Q201" s="107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idden="1" x14ac:dyDescent="0.35">
      <c r="A202" s="63"/>
      <c r="B202" s="59"/>
      <c r="C202" s="59"/>
      <c r="D202" s="59"/>
      <c r="E202" s="59"/>
      <c r="F202" s="59" t="s">
        <v>43</v>
      </c>
      <c r="G202" s="66" t="s">
        <v>352</v>
      </c>
      <c r="H202" s="108"/>
      <c r="I202" s="108"/>
      <c r="J202" s="108">
        <f t="shared" si="76"/>
        <v>0</v>
      </c>
      <c r="K202" s="105"/>
      <c r="L202" s="108"/>
      <c r="M202" s="109"/>
      <c r="N202" s="108"/>
      <c r="O202" s="110">
        <f t="shared" si="77"/>
        <v>0</v>
      </c>
      <c r="P202" s="110">
        <f t="shared" si="78"/>
        <v>0</v>
      </c>
      <c r="Q202" s="107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45" hidden="1" x14ac:dyDescent="0.35">
      <c r="A203" s="63"/>
      <c r="B203" s="59"/>
      <c r="C203" s="59"/>
      <c r="D203" s="59"/>
      <c r="E203" s="59"/>
      <c r="F203" s="59" t="s">
        <v>22</v>
      </c>
      <c r="G203" s="66" t="s">
        <v>122</v>
      </c>
      <c r="H203" s="108"/>
      <c r="I203" s="108"/>
      <c r="J203" s="108">
        <f t="shared" si="76"/>
        <v>0</v>
      </c>
      <c r="K203" s="105"/>
      <c r="L203" s="108"/>
      <c r="M203" s="109"/>
      <c r="N203" s="108"/>
      <c r="O203" s="110">
        <f t="shared" si="77"/>
        <v>0</v>
      </c>
      <c r="P203" s="110">
        <f t="shared" si="78"/>
        <v>0</v>
      </c>
      <c r="Q203" s="107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idden="1" x14ac:dyDescent="0.35">
      <c r="A204" s="63"/>
      <c r="B204" s="59"/>
      <c r="C204" s="59"/>
      <c r="D204" s="59"/>
      <c r="E204" s="59"/>
      <c r="F204" s="59" t="s">
        <v>33</v>
      </c>
      <c r="G204" s="66" t="s">
        <v>123</v>
      </c>
      <c r="H204" s="108"/>
      <c r="I204" s="108"/>
      <c r="J204" s="108">
        <f t="shared" si="76"/>
        <v>0</v>
      </c>
      <c r="K204" s="105"/>
      <c r="L204" s="108"/>
      <c r="M204" s="109"/>
      <c r="N204" s="108"/>
      <c r="O204" s="110">
        <f t="shared" si="77"/>
        <v>0</v>
      </c>
      <c r="P204" s="110">
        <f t="shared" si="78"/>
        <v>0</v>
      </c>
      <c r="Q204" s="107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x14ac:dyDescent="0.35">
      <c r="A205" s="63"/>
      <c r="B205" s="59"/>
      <c r="C205" s="59"/>
      <c r="D205" s="59"/>
      <c r="E205" s="59"/>
      <c r="F205" s="59" t="s">
        <v>124</v>
      </c>
      <c r="G205" s="66" t="s">
        <v>125</v>
      </c>
      <c r="H205" s="108"/>
      <c r="I205" s="108"/>
      <c r="J205" s="108">
        <f t="shared" si="76"/>
        <v>0</v>
      </c>
      <c r="K205" s="105"/>
      <c r="L205" s="108"/>
      <c r="M205" s="109"/>
      <c r="N205" s="108"/>
      <c r="O205" s="110">
        <f t="shared" si="77"/>
        <v>0</v>
      </c>
      <c r="P205" s="110">
        <f t="shared" si="78"/>
        <v>0</v>
      </c>
      <c r="Q205" s="107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x14ac:dyDescent="0.35">
      <c r="A206" s="48"/>
      <c r="B206" s="49"/>
      <c r="C206" s="49"/>
      <c r="D206" s="49" t="s">
        <v>89</v>
      </c>
      <c r="E206" s="49"/>
      <c r="F206" s="49"/>
      <c r="G206" s="103" t="s">
        <v>66</v>
      </c>
      <c r="H206" s="104">
        <f>H207+H218+H219+H223+H226+H227+H228+H229</f>
        <v>104700</v>
      </c>
      <c r="I206" s="104">
        <f>I207+I218+I219+I223+I226+I227+I228+I229</f>
        <v>93450</v>
      </c>
      <c r="J206" s="104">
        <f>J207+J218+J219+J223+J226+J227+J228+J229</f>
        <v>11250</v>
      </c>
      <c r="K206" s="105">
        <f>ROUND(I206/H206*100,2)</f>
        <v>89.26</v>
      </c>
      <c r="L206" s="104">
        <f>L207+L218+L219+L223+L226+L227+L228+L229</f>
        <v>104700</v>
      </c>
      <c r="M206" s="104">
        <f>M207+M218+M219+M223+M226+M227+M228+M229</f>
        <v>81505</v>
      </c>
      <c r="N206" s="104">
        <f>N207+N218+N219+N223+N226+N227+N228+N229</f>
        <v>9699</v>
      </c>
      <c r="O206" s="104">
        <f t="shared" ref="O206" si="79">O207+O218+O219+O223+O226+O227+O228+O229</f>
        <v>91204</v>
      </c>
      <c r="P206" s="106">
        <f t="shared" si="78"/>
        <v>13496</v>
      </c>
      <c r="Q206" s="107">
        <f t="shared" ref="Q206:Q246" si="80">ROUND(O206/L206*100,2)</f>
        <v>87.11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x14ac:dyDescent="0.35">
      <c r="A207" s="48"/>
      <c r="B207" s="49"/>
      <c r="C207" s="49"/>
      <c r="D207" s="49"/>
      <c r="E207" s="49" t="s">
        <v>32</v>
      </c>
      <c r="F207" s="49"/>
      <c r="G207" s="64" t="s">
        <v>144</v>
      </c>
      <c r="H207" s="104">
        <f>SUM(H208:H217)</f>
        <v>104700</v>
      </c>
      <c r="I207" s="104">
        <f>SUM(I208:I217)</f>
        <v>93450</v>
      </c>
      <c r="J207" s="104">
        <f>SUM(J208:J217)</f>
        <v>11250</v>
      </c>
      <c r="K207" s="105">
        <f>ROUND(I207/H207*100,2)</f>
        <v>89.26</v>
      </c>
      <c r="L207" s="104">
        <f>SUM(L208:L217)</f>
        <v>104700</v>
      </c>
      <c r="M207" s="86">
        <f>SUM(M208:M217)</f>
        <v>81505</v>
      </c>
      <c r="N207" s="104">
        <f>SUM(N208:N217)</f>
        <v>9699</v>
      </c>
      <c r="O207" s="106">
        <f>SUM(O208:O217)</f>
        <v>91204</v>
      </c>
      <c r="P207" s="106">
        <f t="shared" si="78"/>
        <v>13496</v>
      </c>
      <c r="Q207" s="107">
        <f t="shared" si="80"/>
        <v>87.11</v>
      </c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x14ac:dyDescent="0.35">
      <c r="A208" s="63"/>
      <c r="B208" s="59"/>
      <c r="C208" s="59"/>
      <c r="D208" s="59"/>
      <c r="E208" s="59"/>
      <c r="F208" s="59" t="s">
        <v>32</v>
      </c>
      <c r="G208" s="66" t="s">
        <v>169</v>
      </c>
      <c r="H208" s="108"/>
      <c r="I208" s="108"/>
      <c r="J208" s="108">
        <f t="shared" ref="J208:J260" si="81">H208-I208</f>
        <v>0</v>
      </c>
      <c r="K208" s="105"/>
      <c r="L208" s="108"/>
      <c r="M208" s="109"/>
      <c r="N208" s="108"/>
      <c r="O208" s="110">
        <f t="shared" ref="O208:O218" si="82">M208+N208</f>
        <v>0</v>
      </c>
      <c r="P208" s="110">
        <f t="shared" si="78"/>
        <v>0</v>
      </c>
      <c r="Q208" s="107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x14ac:dyDescent="0.35">
      <c r="A209" s="63"/>
      <c r="B209" s="59"/>
      <c r="C209" s="59"/>
      <c r="D209" s="59"/>
      <c r="E209" s="59"/>
      <c r="F209" s="59" t="s">
        <v>30</v>
      </c>
      <c r="G209" s="66" t="s">
        <v>301</v>
      </c>
      <c r="H209" s="108"/>
      <c r="I209" s="108"/>
      <c r="J209" s="108">
        <f t="shared" si="81"/>
        <v>0</v>
      </c>
      <c r="K209" s="105"/>
      <c r="L209" s="108"/>
      <c r="M209" s="109"/>
      <c r="N209" s="108"/>
      <c r="O209" s="110">
        <f t="shared" si="82"/>
        <v>0</v>
      </c>
      <c r="P209" s="110">
        <f t="shared" si="78"/>
        <v>0</v>
      </c>
      <c r="Q209" s="107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x14ac:dyDescent="0.35">
      <c r="A210" s="63"/>
      <c r="B210" s="59"/>
      <c r="C210" s="59"/>
      <c r="D210" s="59"/>
      <c r="E210" s="59"/>
      <c r="F210" s="59" t="s">
        <v>43</v>
      </c>
      <c r="G210" s="66" t="s">
        <v>145</v>
      </c>
      <c r="H210" s="108">
        <v>45000</v>
      </c>
      <c r="I210" s="108">
        <v>37290</v>
      </c>
      <c r="J210" s="108">
        <f t="shared" si="81"/>
        <v>7710</v>
      </c>
      <c r="K210" s="105">
        <f t="shared" ref="K210:K217" si="83">ROUND(I210/H210*100,2)</f>
        <v>82.87</v>
      </c>
      <c r="L210" s="108">
        <v>45000</v>
      </c>
      <c r="M210" s="109">
        <v>32290</v>
      </c>
      <c r="N210" s="108">
        <v>4134</v>
      </c>
      <c r="O210" s="110">
        <f t="shared" si="82"/>
        <v>36424</v>
      </c>
      <c r="P210" s="110">
        <f t="shared" si="78"/>
        <v>8576</v>
      </c>
      <c r="Q210" s="107">
        <f t="shared" si="80"/>
        <v>80.94</v>
      </c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x14ac:dyDescent="0.35">
      <c r="A211" s="63"/>
      <c r="B211" s="59"/>
      <c r="C211" s="59"/>
      <c r="D211" s="59"/>
      <c r="E211" s="59"/>
      <c r="F211" s="59" t="s">
        <v>22</v>
      </c>
      <c r="G211" s="66" t="s">
        <v>146</v>
      </c>
      <c r="H211" s="108">
        <v>8700</v>
      </c>
      <c r="I211" s="108">
        <v>8700</v>
      </c>
      <c r="J211" s="108">
        <f t="shared" si="81"/>
        <v>0</v>
      </c>
      <c r="K211" s="105"/>
      <c r="L211" s="108">
        <v>8700</v>
      </c>
      <c r="M211" s="109">
        <v>6692</v>
      </c>
      <c r="N211" s="108">
        <v>832</v>
      </c>
      <c r="O211" s="110">
        <f t="shared" si="82"/>
        <v>7524</v>
      </c>
      <c r="P211" s="110">
        <f t="shared" si="78"/>
        <v>1176</v>
      </c>
      <c r="Q211" s="107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x14ac:dyDescent="0.35">
      <c r="A212" s="63"/>
      <c r="B212" s="59"/>
      <c r="C212" s="59"/>
      <c r="D212" s="59"/>
      <c r="E212" s="59"/>
      <c r="F212" s="59" t="s">
        <v>114</v>
      </c>
      <c r="G212" s="66" t="s">
        <v>353</v>
      </c>
      <c r="H212" s="108"/>
      <c r="I212" s="108"/>
      <c r="J212" s="108">
        <f t="shared" si="81"/>
        <v>0</v>
      </c>
      <c r="K212" s="105"/>
      <c r="L212" s="108"/>
      <c r="M212" s="109"/>
      <c r="N212" s="108"/>
      <c r="O212" s="110">
        <f t="shared" si="82"/>
        <v>0</v>
      </c>
      <c r="P212" s="110">
        <f t="shared" si="78"/>
        <v>0</v>
      </c>
      <c r="Q212" s="107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x14ac:dyDescent="0.35">
      <c r="A213" s="63"/>
      <c r="B213" s="59"/>
      <c r="C213" s="59"/>
      <c r="D213" s="59"/>
      <c r="E213" s="59"/>
      <c r="F213" s="59" t="s">
        <v>33</v>
      </c>
      <c r="G213" s="66" t="s">
        <v>354</v>
      </c>
      <c r="H213" s="108"/>
      <c r="I213" s="108"/>
      <c r="J213" s="108">
        <f t="shared" si="81"/>
        <v>0</v>
      </c>
      <c r="K213" s="105"/>
      <c r="L213" s="108"/>
      <c r="M213" s="109"/>
      <c r="N213" s="108"/>
      <c r="O213" s="110">
        <f t="shared" si="82"/>
        <v>0</v>
      </c>
      <c r="P213" s="110">
        <f t="shared" si="78"/>
        <v>0</v>
      </c>
      <c r="Q213" s="107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idden="1" x14ac:dyDescent="0.35">
      <c r="A214" s="63"/>
      <c r="B214" s="59"/>
      <c r="C214" s="59"/>
      <c r="D214" s="59"/>
      <c r="E214" s="59"/>
      <c r="F214" s="59" t="s">
        <v>124</v>
      </c>
      <c r="G214" s="66" t="s">
        <v>355</v>
      </c>
      <c r="H214" s="108"/>
      <c r="I214" s="108"/>
      <c r="J214" s="108">
        <f t="shared" si="81"/>
        <v>0</v>
      </c>
      <c r="K214" s="105"/>
      <c r="L214" s="108"/>
      <c r="M214" s="109"/>
      <c r="N214" s="108"/>
      <c r="O214" s="110">
        <f t="shared" si="82"/>
        <v>0</v>
      </c>
      <c r="P214" s="110">
        <f t="shared" si="78"/>
        <v>0</v>
      </c>
      <c r="Q214" s="107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x14ac:dyDescent="0.35">
      <c r="A215" s="63"/>
      <c r="B215" s="59"/>
      <c r="C215" s="59"/>
      <c r="D215" s="59"/>
      <c r="E215" s="59"/>
      <c r="F215" s="59" t="s">
        <v>115</v>
      </c>
      <c r="G215" s="66" t="s">
        <v>356</v>
      </c>
      <c r="H215" s="108">
        <v>5000</v>
      </c>
      <c r="I215" s="108">
        <v>4700</v>
      </c>
      <c r="J215" s="108">
        <f t="shared" si="81"/>
        <v>300</v>
      </c>
      <c r="K215" s="105">
        <f t="shared" si="83"/>
        <v>94</v>
      </c>
      <c r="L215" s="108">
        <v>5000</v>
      </c>
      <c r="M215" s="109">
        <v>4100</v>
      </c>
      <c r="N215" s="108">
        <v>516</v>
      </c>
      <c r="O215" s="110">
        <f t="shared" si="82"/>
        <v>4616</v>
      </c>
      <c r="P215" s="110">
        <f t="shared" si="78"/>
        <v>384</v>
      </c>
      <c r="Q215" s="107">
        <f t="shared" si="80"/>
        <v>92.32</v>
      </c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45" x14ac:dyDescent="0.35">
      <c r="A216" s="63"/>
      <c r="B216" s="59"/>
      <c r="C216" s="59"/>
      <c r="D216" s="59"/>
      <c r="E216" s="59"/>
      <c r="F216" s="59" t="s">
        <v>38</v>
      </c>
      <c r="G216" s="66" t="s">
        <v>147</v>
      </c>
      <c r="H216" s="108">
        <v>6000</v>
      </c>
      <c r="I216" s="108">
        <v>4810</v>
      </c>
      <c r="J216" s="108">
        <f t="shared" si="81"/>
        <v>1190</v>
      </c>
      <c r="K216" s="105">
        <f t="shared" si="83"/>
        <v>80.17</v>
      </c>
      <c r="L216" s="108">
        <v>6000</v>
      </c>
      <c r="M216" s="109">
        <v>4800</v>
      </c>
      <c r="N216" s="108">
        <v>0</v>
      </c>
      <c r="O216" s="110">
        <f t="shared" si="82"/>
        <v>4800</v>
      </c>
      <c r="P216" s="110">
        <f t="shared" si="78"/>
        <v>1200</v>
      </c>
      <c r="Q216" s="107">
        <f t="shared" si="80"/>
        <v>80</v>
      </c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45" x14ac:dyDescent="0.35">
      <c r="A217" s="63"/>
      <c r="B217" s="59"/>
      <c r="C217" s="59"/>
      <c r="D217" s="59"/>
      <c r="E217" s="59"/>
      <c r="F217" s="59" t="s">
        <v>90</v>
      </c>
      <c r="G217" s="66" t="s">
        <v>148</v>
      </c>
      <c r="H217" s="108">
        <v>40000</v>
      </c>
      <c r="I217" s="108">
        <v>37950</v>
      </c>
      <c r="J217" s="108">
        <f t="shared" si="81"/>
        <v>2050</v>
      </c>
      <c r="K217" s="105">
        <f t="shared" si="83"/>
        <v>94.88</v>
      </c>
      <c r="L217" s="108">
        <v>40000</v>
      </c>
      <c r="M217" s="109">
        <v>33623</v>
      </c>
      <c r="N217" s="108">
        <v>4217</v>
      </c>
      <c r="O217" s="110">
        <f t="shared" si="82"/>
        <v>37840</v>
      </c>
      <c r="P217" s="110">
        <f t="shared" si="78"/>
        <v>2160</v>
      </c>
      <c r="Q217" s="107">
        <f t="shared" si="80"/>
        <v>94.6</v>
      </c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x14ac:dyDescent="0.35">
      <c r="A218" s="63"/>
      <c r="B218" s="59"/>
      <c r="C218" s="59"/>
      <c r="D218" s="59"/>
      <c r="E218" s="59" t="s">
        <v>30</v>
      </c>
      <c r="F218" s="59"/>
      <c r="G218" s="66" t="s">
        <v>149</v>
      </c>
      <c r="H218" s="108"/>
      <c r="I218" s="108"/>
      <c r="J218" s="108">
        <f t="shared" si="81"/>
        <v>0</v>
      </c>
      <c r="K218" s="105"/>
      <c r="L218" s="108"/>
      <c r="M218" s="109"/>
      <c r="N218" s="108"/>
      <c r="O218" s="110">
        <f t="shared" si="82"/>
        <v>0</v>
      </c>
      <c r="P218" s="110">
        <f t="shared" si="78"/>
        <v>0</v>
      </c>
      <c r="Q218" s="107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idden="1" x14ac:dyDescent="0.35">
      <c r="A219" s="48"/>
      <c r="B219" s="49"/>
      <c r="C219" s="49"/>
      <c r="D219" s="49"/>
      <c r="E219" s="49" t="s">
        <v>114</v>
      </c>
      <c r="F219" s="49"/>
      <c r="G219" s="103" t="s">
        <v>150</v>
      </c>
      <c r="H219" s="104">
        <f>SUM(H220:H222)</f>
        <v>0</v>
      </c>
      <c r="I219" s="104">
        <f>SUM(I220:I222)</f>
        <v>0</v>
      </c>
      <c r="J219" s="108">
        <f t="shared" si="81"/>
        <v>0</v>
      </c>
      <c r="K219" s="105"/>
      <c r="L219" s="104">
        <f>SUM(L220:L222)</f>
        <v>0</v>
      </c>
      <c r="M219" s="86">
        <f>SUM(M220:M222)</f>
        <v>0</v>
      </c>
      <c r="N219" s="104">
        <f>SUM(N220:N222)</f>
        <v>0</v>
      </c>
      <c r="O219" s="106">
        <f>SUM(O220:O222)</f>
        <v>0</v>
      </c>
      <c r="P219" s="106">
        <f t="shared" si="78"/>
        <v>0</v>
      </c>
      <c r="Q219" s="107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idden="1" x14ac:dyDescent="0.35">
      <c r="A220" s="63"/>
      <c r="B220" s="59"/>
      <c r="C220" s="59"/>
      <c r="D220" s="59"/>
      <c r="E220" s="59"/>
      <c r="F220" s="59" t="s">
        <v>32</v>
      </c>
      <c r="G220" s="66" t="s">
        <v>307</v>
      </c>
      <c r="H220" s="108"/>
      <c r="I220" s="108"/>
      <c r="J220" s="108">
        <f t="shared" si="81"/>
        <v>0</v>
      </c>
      <c r="K220" s="105"/>
      <c r="L220" s="108"/>
      <c r="M220" s="109"/>
      <c r="N220" s="108"/>
      <c r="O220" s="110">
        <f t="shared" ref="O220:O222" si="84">M220+N220</f>
        <v>0</v>
      </c>
      <c r="P220" s="110">
        <f t="shared" si="78"/>
        <v>0</v>
      </c>
      <c r="Q220" s="107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idden="1" x14ac:dyDescent="0.35">
      <c r="A221" s="63"/>
      <c r="B221" s="59"/>
      <c r="C221" s="59"/>
      <c r="D221" s="59"/>
      <c r="E221" s="59"/>
      <c r="F221" s="59" t="s">
        <v>43</v>
      </c>
      <c r="G221" s="66" t="s">
        <v>357</v>
      </c>
      <c r="H221" s="108"/>
      <c r="I221" s="108"/>
      <c r="J221" s="108">
        <f t="shared" si="81"/>
        <v>0</v>
      </c>
      <c r="K221" s="105"/>
      <c r="L221" s="108"/>
      <c r="M221" s="109"/>
      <c r="N221" s="108"/>
      <c r="O221" s="110">
        <f t="shared" si="84"/>
        <v>0</v>
      </c>
      <c r="P221" s="110">
        <f t="shared" si="78"/>
        <v>0</v>
      </c>
      <c r="Q221" s="107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idden="1" x14ac:dyDescent="0.35">
      <c r="A222" s="63"/>
      <c r="B222" s="59"/>
      <c r="C222" s="59"/>
      <c r="D222" s="59"/>
      <c r="E222" s="59"/>
      <c r="F222" s="59" t="s">
        <v>90</v>
      </c>
      <c r="G222" s="66" t="s">
        <v>151</v>
      </c>
      <c r="H222" s="108"/>
      <c r="I222" s="108"/>
      <c r="J222" s="108">
        <f t="shared" si="81"/>
        <v>0</v>
      </c>
      <c r="K222" s="105"/>
      <c r="L222" s="108"/>
      <c r="M222" s="109"/>
      <c r="N222" s="108"/>
      <c r="O222" s="110">
        <f t="shared" si="84"/>
        <v>0</v>
      </c>
      <c r="P222" s="110">
        <f t="shared" si="78"/>
        <v>0</v>
      </c>
      <c r="Q222" s="107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x14ac:dyDescent="0.35">
      <c r="A223" s="48"/>
      <c r="B223" s="49"/>
      <c r="C223" s="49"/>
      <c r="D223" s="49"/>
      <c r="E223" s="49" t="s">
        <v>33</v>
      </c>
      <c r="F223" s="49"/>
      <c r="G223" s="103" t="s">
        <v>358</v>
      </c>
      <c r="H223" s="104">
        <f>H224+H225</f>
        <v>0</v>
      </c>
      <c r="I223" s="104">
        <f>I224+I225</f>
        <v>0</v>
      </c>
      <c r="J223" s="108">
        <f t="shared" si="81"/>
        <v>0</v>
      </c>
      <c r="K223" s="105"/>
      <c r="L223" s="104">
        <f>L224+L225</f>
        <v>0</v>
      </c>
      <c r="M223" s="86">
        <f>M224+M225</f>
        <v>0</v>
      </c>
      <c r="N223" s="104">
        <f>N224+N225</f>
        <v>0</v>
      </c>
      <c r="O223" s="106">
        <f>O224+O225</f>
        <v>0</v>
      </c>
      <c r="P223" s="106">
        <f t="shared" si="78"/>
        <v>0</v>
      </c>
      <c r="Q223" s="107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x14ac:dyDescent="0.35">
      <c r="A224" s="63"/>
      <c r="B224" s="59"/>
      <c r="C224" s="59"/>
      <c r="D224" s="59"/>
      <c r="E224" s="59"/>
      <c r="F224" s="59" t="s">
        <v>32</v>
      </c>
      <c r="G224" s="66" t="s">
        <v>177</v>
      </c>
      <c r="H224" s="108"/>
      <c r="I224" s="108"/>
      <c r="J224" s="108">
        <f t="shared" si="81"/>
        <v>0</v>
      </c>
      <c r="K224" s="105"/>
      <c r="L224" s="108"/>
      <c r="M224" s="109"/>
      <c r="N224" s="108"/>
      <c r="O224" s="110">
        <f t="shared" ref="O224:O228" si="85">M224+N224</f>
        <v>0</v>
      </c>
      <c r="P224" s="110">
        <f t="shared" si="78"/>
        <v>0</v>
      </c>
      <c r="Q224" s="107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x14ac:dyDescent="0.35">
      <c r="A225" s="63"/>
      <c r="B225" s="59"/>
      <c r="C225" s="59"/>
      <c r="D225" s="59"/>
      <c r="E225" s="59"/>
      <c r="F225" s="59" t="s">
        <v>30</v>
      </c>
      <c r="G225" s="66" t="s">
        <v>269</v>
      </c>
      <c r="H225" s="108"/>
      <c r="I225" s="108"/>
      <c r="J225" s="108">
        <f t="shared" si="81"/>
        <v>0</v>
      </c>
      <c r="K225" s="105"/>
      <c r="L225" s="108"/>
      <c r="M225" s="109"/>
      <c r="N225" s="108"/>
      <c r="O225" s="110">
        <f t="shared" si="85"/>
        <v>0</v>
      </c>
      <c r="P225" s="110">
        <f t="shared" si="78"/>
        <v>0</v>
      </c>
      <c r="Q225" s="107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x14ac:dyDescent="0.35">
      <c r="A226" s="63"/>
      <c r="B226" s="59"/>
      <c r="C226" s="59"/>
      <c r="D226" s="59"/>
      <c r="E226" s="59">
        <v>11</v>
      </c>
      <c r="F226" s="59"/>
      <c r="G226" s="66" t="s">
        <v>359</v>
      </c>
      <c r="H226" s="108"/>
      <c r="I226" s="108"/>
      <c r="J226" s="108">
        <f t="shared" si="81"/>
        <v>0</v>
      </c>
      <c r="K226" s="105"/>
      <c r="L226" s="108"/>
      <c r="M226" s="109"/>
      <c r="N226" s="108"/>
      <c r="O226" s="110">
        <f t="shared" si="85"/>
        <v>0</v>
      </c>
      <c r="P226" s="110">
        <f t="shared" si="78"/>
        <v>0</v>
      </c>
      <c r="Q226" s="107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x14ac:dyDescent="0.35">
      <c r="A227" s="63"/>
      <c r="B227" s="59"/>
      <c r="C227" s="59"/>
      <c r="D227" s="59"/>
      <c r="E227" s="59">
        <v>13</v>
      </c>
      <c r="F227" s="59"/>
      <c r="G227" s="66" t="s">
        <v>179</v>
      </c>
      <c r="H227" s="108"/>
      <c r="I227" s="108"/>
      <c r="J227" s="108">
        <f t="shared" si="81"/>
        <v>0</v>
      </c>
      <c r="K227" s="105"/>
      <c r="L227" s="108"/>
      <c r="M227" s="109"/>
      <c r="N227" s="108"/>
      <c r="O227" s="110">
        <f t="shared" si="85"/>
        <v>0</v>
      </c>
      <c r="P227" s="110">
        <f t="shared" si="78"/>
        <v>0</v>
      </c>
      <c r="Q227" s="107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x14ac:dyDescent="0.35">
      <c r="A228" s="63"/>
      <c r="B228" s="59"/>
      <c r="C228" s="59"/>
      <c r="D228" s="59"/>
      <c r="E228" s="59">
        <v>14</v>
      </c>
      <c r="F228" s="59"/>
      <c r="G228" s="66" t="s">
        <v>360</v>
      </c>
      <c r="H228" s="108"/>
      <c r="I228" s="108"/>
      <c r="J228" s="108">
        <f t="shared" si="81"/>
        <v>0</v>
      </c>
      <c r="K228" s="105"/>
      <c r="L228" s="108"/>
      <c r="M228" s="109"/>
      <c r="N228" s="108"/>
      <c r="O228" s="110">
        <f t="shared" si="85"/>
        <v>0</v>
      </c>
      <c r="P228" s="110">
        <f t="shared" si="78"/>
        <v>0</v>
      </c>
      <c r="Q228" s="107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x14ac:dyDescent="0.35">
      <c r="A229" s="48"/>
      <c r="B229" s="49"/>
      <c r="C229" s="49"/>
      <c r="D229" s="49"/>
      <c r="E229" s="49" t="s">
        <v>90</v>
      </c>
      <c r="F229" s="49"/>
      <c r="G229" s="103" t="s">
        <v>152</v>
      </c>
      <c r="H229" s="104">
        <f>H230+H231+H232+H233+H234</f>
        <v>0</v>
      </c>
      <c r="I229" s="104">
        <f>I230+I231+I232+I233+I234</f>
        <v>0</v>
      </c>
      <c r="J229" s="108">
        <f t="shared" si="81"/>
        <v>0</v>
      </c>
      <c r="K229" s="105"/>
      <c r="L229" s="104">
        <f>L230+L231+L232+L233+L234</f>
        <v>0</v>
      </c>
      <c r="M229" s="104">
        <f>M230+M231+M232+M233+M234</f>
        <v>0</v>
      </c>
      <c r="N229" s="104">
        <f>N230+N231+N232+N233+N234</f>
        <v>0</v>
      </c>
      <c r="O229" s="104">
        <f>O230+O231+O232+O233+O234</f>
        <v>0</v>
      </c>
      <c r="P229" s="106">
        <f t="shared" si="78"/>
        <v>0</v>
      </c>
      <c r="Q229" s="107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idden="1" x14ac:dyDescent="0.35">
      <c r="A230" s="63"/>
      <c r="B230" s="59"/>
      <c r="C230" s="59"/>
      <c r="D230" s="59"/>
      <c r="E230" s="59"/>
      <c r="F230" s="59" t="s">
        <v>30</v>
      </c>
      <c r="G230" s="66" t="s">
        <v>290</v>
      </c>
      <c r="H230" s="108"/>
      <c r="I230" s="108"/>
      <c r="J230" s="108">
        <f t="shared" si="81"/>
        <v>0</v>
      </c>
      <c r="K230" s="105"/>
      <c r="L230" s="108"/>
      <c r="M230" s="109"/>
      <c r="N230" s="108"/>
      <c r="O230" s="110">
        <f t="shared" ref="O230:O234" si="86">M230+N230</f>
        <v>0</v>
      </c>
      <c r="P230" s="110">
        <f t="shared" si="78"/>
        <v>0</v>
      </c>
      <c r="Q230" s="107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x14ac:dyDescent="0.35">
      <c r="A231" s="63"/>
      <c r="B231" s="59"/>
      <c r="C231" s="59"/>
      <c r="D231" s="59"/>
      <c r="E231" s="59"/>
      <c r="F231" s="59" t="s">
        <v>43</v>
      </c>
      <c r="G231" s="66" t="s">
        <v>325</v>
      </c>
      <c r="H231" s="108"/>
      <c r="I231" s="108"/>
      <c r="J231" s="108"/>
      <c r="K231" s="105"/>
      <c r="L231" s="108"/>
      <c r="M231" s="109"/>
      <c r="N231" s="108"/>
      <c r="O231" s="110"/>
      <c r="P231" s="110"/>
      <c r="Q231" s="107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x14ac:dyDescent="0.35">
      <c r="A232" s="63"/>
      <c r="B232" s="59"/>
      <c r="C232" s="59"/>
      <c r="D232" s="59"/>
      <c r="E232" s="59"/>
      <c r="F232" s="59" t="s">
        <v>22</v>
      </c>
      <c r="G232" s="66" t="s">
        <v>153</v>
      </c>
      <c r="H232" s="108"/>
      <c r="I232" s="108"/>
      <c r="J232" s="108">
        <f t="shared" si="81"/>
        <v>0</v>
      </c>
      <c r="K232" s="105"/>
      <c r="L232" s="108"/>
      <c r="M232" s="109"/>
      <c r="N232" s="108"/>
      <c r="O232" s="110">
        <f t="shared" si="86"/>
        <v>0</v>
      </c>
      <c r="P232" s="110">
        <f t="shared" si="78"/>
        <v>0</v>
      </c>
      <c r="Q232" s="107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45" x14ac:dyDescent="0.35">
      <c r="A233" s="63"/>
      <c r="B233" s="59"/>
      <c r="C233" s="59"/>
      <c r="D233" s="59"/>
      <c r="E233" s="59"/>
      <c r="F233" s="59" t="s">
        <v>33</v>
      </c>
      <c r="G233" s="66" t="s">
        <v>289</v>
      </c>
      <c r="H233" s="108"/>
      <c r="I233" s="108"/>
      <c r="J233" s="108">
        <f t="shared" si="81"/>
        <v>0</v>
      </c>
      <c r="K233" s="105"/>
      <c r="L233" s="108"/>
      <c r="M233" s="109"/>
      <c r="N233" s="108"/>
      <c r="O233" s="110">
        <f t="shared" si="86"/>
        <v>0</v>
      </c>
      <c r="P233" s="110">
        <f t="shared" si="78"/>
        <v>0</v>
      </c>
      <c r="Q233" s="107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x14ac:dyDescent="0.35">
      <c r="A234" s="63"/>
      <c r="B234" s="59"/>
      <c r="C234" s="59"/>
      <c r="D234" s="59"/>
      <c r="E234" s="59"/>
      <c r="F234" s="59" t="s">
        <v>90</v>
      </c>
      <c r="G234" s="66" t="s">
        <v>154</v>
      </c>
      <c r="H234" s="108"/>
      <c r="I234" s="108"/>
      <c r="J234" s="108">
        <f t="shared" si="81"/>
        <v>0</v>
      </c>
      <c r="K234" s="105"/>
      <c r="L234" s="108"/>
      <c r="M234" s="109"/>
      <c r="N234" s="108"/>
      <c r="O234" s="110">
        <f t="shared" si="86"/>
        <v>0</v>
      </c>
      <c r="P234" s="110">
        <f t="shared" si="78"/>
        <v>0</v>
      </c>
      <c r="Q234" s="107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x14ac:dyDescent="0.35">
      <c r="A235" s="48"/>
      <c r="B235" s="49"/>
      <c r="C235" s="49"/>
      <c r="D235" s="49" t="s">
        <v>91</v>
      </c>
      <c r="E235" s="49"/>
      <c r="F235" s="49"/>
      <c r="G235" s="103" t="s">
        <v>70</v>
      </c>
      <c r="H235" s="104">
        <f>H236</f>
        <v>0</v>
      </c>
      <c r="I235" s="104">
        <f>I236</f>
        <v>0</v>
      </c>
      <c r="J235" s="108">
        <f t="shared" si="81"/>
        <v>0</v>
      </c>
      <c r="K235" s="105" t="e">
        <f>ROUND(I235/H235*100,2)</f>
        <v>#DIV/0!</v>
      </c>
      <c r="L235" s="104">
        <f>L236</f>
        <v>0</v>
      </c>
      <c r="M235" s="86">
        <f>M236</f>
        <v>0</v>
      </c>
      <c r="N235" s="104">
        <f>N236</f>
        <v>0</v>
      </c>
      <c r="O235" s="106">
        <f>O236</f>
        <v>0</v>
      </c>
      <c r="P235" s="106">
        <f t="shared" si="78"/>
        <v>0</v>
      </c>
      <c r="Q235" s="107" t="e">
        <f t="shared" si="80"/>
        <v>#DIV/0!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45" x14ac:dyDescent="0.35">
      <c r="A236" s="63"/>
      <c r="B236" s="59"/>
      <c r="C236" s="59"/>
      <c r="D236" s="59"/>
      <c r="E236" s="59" t="s">
        <v>38</v>
      </c>
      <c r="F236" s="59"/>
      <c r="G236" s="66" t="s">
        <v>288</v>
      </c>
      <c r="H236" s="108"/>
      <c r="I236" s="108"/>
      <c r="J236" s="108">
        <f t="shared" si="81"/>
        <v>0</v>
      </c>
      <c r="K236" s="105" t="e">
        <f>ROUND(I236/H236*100,2)</f>
        <v>#DIV/0!</v>
      </c>
      <c r="L236" s="108"/>
      <c r="M236" s="109"/>
      <c r="N236" s="108">
        <v>0</v>
      </c>
      <c r="O236" s="110">
        <f t="shared" ref="O236" si="87">M236+N236</f>
        <v>0</v>
      </c>
      <c r="P236" s="110">
        <f t="shared" si="78"/>
        <v>0</v>
      </c>
      <c r="Q236" s="107" t="e">
        <f t="shared" si="80"/>
        <v>#DIV/0!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45" x14ac:dyDescent="0.35">
      <c r="A237" s="48"/>
      <c r="B237" s="49"/>
      <c r="C237" s="49"/>
      <c r="D237" s="49">
        <v>51</v>
      </c>
      <c r="E237" s="49"/>
      <c r="F237" s="49"/>
      <c r="G237" s="103" t="s">
        <v>362</v>
      </c>
      <c r="H237" s="104">
        <f>H238</f>
        <v>0</v>
      </c>
      <c r="I237" s="104">
        <f>I238</f>
        <v>0</v>
      </c>
      <c r="J237" s="108">
        <f t="shared" si="81"/>
        <v>0</v>
      </c>
      <c r="K237" s="105"/>
      <c r="L237" s="104">
        <f t="shared" ref="L237:N238" si="88">L238</f>
        <v>0</v>
      </c>
      <c r="M237" s="86">
        <f t="shared" si="88"/>
        <v>0</v>
      </c>
      <c r="N237" s="104">
        <f t="shared" si="88"/>
        <v>0</v>
      </c>
      <c r="O237" s="106">
        <f t="shared" ref="O237:O238" si="89">O238</f>
        <v>0</v>
      </c>
      <c r="P237" s="106">
        <f t="shared" si="78"/>
        <v>0</v>
      </c>
      <c r="Q237" s="107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x14ac:dyDescent="0.35">
      <c r="A238" s="48"/>
      <c r="B238" s="49"/>
      <c r="C238" s="49"/>
      <c r="D238" s="49"/>
      <c r="E238" s="49" t="s">
        <v>32</v>
      </c>
      <c r="F238" s="49"/>
      <c r="G238" s="64" t="s">
        <v>361</v>
      </c>
      <c r="H238" s="104">
        <f>H239</f>
        <v>0</v>
      </c>
      <c r="I238" s="104">
        <f>I239</f>
        <v>0</v>
      </c>
      <c r="J238" s="108">
        <f t="shared" si="81"/>
        <v>0</v>
      </c>
      <c r="K238" s="105"/>
      <c r="L238" s="104">
        <f t="shared" si="88"/>
        <v>0</v>
      </c>
      <c r="M238" s="86">
        <f t="shared" si="88"/>
        <v>0</v>
      </c>
      <c r="N238" s="104">
        <f t="shared" si="88"/>
        <v>0</v>
      </c>
      <c r="O238" s="106">
        <f t="shared" si="89"/>
        <v>0</v>
      </c>
      <c r="P238" s="106">
        <f t="shared" si="78"/>
        <v>0</v>
      </c>
      <c r="Q238" s="107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x14ac:dyDescent="0.35">
      <c r="A239" s="63"/>
      <c r="B239" s="59"/>
      <c r="C239" s="59"/>
      <c r="D239" s="59"/>
      <c r="E239" s="59"/>
      <c r="F239" s="59" t="s">
        <v>32</v>
      </c>
      <c r="G239" s="66" t="s">
        <v>93</v>
      </c>
      <c r="H239" s="108"/>
      <c r="I239" s="108"/>
      <c r="J239" s="108">
        <f t="shared" si="81"/>
        <v>0</v>
      </c>
      <c r="K239" s="105"/>
      <c r="L239" s="108"/>
      <c r="M239" s="109"/>
      <c r="N239" s="108"/>
      <c r="O239" s="110">
        <f t="shared" ref="O239:O243" si="90">M239+N239</f>
        <v>0</v>
      </c>
      <c r="P239" s="110">
        <f t="shared" si="78"/>
        <v>0</v>
      </c>
      <c r="Q239" s="107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67.5" x14ac:dyDescent="0.35">
      <c r="A240" s="63"/>
      <c r="B240" s="59"/>
      <c r="C240" s="59"/>
      <c r="D240" s="49">
        <v>56</v>
      </c>
      <c r="E240" s="49"/>
      <c r="F240" s="49"/>
      <c r="G240" s="64" t="s">
        <v>331</v>
      </c>
      <c r="H240" s="108">
        <f>H241</f>
        <v>0</v>
      </c>
      <c r="I240" s="108">
        <f>I241</f>
        <v>0</v>
      </c>
      <c r="J240" s="108">
        <f t="shared" si="81"/>
        <v>0</v>
      </c>
      <c r="K240" s="105"/>
      <c r="L240" s="108">
        <f t="shared" ref="L240:N240" si="91">L241</f>
        <v>0</v>
      </c>
      <c r="M240" s="109">
        <f t="shared" si="91"/>
        <v>0</v>
      </c>
      <c r="N240" s="108">
        <f t="shared" si="91"/>
        <v>0</v>
      </c>
      <c r="O240" s="110">
        <f t="shared" si="90"/>
        <v>0</v>
      </c>
      <c r="P240" s="110">
        <f t="shared" si="78"/>
        <v>0</v>
      </c>
      <c r="Q240" s="107" t="e">
        <f t="shared" si="80"/>
        <v>#DIV/0!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67.5" x14ac:dyDescent="0.35">
      <c r="A241" s="63"/>
      <c r="B241" s="59"/>
      <c r="C241" s="59"/>
      <c r="D241" s="59"/>
      <c r="E241" s="59">
        <v>49</v>
      </c>
      <c r="F241" s="59"/>
      <c r="G241" s="66" t="s">
        <v>264</v>
      </c>
      <c r="H241" s="108">
        <f>H242+H243</f>
        <v>0</v>
      </c>
      <c r="I241" s="108">
        <f>I242+I243</f>
        <v>0</v>
      </c>
      <c r="J241" s="108">
        <f t="shared" si="81"/>
        <v>0</v>
      </c>
      <c r="K241" s="105"/>
      <c r="L241" s="108">
        <f t="shared" ref="L241:N241" si="92">L242+L243</f>
        <v>0</v>
      </c>
      <c r="M241" s="109">
        <f t="shared" si="92"/>
        <v>0</v>
      </c>
      <c r="N241" s="108">
        <f t="shared" si="92"/>
        <v>0</v>
      </c>
      <c r="O241" s="110">
        <f t="shared" si="90"/>
        <v>0</v>
      </c>
      <c r="P241" s="110">
        <f t="shared" si="78"/>
        <v>0</v>
      </c>
      <c r="Q241" s="107" t="e">
        <f t="shared" si="80"/>
        <v>#DIV/0!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x14ac:dyDescent="0.35">
      <c r="A242" s="63"/>
      <c r="B242" s="59"/>
      <c r="C242" s="59"/>
      <c r="D242" s="59"/>
      <c r="E242" s="59"/>
      <c r="F242" s="59" t="s">
        <v>54</v>
      </c>
      <c r="G242" s="66" t="s">
        <v>155</v>
      </c>
      <c r="H242" s="108"/>
      <c r="I242" s="108"/>
      <c r="J242" s="108">
        <f t="shared" si="81"/>
        <v>0</v>
      </c>
      <c r="K242" s="105"/>
      <c r="L242" s="108"/>
      <c r="M242" s="109"/>
      <c r="N242" s="108"/>
      <c r="O242" s="110">
        <f t="shared" si="90"/>
        <v>0</v>
      </c>
      <c r="P242" s="110">
        <f t="shared" si="78"/>
        <v>0</v>
      </c>
      <c r="Q242" s="107" t="e">
        <f t="shared" si="80"/>
        <v>#DIV/0!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x14ac:dyDescent="0.35">
      <c r="A243" s="63"/>
      <c r="B243" s="59"/>
      <c r="C243" s="59"/>
      <c r="D243" s="59"/>
      <c r="E243" s="59"/>
      <c r="F243" s="59" t="s">
        <v>55</v>
      </c>
      <c r="G243" s="66" t="s">
        <v>156</v>
      </c>
      <c r="H243" s="108"/>
      <c r="I243" s="108"/>
      <c r="J243" s="108">
        <f t="shared" si="81"/>
        <v>0</v>
      </c>
      <c r="K243" s="105"/>
      <c r="L243" s="108"/>
      <c r="M243" s="109"/>
      <c r="N243" s="108"/>
      <c r="O243" s="110">
        <f t="shared" si="90"/>
        <v>0</v>
      </c>
      <c r="P243" s="110">
        <f t="shared" si="78"/>
        <v>0</v>
      </c>
      <c r="Q243" s="107" t="e">
        <f t="shared" si="80"/>
        <v>#DIV/0!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x14ac:dyDescent="0.35">
      <c r="A244" s="48"/>
      <c r="B244" s="49"/>
      <c r="C244" s="49"/>
      <c r="D244" s="49">
        <v>57</v>
      </c>
      <c r="E244" s="49"/>
      <c r="F244" s="49"/>
      <c r="G244" s="103" t="s">
        <v>78</v>
      </c>
      <c r="H244" s="104">
        <f>H246</f>
        <v>12000</v>
      </c>
      <c r="I244" s="104">
        <f>I246</f>
        <v>11600</v>
      </c>
      <c r="J244" s="108">
        <f t="shared" si="81"/>
        <v>400</v>
      </c>
      <c r="K244" s="105">
        <f>ROUND(I244/H244*100,2)</f>
        <v>96.67</v>
      </c>
      <c r="L244" s="104">
        <f>L246</f>
        <v>12000</v>
      </c>
      <c r="M244" s="86">
        <f>M246</f>
        <v>11571</v>
      </c>
      <c r="N244" s="104">
        <f>N246</f>
        <v>0</v>
      </c>
      <c r="O244" s="106">
        <f>O246</f>
        <v>11571</v>
      </c>
      <c r="P244" s="106">
        <f t="shared" si="78"/>
        <v>429</v>
      </c>
      <c r="Q244" s="107">
        <f t="shared" si="80"/>
        <v>96.43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x14ac:dyDescent="0.35">
      <c r="A245" s="48"/>
      <c r="B245" s="49"/>
      <c r="C245" s="49"/>
      <c r="D245" s="49"/>
      <c r="E245" s="49"/>
      <c r="F245" s="49"/>
      <c r="G245" s="64" t="s">
        <v>99</v>
      </c>
      <c r="H245" s="129"/>
      <c r="I245" s="129"/>
      <c r="J245" s="108">
        <f t="shared" si="81"/>
        <v>0</v>
      </c>
      <c r="K245" s="105"/>
      <c r="L245" s="129"/>
      <c r="M245" s="130"/>
      <c r="N245" s="129"/>
      <c r="O245" s="110"/>
      <c r="P245" s="110">
        <f t="shared" si="78"/>
        <v>0</v>
      </c>
      <c r="Q245" s="107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x14ac:dyDescent="0.35">
      <c r="A246" s="48"/>
      <c r="B246" s="49"/>
      <c r="C246" s="49"/>
      <c r="D246" s="49"/>
      <c r="E246" s="49" t="s">
        <v>30</v>
      </c>
      <c r="F246" s="49"/>
      <c r="G246" s="64" t="s">
        <v>100</v>
      </c>
      <c r="H246" s="104">
        <f>H248+H247</f>
        <v>12000</v>
      </c>
      <c r="I246" s="104">
        <f>I248+I247</f>
        <v>11600</v>
      </c>
      <c r="J246" s="108">
        <f t="shared" si="81"/>
        <v>400</v>
      </c>
      <c r="K246" s="105">
        <f>ROUND(I246/H246*100,2)</f>
        <v>96.67</v>
      </c>
      <c r="L246" s="104">
        <f>L248+L247</f>
        <v>12000</v>
      </c>
      <c r="M246" s="86">
        <f>M248+M247</f>
        <v>11571</v>
      </c>
      <c r="N246" s="104">
        <f>N248+N247</f>
        <v>0</v>
      </c>
      <c r="O246" s="106">
        <f>O248+O247</f>
        <v>11571</v>
      </c>
      <c r="P246" s="106">
        <f t="shared" si="78"/>
        <v>429</v>
      </c>
      <c r="Q246" s="107">
        <f t="shared" si="80"/>
        <v>96.43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idden="1" x14ac:dyDescent="0.35">
      <c r="A247" s="63"/>
      <c r="B247" s="59"/>
      <c r="C247" s="59"/>
      <c r="D247" s="59"/>
      <c r="E247" s="59"/>
      <c r="F247" s="59" t="s">
        <v>32</v>
      </c>
      <c r="G247" s="66" t="s">
        <v>287</v>
      </c>
      <c r="H247" s="108"/>
      <c r="I247" s="108"/>
      <c r="J247" s="108">
        <f t="shared" si="81"/>
        <v>0</v>
      </c>
      <c r="K247" s="105"/>
      <c r="L247" s="108"/>
      <c r="M247" s="109"/>
      <c r="N247" s="108"/>
      <c r="O247" s="110">
        <f t="shared" ref="O247:O248" si="93">M247+N247</f>
        <v>0</v>
      </c>
      <c r="P247" s="110">
        <f t="shared" ref="P247:P304" si="94">L247-O247</f>
        <v>0</v>
      </c>
      <c r="Q247" s="107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x14ac:dyDescent="0.35">
      <c r="A248" s="63"/>
      <c r="B248" s="59"/>
      <c r="C248" s="59"/>
      <c r="D248" s="59"/>
      <c r="E248" s="59"/>
      <c r="F248" s="59" t="s">
        <v>30</v>
      </c>
      <c r="G248" s="66" t="s">
        <v>102</v>
      </c>
      <c r="H248" s="108">
        <v>12000</v>
      </c>
      <c r="I248" s="108">
        <v>11600</v>
      </c>
      <c r="J248" s="108">
        <f t="shared" si="81"/>
        <v>400</v>
      </c>
      <c r="K248" s="105">
        <f>ROUND(I248/H248*100,2)</f>
        <v>96.67</v>
      </c>
      <c r="L248" s="108">
        <v>12000</v>
      </c>
      <c r="M248" s="109">
        <v>11571</v>
      </c>
      <c r="N248" s="108">
        <v>0</v>
      </c>
      <c r="O248" s="110">
        <f t="shared" si="93"/>
        <v>11571</v>
      </c>
      <c r="P248" s="110">
        <f t="shared" si="94"/>
        <v>429</v>
      </c>
      <c r="Q248" s="107">
        <f t="shared" ref="Q248:Q303" si="95">ROUND(O248/L248*100,2)</f>
        <v>96.43</v>
      </c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x14ac:dyDescent="0.35">
      <c r="A249" s="48"/>
      <c r="B249" s="49"/>
      <c r="C249" s="49"/>
      <c r="D249" s="49" t="s">
        <v>105</v>
      </c>
      <c r="E249" s="49"/>
      <c r="F249" s="49"/>
      <c r="G249" s="103" t="s">
        <v>83</v>
      </c>
      <c r="H249" s="104">
        <f>H250</f>
        <v>0</v>
      </c>
      <c r="I249" s="104">
        <f>I250</f>
        <v>0</v>
      </c>
      <c r="J249" s="108">
        <f t="shared" si="81"/>
        <v>0</v>
      </c>
      <c r="K249" s="105"/>
      <c r="L249" s="104">
        <f>L250</f>
        <v>0</v>
      </c>
      <c r="M249" s="86">
        <f>M250</f>
        <v>0</v>
      </c>
      <c r="N249" s="104">
        <f>N250</f>
        <v>0</v>
      </c>
      <c r="O249" s="106">
        <f>O250</f>
        <v>0</v>
      </c>
      <c r="P249" s="106">
        <f t="shared" si="94"/>
        <v>0</v>
      </c>
      <c r="Q249" s="107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x14ac:dyDescent="0.35">
      <c r="A250" s="48"/>
      <c r="B250" s="49"/>
      <c r="C250" s="49"/>
      <c r="D250" s="49">
        <v>71</v>
      </c>
      <c r="E250" s="49"/>
      <c r="F250" s="49"/>
      <c r="G250" s="103" t="s">
        <v>157</v>
      </c>
      <c r="H250" s="104">
        <f>H251+H256</f>
        <v>0</v>
      </c>
      <c r="I250" s="104">
        <f>I251+I256</f>
        <v>0</v>
      </c>
      <c r="J250" s="108">
        <f t="shared" si="81"/>
        <v>0</v>
      </c>
      <c r="K250" s="105"/>
      <c r="L250" s="104">
        <f>L251+L256</f>
        <v>0</v>
      </c>
      <c r="M250" s="86">
        <f>M251+M256</f>
        <v>0</v>
      </c>
      <c r="N250" s="104">
        <f>N251+N256</f>
        <v>0</v>
      </c>
      <c r="O250" s="106">
        <f>O251+O256</f>
        <v>0</v>
      </c>
      <c r="P250" s="106">
        <f t="shared" si="94"/>
        <v>0</v>
      </c>
      <c r="Q250" s="107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x14ac:dyDescent="0.35">
      <c r="A251" s="48"/>
      <c r="B251" s="49"/>
      <c r="C251" s="49"/>
      <c r="D251" s="49"/>
      <c r="E251" s="49" t="s">
        <v>32</v>
      </c>
      <c r="F251" s="49"/>
      <c r="G251" s="64" t="s">
        <v>158</v>
      </c>
      <c r="H251" s="104">
        <f>H252+H253+H254+H255</f>
        <v>0</v>
      </c>
      <c r="I251" s="104">
        <f>I252+I253+I254+I255</f>
        <v>0</v>
      </c>
      <c r="J251" s="108">
        <f t="shared" si="81"/>
        <v>0</v>
      </c>
      <c r="K251" s="105"/>
      <c r="L251" s="104">
        <f>L252+L253+L254+L255</f>
        <v>0</v>
      </c>
      <c r="M251" s="86">
        <f>M252+M253+M254+M255</f>
        <v>0</v>
      </c>
      <c r="N251" s="104">
        <f>N252+N253+N254+N255</f>
        <v>0</v>
      </c>
      <c r="O251" s="106">
        <f>O252+O253+O254+O255</f>
        <v>0</v>
      </c>
      <c r="P251" s="106">
        <f t="shared" si="94"/>
        <v>0</v>
      </c>
      <c r="Q251" s="10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idden="1" x14ac:dyDescent="0.35">
      <c r="A252" s="63"/>
      <c r="B252" s="59"/>
      <c r="C252" s="59"/>
      <c r="D252" s="59"/>
      <c r="E252" s="59"/>
      <c r="F252" s="59" t="s">
        <v>32</v>
      </c>
      <c r="G252" s="66" t="s">
        <v>367</v>
      </c>
      <c r="H252" s="108"/>
      <c r="I252" s="108"/>
      <c r="J252" s="108">
        <f t="shared" si="81"/>
        <v>0</v>
      </c>
      <c r="K252" s="105"/>
      <c r="L252" s="108"/>
      <c r="M252" s="109"/>
      <c r="N252" s="108"/>
      <c r="O252" s="110">
        <f t="shared" ref="O252:O257" si="96">M252+N252</f>
        <v>0</v>
      </c>
      <c r="P252" s="110">
        <f t="shared" si="94"/>
        <v>0</v>
      </c>
      <c r="Q252" s="107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45" x14ac:dyDescent="0.35">
      <c r="A253" s="63"/>
      <c r="B253" s="59"/>
      <c r="C253" s="59"/>
      <c r="D253" s="59"/>
      <c r="E253" s="59"/>
      <c r="F253" s="59" t="s">
        <v>30</v>
      </c>
      <c r="G253" s="66" t="s">
        <v>159</v>
      </c>
      <c r="H253" s="108"/>
      <c r="I253" s="108"/>
      <c r="J253" s="108">
        <f t="shared" si="81"/>
        <v>0</v>
      </c>
      <c r="K253" s="105"/>
      <c r="L253" s="108"/>
      <c r="M253" s="109"/>
      <c r="N253" s="108"/>
      <c r="O253" s="110">
        <f t="shared" si="96"/>
        <v>0</v>
      </c>
      <c r="P253" s="110">
        <f t="shared" si="94"/>
        <v>0</v>
      </c>
      <c r="Q253" s="10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45" x14ac:dyDescent="0.35">
      <c r="A254" s="63"/>
      <c r="B254" s="59"/>
      <c r="C254" s="59"/>
      <c r="D254" s="59"/>
      <c r="E254" s="59"/>
      <c r="F254" s="59" t="s">
        <v>43</v>
      </c>
      <c r="G254" s="66" t="s">
        <v>160</v>
      </c>
      <c r="H254" s="108"/>
      <c r="I254" s="108"/>
      <c r="J254" s="108">
        <f t="shared" si="81"/>
        <v>0</v>
      </c>
      <c r="K254" s="105"/>
      <c r="L254" s="108"/>
      <c r="M254" s="109"/>
      <c r="N254" s="108"/>
      <c r="O254" s="110">
        <f t="shared" si="96"/>
        <v>0</v>
      </c>
      <c r="P254" s="110">
        <f t="shared" si="94"/>
        <v>0</v>
      </c>
      <c r="Q254" s="10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136" customFormat="1" hidden="1" x14ac:dyDescent="0.35">
      <c r="A255" s="131"/>
      <c r="B255" s="132"/>
      <c r="C255" s="132"/>
      <c r="D255" s="132"/>
      <c r="E255" s="132"/>
      <c r="F255" s="132" t="s">
        <v>90</v>
      </c>
      <c r="G255" s="133" t="s">
        <v>365</v>
      </c>
      <c r="H255" s="108"/>
      <c r="I255" s="108"/>
      <c r="J255" s="108">
        <f t="shared" si="81"/>
        <v>0</v>
      </c>
      <c r="K255" s="105"/>
      <c r="L255" s="108"/>
      <c r="M255" s="109"/>
      <c r="N255" s="108"/>
      <c r="O255" s="110">
        <f t="shared" si="96"/>
        <v>0</v>
      </c>
      <c r="P255" s="110">
        <f t="shared" si="94"/>
        <v>0</v>
      </c>
      <c r="Q255" s="107"/>
      <c r="R255" s="134"/>
      <c r="S255" s="134"/>
      <c r="T255" s="40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</row>
    <row r="256" spans="1:154" s="136" customFormat="1" x14ac:dyDescent="0.35">
      <c r="A256" s="131"/>
      <c r="B256" s="132"/>
      <c r="C256" s="132"/>
      <c r="D256" s="132"/>
      <c r="E256" s="132" t="s">
        <v>43</v>
      </c>
      <c r="F256" s="132"/>
      <c r="G256" s="133" t="s">
        <v>366</v>
      </c>
      <c r="H256" s="108"/>
      <c r="I256" s="108"/>
      <c r="J256" s="108">
        <f t="shared" si="81"/>
        <v>0</v>
      </c>
      <c r="K256" s="105"/>
      <c r="L256" s="108"/>
      <c r="M256" s="109"/>
      <c r="N256" s="108"/>
      <c r="O256" s="110">
        <f t="shared" si="96"/>
        <v>0</v>
      </c>
      <c r="P256" s="110">
        <f t="shared" si="94"/>
        <v>0</v>
      </c>
      <c r="Q256" s="107"/>
      <c r="R256" s="134"/>
      <c r="S256" s="134"/>
      <c r="T256" s="40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</row>
    <row r="257" spans="1:154" x14ac:dyDescent="0.35">
      <c r="A257" s="113"/>
      <c r="B257" s="114"/>
      <c r="C257" s="114"/>
      <c r="D257" s="114">
        <v>85</v>
      </c>
      <c r="E257" s="114"/>
      <c r="F257" s="114"/>
      <c r="G257" s="137" t="s">
        <v>86</v>
      </c>
      <c r="H257" s="117"/>
      <c r="I257" s="117"/>
      <c r="J257" s="117">
        <f t="shared" si="81"/>
        <v>0</v>
      </c>
      <c r="K257" s="118"/>
      <c r="L257" s="117"/>
      <c r="M257" s="119"/>
      <c r="N257" s="117">
        <v>0</v>
      </c>
      <c r="O257" s="120">
        <f t="shared" si="96"/>
        <v>0</v>
      </c>
      <c r="P257" s="120">
        <f t="shared" si="94"/>
        <v>0</v>
      </c>
      <c r="Q257" s="121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x14ac:dyDescent="0.35">
      <c r="A258" s="63"/>
      <c r="B258" s="59"/>
      <c r="C258" s="59"/>
      <c r="D258" s="59"/>
      <c r="E258" s="59"/>
      <c r="F258" s="59"/>
      <c r="G258" s="66" t="s">
        <v>161</v>
      </c>
      <c r="H258" s="108"/>
      <c r="I258" s="108"/>
      <c r="J258" s="108">
        <f t="shared" si="81"/>
        <v>0</v>
      </c>
      <c r="K258" s="105"/>
      <c r="L258" s="108"/>
      <c r="M258" s="109"/>
      <c r="N258" s="108"/>
      <c r="O258" s="110"/>
      <c r="P258" s="138">
        <f t="shared" si="94"/>
        <v>0</v>
      </c>
      <c r="Q258" s="10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x14ac:dyDescent="0.35">
      <c r="A259" s="48" t="s">
        <v>142</v>
      </c>
      <c r="B259" s="49" t="s">
        <v>124</v>
      </c>
      <c r="C259" s="49"/>
      <c r="D259" s="49"/>
      <c r="E259" s="49"/>
      <c r="F259" s="49"/>
      <c r="G259" s="103" t="s">
        <v>162</v>
      </c>
      <c r="H259" s="104">
        <f>H260</f>
        <v>0</v>
      </c>
      <c r="I259" s="104">
        <f>I260</f>
        <v>0</v>
      </c>
      <c r="J259" s="108">
        <f t="shared" si="81"/>
        <v>0</v>
      </c>
      <c r="K259" s="105" t="e">
        <f>ROUND(I259/H259*100,2)</f>
        <v>#DIV/0!</v>
      </c>
      <c r="L259" s="104">
        <f>L260</f>
        <v>0</v>
      </c>
      <c r="M259" s="104">
        <f>M260</f>
        <v>0</v>
      </c>
      <c r="N259" s="104">
        <f>N260</f>
        <v>0</v>
      </c>
      <c r="O259" s="104">
        <f>O260</f>
        <v>0</v>
      </c>
      <c r="P259" s="106">
        <f t="shared" si="94"/>
        <v>0</v>
      </c>
      <c r="Q259" s="107" t="e">
        <f t="shared" si="95"/>
        <v>#DIV/0!</v>
      </c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45" x14ac:dyDescent="0.35">
      <c r="A260" s="48"/>
      <c r="B260" s="49"/>
      <c r="C260" s="49" t="s">
        <v>32</v>
      </c>
      <c r="D260" s="49"/>
      <c r="E260" s="49"/>
      <c r="F260" s="49"/>
      <c r="G260" s="103" t="s">
        <v>163</v>
      </c>
      <c r="H260" s="104">
        <f>H237</f>
        <v>0</v>
      </c>
      <c r="I260" s="104">
        <f>I237</f>
        <v>0</v>
      </c>
      <c r="J260" s="108">
        <f t="shared" si="81"/>
        <v>0</v>
      </c>
      <c r="K260" s="105" t="e">
        <f>ROUND(I260/H260*100,2)</f>
        <v>#DIV/0!</v>
      </c>
      <c r="L260" s="104">
        <f>L237</f>
        <v>0</v>
      </c>
      <c r="M260" s="104">
        <f>M237</f>
        <v>0</v>
      </c>
      <c r="N260" s="104">
        <f>N237</f>
        <v>0</v>
      </c>
      <c r="O260" s="104">
        <f>O237</f>
        <v>0</v>
      </c>
      <c r="P260" s="106">
        <f t="shared" si="94"/>
        <v>0</v>
      </c>
      <c r="Q260" s="107" t="e">
        <f t="shared" si="95"/>
        <v>#DIV/0!</v>
      </c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45" x14ac:dyDescent="0.35">
      <c r="A261" s="48"/>
      <c r="B261" s="49" t="s">
        <v>48</v>
      </c>
      <c r="C261" s="49"/>
      <c r="D261" s="49"/>
      <c r="E261" s="49"/>
      <c r="F261" s="49"/>
      <c r="G261" s="103" t="s">
        <v>164</v>
      </c>
      <c r="H261" s="104">
        <f>H177-H260</f>
        <v>116700</v>
      </c>
      <c r="I261" s="104">
        <f>I177-I260</f>
        <v>105050</v>
      </c>
      <c r="J261" s="104">
        <f>H261-I261</f>
        <v>11650</v>
      </c>
      <c r="K261" s="105">
        <f t="shared" ref="K261:K308" si="97">ROUND(I261/H261*100,2)</f>
        <v>90.02</v>
      </c>
      <c r="L261" s="104">
        <f>L177-L260</f>
        <v>116700</v>
      </c>
      <c r="M261" s="104">
        <f>M177-M260</f>
        <v>93076</v>
      </c>
      <c r="N261" s="104">
        <f>N177-N260</f>
        <v>9699</v>
      </c>
      <c r="O261" s="104">
        <f>O177-O260</f>
        <v>102775</v>
      </c>
      <c r="P261" s="106">
        <f t="shared" si="94"/>
        <v>13925</v>
      </c>
      <c r="Q261" s="107">
        <f t="shared" si="95"/>
        <v>88.07</v>
      </c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62" customFormat="1" x14ac:dyDescent="0.35">
      <c r="A262" s="191" t="s">
        <v>165</v>
      </c>
      <c r="B262" s="192"/>
      <c r="C262" s="192"/>
      <c r="D262" s="192"/>
      <c r="E262" s="192"/>
      <c r="F262" s="192"/>
      <c r="G262" s="122" t="s">
        <v>166</v>
      </c>
      <c r="H262" s="123">
        <f>H263+H365+H373+H377</f>
        <v>17937200</v>
      </c>
      <c r="I262" s="123">
        <f>I263+I365+I373+I377</f>
        <v>14520922</v>
      </c>
      <c r="J262" s="123">
        <f>J263+J365+J373+J377</f>
        <v>3416278</v>
      </c>
      <c r="K262" s="124">
        <f t="shared" si="97"/>
        <v>80.95</v>
      </c>
      <c r="L262" s="123">
        <f>L263+L365+L373+L377</f>
        <v>17937200</v>
      </c>
      <c r="M262" s="125">
        <f>M263+M365+M373+M377</f>
        <v>12850115</v>
      </c>
      <c r="N262" s="123">
        <f>N263+N365+N373+N377</f>
        <v>998138</v>
      </c>
      <c r="O262" s="126">
        <f>O263+O365+O373+O377</f>
        <v>13848253</v>
      </c>
      <c r="P262" s="126">
        <f t="shared" si="94"/>
        <v>4088947</v>
      </c>
      <c r="Q262" s="127">
        <f t="shared" si="95"/>
        <v>77.2</v>
      </c>
      <c r="R262" s="4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</row>
    <row r="263" spans="1:154" s="62" customFormat="1" x14ac:dyDescent="0.35">
      <c r="A263" s="48"/>
      <c r="B263" s="49"/>
      <c r="C263" s="49"/>
      <c r="D263" s="49" t="s">
        <v>32</v>
      </c>
      <c r="E263" s="49"/>
      <c r="F263" s="49"/>
      <c r="G263" s="103" t="s">
        <v>62</v>
      </c>
      <c r="H263" s="104">
        <f>H264+H296+H329+H332+H337+H362</f>
        <v>17937200</v>
      </c>
      <c r="I263" s="104">
        <f>I264+I296+I329+I332+I337+I362</f>
        <v>14520922</v>
      </c>
      <c r="J263" s="104">
        <f>J264+J296+J329+J332+J337+J362</f>
        <v>3416278</v>
      </c>
      <c r="K263" s="105">
        <f t="shared" si="97"/>
        <v>80.95</v>
      </c>
      <c r="L263" s="104">
        <f>L264+L296+L329+L332+L337+L362</f>
        <v>17937200</v>
      </c>
      <c r="M263" s="86">
        <f>M264+M296+M329+M332+M337+M362</f>
        <v>13232021</v>
      </c>
      <c r="N263" s="104">
        <f>N264+N296+N329+N332+N337+N362</f>
        <v>1144794</v>
      </c>
      <c r="O263" s="106">
        <f>O264+O296+O329+O332+O337+O362</f>
        <v>14376815</v>
      </c>
      <c r="P263" s="106">
        <f t="shared" si="94"/>
        <v>3560385</v>
      </c>
      <c r="Q263" s="107">
        <f t="shared" si="95"/>
        <v>80.150000000000006</v>
      </c>
      <c r="R263" s="4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  <c r="CO263" s="61"/>
      <c r="CP263" s="61"/>
      <c r="CQ263" s="61"/>
      <c r="CR263" s="61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61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61"/>
      <c r="DU263" s="61"/>
      <c r="DV263" s="61"/>
      <c r="DW263" s="61"/>
      <c r="DX263" s="61"/>
      <c r="DY263" s="61"/>
      <c r="DZ263" s="61"/>
      <c r="EA263" s="61"/>
      <c r="EB263" s="61"/>
      <c r="EC263" s="61"/>
      <c r="ED263" s="61"/>
      <c r="EE263" s="61"/>
      <c r="EF263" s="61"/>
      <c r="EG263" s="61"/>
      <c r="EH263" s="61"/>
      <c r="EI263" s="61"/>
      <c r="EJ263" s="61"/>
      <c r="EK263" s="61"/>
      <c r="EL263" s="61"/>
      <c r="EM263" s="61"/>
      <c r="EN263" s="61"/>
      <c r="EO263" s="61"/>
      <c r="EP263" s="61"/>
      <c r="EQ263" s="61"/>
      <c r="ER263" s="61"/>
      <c r="ES263" s="61"/>
      <c r="ET263" s="61"/>
      <c r="EU263" s="61"/>
      <c r="EV263" s="61"/>
      <c r="EW263" s="61"/>
      <c r="EX263" s="61"/>
    </row>
    <row r="264" spans="1:154" s="62" customFormat="1" x14ac:dyDescent="0.35">
      <c r="A264" s="48"/>
      <c r="B264" s="49"/>
      <c r="C264" s="49"/>
      <c r="D264" s="49" t="s">
        <v>88</v>
      </c>
      <c r="E264" s="49"/>
      <c r="F264" s="49"/>
      <c r="G264" s="103" t="s">
        <v>64</v>
      </c>
      <c r="H264" s="104">
        <f>H265+H282+H289</f>
        <v>5217700</v>
      </c>
      <c r="I264" s="104">
        <f>I265+I282+I289</f>
        <v>4340450</v>
      </c>
      <c r="J264" s="104">
        <f>J265+J282+J289</f>
        <v>877250</v>
      </c>
      <c r="K264" s="105">
        <f t="shared" si="97"/>
        <v>83.19</v>
      </c>
      <c r="L264" s="104">
        <f>L265+L282+L289</f>
        <v>5217700</v>
      </c>
      <c r="M264" s="86">
        <f>M265+M282+M289</f>
        <v>3898898</v>
      </c>
      <c r="N264" s="104">
        <f>N265+N282+N289</f>
        <v>310149</v>
      </c>
      <c r="O264" s="104">
        <f>O265+O282+O289</f>
        <v>4209047</v>
      </c>
      <c r="P264" s="106">
        <f t="shared" si="94"/>
        <v>1008653</v>
      </c>
      <c r="Q264" s="107">
        <f t="shared" si="95"/>
        <v>80.67</v>
      </c>
      <c r="R264" s="4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61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61"/>
      <c r="DU264" s="61"/>
      <c r="DV264" s="61"/>
      <c r="DW264" s="61"/>
      <c r="DX264" s="61"/>
      <c r="DY264" s="61"/>
      <c r="DZ264" s="61"/>
      <c r="EA264" s="61"/>
      <c r="EB264" s="61"/>
      <c r="EC264" s="61"/>
      <c r="ED264" s="61"/>
      <c r="EE264" s="61"/>
      <c r="EF264" s="61"/>
      <c r="EG264" s="61"/>
      <c r="EH264" s="61"/>
      <c r="EI264" s="61"/>
      <c r="EJ264" s="61"/>
      <c r="EK264" s="61"/>
      <c r="EL264" s="61"/>
      <c r="EM264" s="61"/>
      <c r="EN264" s="61"/>
      <c r="EO264" s="61"/>
      <c r="EP264" s="61"/>
      <c r="EQ264" s="61"/>
      <c r="ER264" s="61"/>
      <c r="ES264" s="61"/>
      <c r="ET264" s="61"/>
      <c r="EU264" s="61"/>
      <c r="EV264" s="61"/>
      <c r="EW264" s="61"/>
      <c r="EX264" s="61"/>
    </row>
    <row r="265" spans="1:154" s="62" customFormat="1" x14ac:dyDescent="0.35">
      <c r="A265" s="48"/>
      <c r="B265" s="49"/>
      <c r="C265" s="49"/>
      <c r="D265" s="49"/>
      <c r="E265" s="49" t="s">
        <v>32</v>
      </c>
      <c r="F265" s="49"/>
      <c r="G265" s="64" t="s">
        <v>112</v>
      </c>
      <c r="H265" s="104">
        <f>SUM(H266:H281)</f>
        <v>5086600</v>
      </c>
      <c r="I265" s="104">
        <f>SUM(I266:I281)</f>
        <v>4226350</v>
      </c>
      <c r="J265" s="104">
        <f>SUM(J266:J281)</f>
        <v>860250</v>
      </c>
      <c r="K265" s="105">
        <f t="shared" si="97"/>
        <v>83.09</v>
      </c>
      <c r="L265" s="104">
        <f>SUM(L266:L281)</f>
        <v>5086600</v>
      </c>
      <c r="M265" s="86">
        <f>SUM(M266:M281)</f>
        <v>3794059</v>
      </c>
      <c r="N265" s="104">
        <f>SUM(N266:N281)</f>
        <v>303871</v>
      </c>
      <c r="O265" s="106">
        <f>SUM(O266:O281)</f>
        <v>4097930</v>
      </c>
      <c r="P265" s="106">
        <f t="shared" si="94"/>
        <v>988670</v>
      </c>
      <c r="Q265" s="107">
        <f t="shared" si="95"/>
        <v>80.56</v>
      </c>
      <c r="R265" s="4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61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61"/>
      <c r="DU265" s="61"/>
      <c r="DV265" s="61"/>
      <c r="DW265" s="61"/>
      <c r="DX265" s="61"/>
      <c r="DY265" s="61"/>
      <c r="DZ265" s="61"/>
      <c r="EA265" s="61"/>
      <c r="EB265" s="61"/>
      <c r="EC265" s="61"/>
      <c r="ED265" s="61"/>
      <c r="EE265" s="61"/>
      <c r="EF265" s="61"/>
      <c r="EG265" s="61"/>
      <c r="EH265" s="61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ET265" s="61"/>
      <c r="EU265" s="61"/>
      <c r="EV265" s="61"/>
      <c r="EW265" s="61"/>
      <c r="EX265" s="61"/>
    </row>
    <row r="266" spans="1:154" x14ac:dyDescent="0.35">
      <c r="A266" s="63"/>
      <c r="B266" s="59"/>
      <c r="C266" s="59"/>
      <c r="D266" s="59"/>
      <c r="E266" s="59"/>
      <c r="F266" s="59" t="s">
        <v>32</v>
      </c>
      <c r="G266" s="66" t="s">
        <v>113</v>
      </c>
      <c r="H266" s="108">
        <v>4556000</v>
      </c>
      <c r="I266" s="108">
        <v>3812500</v>
      </c>
      <c r="J266" s="108">
        <f t="shared" ref="J266:J295" si="98">H266-I266</f>
        <v>743500</v>
      </c>
      <c r="K266" s="105">
        <f t="shared" si="97"/>
        <v>83.68</v>
      </c>
      <c r="L266" s="108">
        <v>4556000</v>
      </c>
      <c r="M266" s="109">
        <v>3402532</v>
      </c>
      <c r="N266" s="108">
        <v>282714</v>
      </c>
      <c r="O266" s="110">
        <f t="shared" ref="O266:O281" si="99">M266+N266</f>
        <v>3685246</v>
      </c>
      <c r="P266" s="110">
        <f t="shared" si="94"/>
        <v>870754</v>
      </c>
      <c r="Q266" s="107">
        <f t="shared" si="95"/>
        <v>80.89</v>
      </c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idden="1" x14ac:dyDescent="0.35">
      <c r="A267" s="63"/>
      <c r="B267" s="59"/>
      <c r="C267" s="59"/>
      <c r="D267" s="59"/>
      <c r="E267" s="59"/>
      <c r="F267" s="59" t="s">
        <v>43</v>
      </c>
      <c r="G267" s="66" t="s">
        <v>279</v>
      </c>
      <c r="H267" s="108"/>
      <c r="I267" s="108"/>
      <c r="J267" s="108">
        <f t="shared" si="98"/>
        <v>0</v>
      </c>
      <c r="K267" s="105" t="e">
        <f t="shared" si="97"/>
        <v>#DIV/0!</v>
      </c>
      <c r="L267" s="108"/>
      <c r="M267" s="109"/>
      <c r="N267" s="108"/>
      <c r="O267" s="110">
        <f t="shared" si="99"/>
        <v>0</v>
      </c>
      <c r="P267" s="110">
        <f t="shared" si="94"/>
        <v>0</v>
      </c>
      <c r="Q267" s="107" t="e">
        <f t="shared" si="95"/>
        <v>#DIV/0!</v>
      </c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idden="1" x14ac:dyDescent="0.35">
      <c r="A268" s="63"/>
      <c r="B268" s="59"/>
      <c r="C268" s="59"/>
      <c r="D268" s="59"/>
      <c r="E268" s="59"/>
      <c r="F268" s="59" t="s">
        <v>22</v>
      </c>
      <c r="G268" s="139" t="s">
        <v>280</v>
      </c>
      <c r="H268" s="108"/>
      <c r="I268" s="108"/>
      <c r="J268" s="108">
        <f t="shared" si="98"/>
        <v>0</v>
      </c>
      <c r="K268" s="105"/>
      <c r="L268" s="108"/>
      <c r="M268" s="109"/>
      <c r="N268" s="108"/>
      <c r="O268" s="110">
        <f t="shared" si="99"/>
        <v>0</v>
      </c>
      <c r="P268" s="110">
        <f t="shared" si="94"/>
        <v>0</v>
      </c>
      <c r="Q268" s="10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x14ac:dyDescent="0.35">
      <c r="A269" s="63"/>
      <c r="B269" s="59"/>
      <c r="C269" s="59"/>
      <c r="D269" s="59"/>
      <c r="E269" s="59"/>
      <c r="F269" s="59" t="s">
        <v>114</v>
      </c>
      <c r="G269" s="66" t="s">
        <v>278</v>
      </c>
      <c r="H269" s="108">
        <v>225000</v>
      </c>
      <c r="I269" s="108">
        <v>211300</v>
      </c>
      <c r="J269" s="108">
        <f t="shared" si="98"/>
        <v>13700</v>
      </c>
      <c r="K269" s="105">
        <f t="shared" si="97"/>
        <v>93.91</v>
      </c>
      <c r="L269" s="108">
        <v>225000</v>
      </c>
      <c r="M269" s="109">
        <v>201232</v>
      </c>
      <c r="N269" s="108">
        <v>9803</v>
      </c>
      <c r="O269" s="110">
        <f t="shared" si="99"/>
        <v>211035</v>
      </c>
      <c r="P269" s="110">
        <f t="shared" si="94"/>
        <v>13965</v>
      </c>
      <c r="Q269" s="107">
        <f t="shared" si="95"/>
        <v>93.79</v>
      </c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x14ac:dyDescent="0.35">
      <c r="A270" s="63"/>
      <c r="B270" s="59"/>
      <c r="C270" s="59"/>
      <c r="D270" s="59"/>
      <c r="E270" s="59"/>
      <c r="F270" s="59" t="s">
        <v>33</v>
      </c>
      <c r="G270" s="139" t="s">
        <v>281</v>
      </c>
      <c r="H270" s="108">
        <v>21600</v>
      </c>
      <c r="I270" s="108">
        <v>16900</v>
      </c>
      <c r="J270" s="108">
        <f t="shared" si="98"/>
        <v>4700</v>
      </c>
      <c r="K270" s="105"/>
      <c r="L270" s="108">
        <v>21600</v>
      </c>
      <c r="M270" s="109">
        <v>14323</v>
      </c>
      <c r="N270" s="108">
        <v>2370</v>
      </c>
      <c r="O270" s="110">
        <f t="shared" si="99"/>
        <v>16693</v>
      </c>
      <c r="P270" s="110">
        <f t="shared" si="94"/>
        <v>4907</v>
      </c>
      <c r="Q270" s="107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idden="1" x14ac:dyDescent="0.35">
      <c r="A271" s="63"/>
      <c r="B271" s="59"/>
      <c r="C271" s="59"/>
      <c r="D271" s="59"/>
      <c r="E271" s="59"/>
      <c r="F271" s="59" t="s">
        <v>124</v>
      </c>
      <c r="G271" s="139" t="s">
        <v>282</v>
      </c>
      <c r="H271" s="108"/>
      <c r="I271" s="108"/>
      <c r="J271" s="108">
        <f t="shared" si="98"/>
        <v>0</v>
      </c>
      <c r="K271" s="105"/>
      <c r="L271" s="108"/>
      <c r="M271" s="109"/>
      <c r="N271" s="108"/>
      <c r="O271" s="110">
        <f t="shared" si="99"/>
        <v>0</v>
      </c>
      <c r="P271" s="110">
        <f t="shared" si="94"/>
        <v>0</v>
      </c>
      <c r="Q271" s="107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idden="1" x14ac:dyDescent="0.35">
      <c r="A272" s="63"/>
      <c r="B272" s="59"/>
      <c r="C272" s="59"/>
      <c r="D272" s="59"/>
      <c r="E272" s="59"/>
      <c r="F272" s="59" t="s">
        <v>115</v>
      </c>
      <c r="G272" s="139" t="s">
        <v>283</v>
      </c>
      <c r="H272" s="108"/>
      <c r="I272" s="108"/>
      <c r="J272" s="108">
        <f t="shared" si="98"/>
        <v>0</v>
      </c>
      <c r="K272" s="105"/>
      <c r="L272" s="108"/>
      <c r="M272" s="109"/>
      <c r="N272" s="108"/>
      <c r="O272" s="110">
        <f t="shared" si="99"/>
        <v>0</v>
      </c>
      <c r="P272" s="110">
        <f t="shared" si="94"/>
        <v>0</v>
      </c>
      <c r="Q272" s="107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idden="1" x14ac:dyDescent="0.35">
      <c r="A273" s="63"/>
      <c r="B273" s="59"/>
      <c r="C273" s="59"/>
      <c r="D273" s="59"/>
      <c r="E273" s="59"/>
      <c r="F273" s="59" t="s">
        <v>38</v>
      </c>
      <c r="G273" s="139" t="s">
        <v>284</v>
      </c>
      <c r="H273" s="108"/>
      <c r="I273" s="108"/>
      <c r="J273" s="108">
        <f t="shared" si="98"/>
        <v>0</v>
      </c>
      <c r="K273" s="105"/>
      <c r="L273" s="108"/>
      <c r="M273" s="109"/>
      <c r="N273" s="108"/>
      <c r="O273" s="110">
        <f t="shared" si="99"/>
        <v>0</v>
      </c>
      <c r="P273" s="110">
        <f t="shared" si="94"/>
        <v>0</v>
      </c>
      <c r="Q273" s="107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idden="1" x14ac:dyDescent="0.35">
      <c r="A274" s="63"/>
      <c r="B274" s="59"/>
      <c r="C274" s="59"/>
      <c r="D274" s="59"/>
      <c r="E274" s="59"/>
      <c r="F274" s="59">
        <v>10</v>
      </c>
      <c r="G274" s="139" t="s">
        <v>285</v>
      </c>
      <c r="H274" s="108"/>
      <c r="I274" s="108"/>
      <c r="J274" s="108">
        <f t="shared" si="98"/>
        <v>0</v>
      </c>
      <c r="K274" s="105"/>
      <c r="L274" s="108"/>
      <c r="M274" s="109"/>
      <c r="N274" s="108"/>
      <c r="O274" s="110">
        <f t="shared" si="99"/>
        <v>0</v>
      </c>
      <c r="P274" s="110">
        <f t="shared" si="94"/>
        <v>0</v>
      </c>
      <c r="Q274" s="107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idden="1" x14ac:dyDescent="0.35">
      <c r="A275" s="63"/>
      <c r="B275" s="59"/>
      <c r="C275" s="59"/>
      <c r="D275" s="59"/>
      <c r="E275" s="59"/>
      <c r="F275" s="59">
        <v>11</v>
      </c>
      <c r="G275" s="139" t="s">
        <v>286</v>
      </c>
      <c r="H275" s="108"/>
      <c r="I275" s="108"/>
      <c r="J275" s="108">
        <f t="shared" si="98"/>
        <v>0</v>
      </c>
      <c r="K275" s="105"/>
      <c r="L275" s="108"/>
      <c r="M275" s="109"/>
      <c r="N275" s="108"/>
      <c r="O275" s="110">
        <f t="shared" si="99"/>
        <v>0</v>
      </c>
      <c r="P275" s="110">
        <f t="shared" si="94"/>
        <v>0</v>
      </c>
      <c r="Q275" s="107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45" x14ac:dyDescent="0.35">
      <c r="A276" s="63"/>
      <c r="B276" s="59"/>
      <c r="C276" s="59"/>
      <c r="D276" s="59"/>
      <c r="E276" s="59"/>
      <c r="F276" s="59">
        <v>12</v>
      </c>
      <c r="G276" s="66" t="s">
        <v>167</v>
      </c>
      <c r="H276" s="108">
        <v>172000</v>
      </c>
      <c r="I276" s="108">
        <v>91700</v>
      </c>
      <c r="J276" s="108">
        <f t="shared" si="98"/>
        <v>80300</v>
      </c>
      <c r="K276" s="105">
        <f t="shared" si="97"/>
        <v>53.31</v>
      </c>
      <c r="L276" s="108">
        <v>172000</v>
      </c>
      <c r="M276" s="109">
        <v>91264</v>
      </c>
      <c r="N276" s="108">
        <v>0</v>
      </c>
      <c r="O276" s="110">
        <f t="shared" si="99"/>
        <v>91264</v>
      </c>
      <c r="P276" s="110">
        <f t="shared" si="94"/>
        <v>80736</v>
      </c>
      <c r="Q276" s="107">
        <f t="shared" si="95"/>
        <v>53.06</v>
      </c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x14ac:dyDescent="0.35">
      <c r="A277" s="63"/>
      <c r="B277" s="59"/>
      <c r="C277" s="59"/>
      <c r="D277" s="59"/>
      <c r="E277" s="59"/>
      <c r="F277" s="59">
        <v>13</v>
      </c>
      <c r="G277" s="66" t="s">
        <v>168</v>
      </c>
      <c r="H277" s="108">
        <v>1000</v>
      </c>
      <c r="I277" s="108">
        <v>350</v>
      </c>
      <c r="J277" s="108">
        <f t="shared" si="98"/>
        <v>650</v>
      </c>
      <c r="K277" s="105">
        <f t="shared" si="97"/>
        <v>35</v>
      </c>
      <c r="L277" s="108">
        <v>1000</v>
      </c>
      <c r="M277" s="109">
        <v>207</v>
      </c>
      <c r="N277" s="108">
        <v>46</v>
      </c>
      <c r="O277" s="110">
        <f t="shared" si="99"/>
        <v>253</v>
      </c>
      <c r="P277" s="110">
        <f t="shared" si="94"/>
        <v>747</v>
      </c>
      <c r="Q277" s="107">
        <f t="shared" si="95"/>
        <v>25.3</v>
      </c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x14ac:dyDescent="0.35">
      <c r="A278" s="63"/>
      <c r="B278" s="59"/>
      <c r="C278" s="59"/>
      <c r="D278" s="59"/>
      <c r="E278" s="59"/>
      <c r="F278" s="59">
        <v>14</v>
      </c>
      <c r="G278" s="66" t="s">
        <v>272</v>
      </c>
      <c r="H278" s="108"/>
      <c r="I278" s="108"/>
      <c r="J278" s="108">
        <f t="shared" si="98"/>
        <v>0</v>
      </c>
      <c r="K278" s="105"/>
      <c r="L278" s="108"/>
      <c r="M278" s="109"/>
      <c r="N278" s="108"/>
      <c r="O278" s="110">
        <f t="shared" si="99"/>
        <v>0</v>
      </c>
      <c r="P278" s="110">
        <f t="shared" si="94"/>
        <v>0</v>
      </c>
      <c r="Q278" s="107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45" hidden="1" x14ac:dyDescent="0.35">
      <c r="A279" s="63"/>
      <c r="B279" s="59"/>
      <c r="C279" s="59"/>
      <c r="D279" s="59"/>
      <c r="E279" s="59"/>
      <c r="F279" s="59">
        <v>15</v>
      </c>
      <c r="G279" s="66" t="s">
        <v>411</v>
      </c>
      <c r="H279" s="108"/>
      <c r="I279" s="108"/>
      <c r="J279" s="108">
        <f t="shared" si="98"/>
        <v>0</v>
      </c>
      <c r="K279" s="105"/>
      <c r="L279" s="108"/>
      <c r="M279" s="109"/>
      <c r="N279" s="108"/>
      <c r="O279" s="110">
        <f t="shared" si="99"/>
        <v>0</v>
      </c>
      <c r="P279" s="110">
        <f t="shared" si="94"/>
        <v>0</v>
      </c>
      <c r="Q279" s="107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x14ac:dyDescent="0.35">
      <c r="A280" s="63"/>
      <c r="B280" s="59"/>
      <c r="C280" s="59"/>
      <c r="D280" s="59"/>
      <c r="E280" s="59"/>
      <c r="F280" s="59">
        <v>17</v>
      </c>
      <c r="G280" s="66" t="s">
        <v>274</v>
      </c>
      <c r="H280" s="108">
        <v>111000</v>
      </c>
      <c r="I280" s="108">
        <v>93600</v>
      </c>
      <c r="J280" s="108">
        <f t="shared" si="98"/>
        <v>17400</v>
      </c>
      <c r="K280" s="105">
        <f t="shared" si="97"/>
        <v>84.32</v>
      </c>
      <c r="L280" s="108">
        <v>111000</v>
      </c>
      <c r="M280" s="109">
        <v>84501</v>
      </c>
      <c r="N280" s="108">
        <v>8938</v>
      </c>
      <c r="O280" s="110">
        <f t="shared" si="99"/>
        <v>93439</v>
      </c>
      <c r="P280" s="110">
        <f t="shared" si="94"/>
        <v>17561</v>
      </c>
      <c r="Q280" s="107">
        <f t="shared" si="95"/>
        <v>84.18</v>
      </c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x14ac:dyDescent="0.35">
      <c r="A281" s="63"/>
      <c r="B281" s="59"/>
      <c r="C281" s="59"/>
      <c r="D281" s="59"/>
      <c r="E281" s="59"/>
      <c r="F281" s="59" t="s">
        <v>90</v>
      </c>
      <c r="G281" s="66" t="s">
        <v>273</v>
      </c>
      <c r="H281" s="108"/>
      <c r="I281" s="108"/>
      <c r="J281" s="108">
        <f t="shared" si="98"/>
        <v>0</v>
      </c>
      <c r="K281" s="105" t="e">
        <f t="shared" si="97"/>
        <v>#DIV/0!</v>
      </c>
      <c r="L281" s="108"/>
      <c r="M281" s="109">
        <v>0</v>
      </c>
      <c r="N281" s="108">
        <v>0</v>
      </c>
      <c r="O281" s="110">
        <f t="shared" si="99"/>
        <v>0</v>
      </c>
      <c r="P281" s="110">
        <f t="shared" si="94"/>
        <v>0</v>
      </c>
      <c r="Q281" s="107" t="e">
        <f t="shared" si="95"/>
        <v>#DIV/0!</v>
      </c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x14ac:dyDescent="0.35">
      <c r="A282" s="48"/>
      <c r="B282" s="49"/>
      <c r="C282" s="49"/>
      <c r="D282" s="49"/>
      <c r="E282" s="49" t="s">
        <v>30</v>
      </c>
      <c r="F282" s="49"/>
      <c r="G282" s="64" t="s">
        <v>315</v>
      </c>
      <c r="H282" s="104">
        <f>H286+H288+H287</f>
        <v>21600</v>
      </c>
      <c r="I282" s="104">
        <f>I286+I288+I287</f>
        <v>21600</v>
      </c>
      <c r="J282" s="108">
        <f t="shared" si="98"/>
        <v>0</v>
      </c>
      <c r="K282" s="105">
        <f t="shared" si="97"/>
        <v>100</v>
      </c>
      <c r="L282" s="104">
        <f>L286+L288+L287</f>
        <v>21600</v>
      </c>
      <c r="M282" s="86">
        <f>M286+M288+M287</f>
        <v>21600</v>
      </c>
      <c r="N282" s="104">
        <f>N286+N288+N287</f>
        <v>0</v>
      </c>
      <c r="O282" s="106">
        <f t="shared" ref="O282" si="100">O286+O288+O287</f>
        <v>21600</v>
      </c>
      <c r="P282" s="106">
        <f t="shared" si="94"/>
        <v>0</v>
      </c>
      <c r="Q282" s="107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idden="1" x14ac:dyDescent="0.35">
      <c r="A283" s="63"/>
      <c r="B283" s="59"/>
      <c r="C283" s="59"/>
      <c r="D283" s="59"/>
      <c r="E283" s="59"/>
      <c r="F283" s="59" t="s">
        <v>32</v>
      </c>
      <c r="G283" s="66" t="s">
        <v>275</v>
      </c>
      <c r="H283" s="108"/>
      <c r="I283" s="108"/>
      <c r="J283" s="108">
        <f t="shared" si="98"/>
        <v>0</v>
      </c>
      <c r="K283" s="105"/>
      <c r="L283" s="108"/>
      <c r="M283" s="109"/>
      <c r="N283" s="108"/>
      <c r="O283" s="110">
        <f t="shared" ref="O283:O288" si="101">M283+N283</f>
        <v>0</v>
      </c>
      <c r="P283" s="110">
        <f t="shared" si="94"/>
        <v>0</v>
      </c>
      <c r="Q283" s="107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idden="1" x14ac:dyDescent="0.35">
      <c r="A284" s="63"/>
      <c r="B284" s="59"/>
      <c r="C284" s="59"/>
      <c r="D284" s="59"/>
      <c r="E284" s="59"/>
      <c r="F284" s="59" t="s">
        <v>30</v>
      </c>
      <c r="G284" s="66" t="s">
        <v>276</v>
      </c>
      <c r="H284" s="108"/>
      <c r="I284" s="108"/>
      <c r="J284" s="108">
        <f t="shared" si="98"/>
        <v>0</v>
      </c>
      <c r="K284" s="105"/>
      <c r="L284" s="108"/>
      <c r="M284" s="109"/>
      <c r="N284" s="108"/>
      <c r="O284" s="110">
        <f t="shared" si="101"/>
        <v>0</v>
      </c>
      <c r="P284" s="110">
        <f t="shared" si="94"/>
        <v>0</v>
      </c>
      <c r="Q284" s="107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idden="1" x14ac:dyDescent="0.35">
      <c r="A285" s="63"/>
      <c r="B285" s="59"/>
      <c r="C285" s="59"/>
      <c r="D285" s="59"/>
      <c r="E285" s="59"/>
      <c r="F285" s="59" t="s">
        <v>43</v>
      </c>
      <c r="G285" s="66" t="s">
        <v>277</v>
      </c>
      <c r="H285" s="108"/>
      <c r="I285" s="108"/>
      <c r="J285" s="108">
        <f t="shared" si="98"/>
        <v>0</v>
      </c>
      <c r="K285" s="105"/>
      <c r="L285" s="108"/>
      <c r="M285" s="109"/>
      <c r="N285" s="108"/>
      <c r="O285" s="110">
        <f t="shared" si="101"/>
        <v>0</v>
      </c>
      <c r="P285" s="110">
        <f t="shared" si="94"/>
        <v>0</v>
      </c>
      <c r="Q285" s="107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45" x14ac:dyDescent="0.35">
      <c r="A286" s="63"/>
      <c r="B286" s="59"/>
      <c r="C286" s="59"/>
      <c r="D286" s="59"/>
      <c r="E286" s="59"/>
      <c r="F286" s="59" t="s">
        <v>22</v>
      </c>
      <c r="G286" s="66" t="s">
        <v>410</v>
      </c>
      <c r="H286" s="108"/>
      <c r="I286" s="108"/>
      <c r="J286" s="108">
        <f t="shared" si="98"/>
        <v>0</v>
      </c>
      <c r="K286" s="105"/>
      <c r="L286" s="108"/>
      <c r="M286" s="109"/>
      <c r="N286" s="108"/>
      <c r="O286" s="110">
        <f t="shared" si="101"/>
        <v>0</v>
      </c>
      <c r="P286" s="110">
        <f t="shared" si="94"/>
        <v>0</v>
      </c>
      <c r="Q286" s="107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x14ac:dyDescent="0.35">
      <c r="A287" s="63"/>
      <c r="B287" s="59"/>
      <c r="C287" s="59"/>
      <c r="D287" s="59"/>
      <c r="E287" s="59"/>
      <c r="F287" s="59" t="s">
        <v>33</v>
      </c>
      <c r="G287" s="66" t="s">
        <v>117</v>
      </c>
      <c r="H287" s="108">
        <v>21600</v>
      </c>
      <c r="I287" s="108">
        <v>21600</v>
      </c>
      <c r="J287" s="108">
        <f t="shared" si="98"/>
        <v>0</v>
      </c>
      <c r="K287" s="105">
        <f t="shared" si="97"/>
        <v>100</v>
      </c>
      <c r="L287" s="108">
        <v>21600</v>
      </c>
      <c r="M287" s="109">
        <v>21600</v>
      </c>
      <c r="N287" s="108">
        <v>0</v>
      </c>
      <c r="O287" s="110">
        <f t="shared" si="101"/>
        <v>21600</v>
      </c>
      <c r="P287" s="110">
        <f t="shared" si="94"/>
        <v>0</v>
      </c>
      <c r="Q287" s="107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idden="1" x14ac:dyDescent="0.35">
      <c r="A288" s="63"/>
      <c r="B288" s="59"/>
      <c r="C288" s="59"/>
      <c r="D288" s="59"/>
      <c r="E288" s="59"/>
      <c r="F288" s="112">
        <v>30</v>
      </c>
      <c r="G288" s="66" t="s">
        <v>267</v>
      </c>
      <c r="H288" s="108"/>
      <c r="I288" s="108"/>
      <c r="J288" s="108">
        <f t="shared" si="98"/>
        <v>0</v>
      </c>
      <c r="K288" s="105" t="e">
        <f t="shared" si="97"/>
        <v>#DIV/0!</v>
      </c>
      <c r="L288" s="108"/>
      <c r="M288" s="109"/>
      <c r="N288" s="108"/>
      <c r="O288" s="110">
        <f t="shared" si="101"/>
        <v>0</v>
      </c>
      <c r="P288" s="110">
        <f t="shared" si="94"/>
        <v>0</v>
      </c>
      <c r="Q288" s="107" t="e">
        <f t="shared" si="95"/>
        <v>#DIV/0!</v>
      </c>
      <c r="R288" s="40"/>
      <c r="S288" s="1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62" customFormat="1" x14ac:dyDescent="0.35">
      <c r="A289" s="48"/>
      <c r="B289" s="49"/>
      <c r="C289" s="49"/>
      <c r="D289" s="49"/>
      <c r="E289" s="49" t="s">
        <v>43</v>
      </c>
      <c r="F289" s="49"/>
      <c r="G289" s="64" t="s">
        <v>118</v>
      </c>
      <c r="H289" s="104">
        <f>SUM(H290+H291+H292+H293+H294+H295)</f>
        <v>109500</v>
      </c>
      <c r="I289" s="104">
        <f>SUM(I290+I291+I292+I293+I294+I295)</f>
        <v>92500</v>
      </c>
      <c r="J289" s="108">
        <f t="shared" si="98"/>
        <v>17000</v>
      </c>
      <c r="K289" s="105">
        <f t="shared" si="97"/>
        <v>84.47</v>
      </c>
      <c r="L289" s="104">
        <f>SUM(L290+L291+L292+L293+L294+L295)</f>
        <v>109500</v>
      </c>
      <c r="M289" s="86">
        <f>SUM(M290+M291+M292+M293+M294+M295)</f>
        <v>83239</v>
      </c>
      <c r="N289" s="104">
        <f>SUM(N290+N291+N292+N293+N294+N295)</f>
        <v>6278</v>
      </c>
      <c r="O289" s="106">
        <f>SUM(O290+O291+O292+O293+O294+O295)</f>
        <v>89517</v>
      </c>
      <c r="P289" s="106">
        <f t="shared" si="94"/>
        <v>19983</v>
      </c>
      <c r="Q289" s="107">
        <f t="shared" si="95"/>
        <v>81.75</v>
      </c>
      <c r="R289" s="4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61"/>
      <c r="DU289" s="61"/>
      <c r="DV289" s="61"/>
      <c r="DW289" s="61"/>
      <c r="DX289" s="61"/>
      <c r="DY289" s="61"/>
      <c r="DZ289" s="61"/>
      <c r="EA289" s="61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ET289" s="61"/>
      <c r="EU289" s="61"/>
      <c r="EV289" s="61"/>
      <c r="EW289" s="61"/>
      <c r="EX289" s="61"/>
    </row>
    <row r="290" spans="1:154" hidden="1" x14ac:dyDescent="0.35">
      <c r="A290" s="63"/>
      <c r="B290" s="59"/>
      <c r="C290" s="59"/>
      <c r="D290" s="59"/>
      <c r="E290" s="59"/>
      <c r="F290" s="59" t="s">
        <v>32</v>
      </c>
      <c r="G290" s="66" t="s">
        <v>119</v>
      </c>
      <c r="H290" s="108"/>
      <c r="I290" s="108"/>
      <c r="J290" s="108">
        <f t="shared" si="98"/>
        <v>0</v>
      </c>
      <c r="K290" s="105" t="e">
        <f t="shared" si="97"/>
        <v>#DIV/0!</v>
      </c>
      <c r="L290" s="108"/>
      <c r="M290" s="109"/>
      <c r="N290" s="108"/>
      <c r="O290" s="110">
        <f t="shared" ref="O290:O295" si="102">M290+N290</f>
        <v>0</v>
      </c>
      <c r="P290" s="110">
        <f t="shared" si="94"/>
        <v>0</v>
      </c>
      <c r="Q290" s="107" t="e">
        <f t="shared" si="95"/>
        <v>#DIV/0!</v>
      </c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idden="1" x14ac:dyDescent="0.35">
      <c r="A291" s="63"/>
      <c r="B291" s="59"/>
      <c r="C291" s="59"/>
      <c r="D291" s="59"/>
      <c r="E291" s="59"/>
      <c r="F291" s="59" t="s">
        <v>30</v>
      </c>
      <c r="G291" s="66" t="s">
        <v>120</v>
      </c>
      <c r="H291" s="108"/>
      <c r="I291" s="108"/>
      <c r="J291" s="108">
        <f t="shared" si="98"/>
        <v>0</v>
      </c>
      <c r="K291" s="105" t="e">
        <f t="shared" si="97"/>
        <v>#DIV/0!</v>
      </c>
      <c r="L291" s="108"/>
      <c r="M291" s="109"/>
      <c r="N291" s="108"/>
      <c r="O291" s="110">
        <f t="shared" si="102"/>
        <v>0</v>
      </c>
      <c r="P291" s="110">
        <f t="shared" si="94"/>
        <v>0</v>
      </c>
      <c r="Q291" s="107" t="e">
        <f t="shared" si="95"/>
        <v>#DIV/0!</v>
      </c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idden="1" x14ac:dyDescent="0.35">
      <c r="A292" s="63"/>
      <c r="B292" s="59"/>
      <c r="C292" s="59"/>
      <c r="D292" s="59"/>
      <c r="E292" s="59"/>
      <c r="F292" s="59" t="s">
        <v>43</v>
      </c>
      <c r="G292" s="66" t="s">
        <v>121</v>
      </c>
      <c r="H292" s="108"/>
      <c r="I292" s="108"/>
      <c r="J292" s="108">
        <f t="shared" si="98"/>
        <v>0</v>
      </c>
      <c r="K292" s="105" t="e">
        <f t="shared" si="97"/>
        <v>#DIV/0!</v>
      </c>
      <c r="L292" s="108"/>
      <c r="M292" s="109"/>
      <c r="N292" s="108"/>
      <c r="O292" s="110">
        <f t="shared" si="102"/>
        <v>0</v>
      </c>
      <c r="P292" s="110">
        <f t="shared" si="94"/>
        <v>0</v>
      </c>
      <c r="Q292" s="107" t="e">
        <f t="shared" si="95"/>
        <v>#DIV/0!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45" hidden="1" x14ac:dyDescent="0.35">
      <c r="A293" s="63"/>
      <c r="B293" s="59"/>
      <c r="C293" s="59"/>
      <c r="D293" s="59"/>
      <c r="E293" s="59"/>
      <c r="F293" s="59" t="s">
        <v>22</v>
      </c>
      <c r="G293" s="66" t="s">
        <v>122</v>
      </c>
      <c r="H293" s="108"/>
      <c r="I293" s="108"/>
      <c r="J293" s="108">
        <f t="shared" si="98"/>
        <v>0</v>
      </c>
      <c r="K293" s="105" t="e">
        <f t="shared" si="97"/>
        <v>#DIV/0!</v>
      </c>
      <c r="L293" s="108"/>
      <c r="M293" s="109"/>
      <c r="N293" s="108"/>
      <c r="O293" s="110">
        <f t="shared" si="102"/>
        <v>0</v>
      </c>
      <c r="P293" s="110">
        <f t="shared" si="94"/>
        <v>0</v>
      </c>
      <c r="Q293" s="107" t="e">
        <f t="shared" si="95"/>
        <v>#DIV/0!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idden="1" x14ac:dyDescent="0.35">
      <c r="A294" s="63"/>
      <c r="B294" s="59"/>
      <c r="C294" s="59"/>
      <c r="D294" s="59"/>
      <c r="E294" s="59"/>
      <c r="F294" s="59" t="s">
        <v>33</v>
      </c>
      <c r="G294" s="66" t="s">
        <v>123</v>
      </c>
      <c r="H294" s="108"/>
      <c r="I294" s="108"/>
      <c r="J294" s="108">
        <f t="shared" si="98"/>
        <v>0</v>
      </c>
      <c r="K294" s="105" t="e">
        <f t="shared" si="97"/>
        <v>#DIV/0!</v>
      </c>
      <c r="L294" s="108"/>
      <c r="M294" s="109"/>
      <c r="N294" s="108"/>
      <c r="O294" s="110">
        <f t="shared" si="102"/>
        <v>0</v>
      </c>
      <c r="P294" s="110">
        <f t="shared" si="94"/>
        <v>0</v>
      </c>
      <c r="Q294" s="107" t="e">
        <f t="shared" si="95"/>
        <v>#DIV/0!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x14ac:dyDescent="0.35">
      <c r="A295" s="63"/>
      <c r="B295" s="59"/>
      <c r="C295" s="59"/>
      <c r="D295" s="59"/>
      <c r="E295" s="59"/>
      <c r="F295" s="59" t="s">
        <v>124</v>
      </c>
      <c r="G295" s="66" t="s">
        <v>125</v>
      </c>
      <c r="H295" s="108">
        <v>109500</v>
      </c>
      <c r="I295" s="108">
        <v>92500</v>
      </c>
      <c r="J295" s="108">
        <f t="shared" si="98"/>
        <v>17000</v>
      </c>
      <c r="K295" s="105">
        <f t="shared" si="97"/>
        <v>84.47</v>
      </c>
      <c r="L295" s="108">
        <v>109500</v>
      </c>
      <c r="M295" s="109">
        <v>83239</v>
      </c>
      <c r="N295" s="108">
        <v>6278</v>
      </c>
      <c r="O295" s="110">
        <f t="shared" si="102"/>
        <v>89517</v>
      </c>
      <c r="P295" s="110">
        <f t="shared" si="94"/>
        <v>19983</v>
      </c>
      <c r="Q295" s="107">
        <f t="shared" si="95"/>
        <v>81.75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62" customFormat="1" x14ac:dyDescent="0.35">
      <c r="A296" s="48"/>
      <c r="B296" s="49"/>
      <c r="C296" s="49"/>
      <c r="D296" s="49" t="s">
        <v>89</v>
      </c>
      <c r="E296" s="49"/>
      <c r="F296" s="49"/>
      <c r="G296" s="103" t="s">
        <v>66</v>
      </c>
      <c r="H296" s="104">
        <f>H297+H308+H309+H313+H316+H317+H318+H319+H320+H321+H322</f>
        <v>517000</v>
      </c>
      <c r="I296" s="104">
        <f>I297+I308+I309+I313+I316+I317+I318+I319+I320+I321+I322</f>
        <v>436350</v>
      </c>
      <c r="J296" s="104">
        <f t="shared" ref="J296" si="103">J297+J308+J309+J313+J316+J317+J318+J319+J320+J321+J322</f>
        <v>80650</v>
      </c>
      <c r="K296" s="105">
        <f t="shared" si="97"/>
        <v>84.4</v>
      </c>
      <c r="L296" s="104">
        <f>L297+L308+L309+L313+L316+L317+L318+L319+L320+L321+L322</f>
        <v>517000</v>
      </c>
      <c r="M296" s="86">
        <f>M297+M308+M309+M313+M316+M317+M318+M319+M320+M321+M322</f>
        <v>396948</v>
      </c>
      <c r="N296" s="104">
        <f>N297+N308+N309+N313+N316+N317+N318+N319+N320+N321+N322</f>
        <v>31367</v>
      </c>
      <c r="O296" s="106">
        <f>O297+O308+O309+O313+O316+O317+O318+O319+O320+O321+O322</f>
        <v>428315</v>
      </c>
      <c r="P296" s="106">
        <f t="shared" si="94"/>
        <v>88685</v>
      </c>
      <c r="Q296" s="107">
        <f t="shared" si="95"/>
        <v>82.85</v>
      </c>
      <c r="R296" s="4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  <c r="CO296" s="61"/>
      <c r="CP296" s="61"/>
      <c r="CQ296" s="61"/>
      <c r="CR296" s="61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61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61"/>
      <c r="DU296" s="61"/>
      <c r="DV296" s="61"/>
      <c r="DW296" s="61"/>
      <c r="DX296" s="61"/>
      <c r="DY296" s="61"/>
      <c r="DZ296" s="61"/>
      <c r="EA296" s="61"/>
      <c r="EB296" s="61"/>
      <c r="EC296" s="61"/>
      <c r="ED296" s="61"/>
      <c r="EE296" s="61"/>
      <c r="EF296" s="61"/>
      <c r="EG296" s="61"/>
      <c r="EH296" s="61"/>
      <c r="EI296" s="61"/>
      <c r="EJ296" s="61"/>
      <c r="EK296" s="61"/>
      <c r="EL296" s="61"/>
      <c r="EM296" s="61"/>
      <c r="EN296" s="61"/>
      <c r="EO296" s="61"/>
      <c r="EP296" s="61"/>
      <c r="EQ296" s="61"/>
      <c r="ER296" s="61"/>
      <c r="ES296" s="61"/>
      <c r="ET296" s="61"/>
      <c r="EU296" s="61"/>
      <c r="EV296" s="61"/>
      <c r="EW296" s="61"/>
      <c r="EX296" s="61"/>
    </row>
    <row r="297" spans="1:154" s="62" customFormat="1" x14ac:dyDescent="0.35">
      <c r="A297" s="48"/>
      <c r="B297" s="49"/>
      <c r="C297" s="49"/>
      <c r="D297" s="49"/>
      <c r="E297" s="49" t="s">
        <v>32</v>
      </c>
      <c r="F297" s="49"/>
      <c r="G297" s="64" t="s">
        <v>144</v>
      </c>
      <c r="H297" s="104">
        <f>SUM(H298:H307)</f>
        <v>439000</v>
      </c>
      <c r="I297" s="104">
        <f>SUM(I298:I307)</f>
        <v>371150</v>
      </c>
      <c r="J297" s="104">
        <f>SUM(J298:J307)</f>
        <v>67850</v>
      </c>
      <c r="K297" s="105">
        <f t="shared" si="97"/>
        <v>84.54</v>
      </c>
      <c r="L297" s="104">
        <f>SUM(L298:L307)</f>
        <v>439000</v>
      </c>
      <c r="M297" s="86">
        <f>SUM(M298:M307)</f>
        <v>342003</v>
      </c>
      <c r="N297" s="104">
        <f>SUM(N298:N307)</f>
        <v>26495</v>
      </c>
      <c r="O297" s="106">
        <f>SUM(O298:O307)</f>
        <v>368498</v>
      </c>
      <c r="P297" s="106">
        <f t="shared" si="94"/>
        <v>70502</v>
      </c>
      <c r="Q297" s="107">
        <f t="shared" si="95"/>
        <v>83.94</v>
      </c>
      <c r="R297" s="4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61"/>
      <c r="BO297" s="61"/>
      <c r="BP297" s="61"/>
      <c r="BQ297" s="61"/>
      <c r="BR297" s="61"/>
      <c r="BS297" s="61"/>
      <c r="BT297" s="61"/>
      <c r="BU297" s="61"/>
      <c r="BV297" s="61"/>
      <c r="BW297" s="61"/>
      <c r="BX297" s="61"/>
      <c r="BY297" s="61"/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  <c r="CO297" s="61"/>
      <c r="CP297" s="61"/>
      <c r="CQ297" s="61"/>
      <c r="CR297" s="61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61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61"/>
      <c r="DU297" s="61"/>
      <c r="DV297" s="61"/>
      <c r="DW297" s="61"/>
      <c r="DX297" s="61"/>
      <c r="DY297" s="61"/>
      <c r="DZ297" s="61"/>
      <c r="EA297" s="61"/>
      <c r="EB297" s="61"/>
      <c r="EC297" s="61"/>
      <c r="ED297" s="61"/>
      <c r="EE297" s="61"/>
      <c r="EF297" s="61"/>
      <c r="EG297" s="61"/>
      <c r="EH297" s="61"/>
      <c r="EI297" s="61"/>
      <c r="EJ297" s="61"/>
      <c r="EK297" s="61"/>
      <c r="EL297" s="61"/>
      <c r="EM297" s="61"/>
      <c r="EN297" s="61"/>
      <c r="EO297" s="61"/>
      <c r="EP297" s="61"/>
      <c r="EQ297" s="61"/>
      <c r="ER297" s="61"/>
      <c r="ES297" s="61"/>
      <c r="ET297" s="61"/>
      <c r="EU297" s="61"/>
      <c r="EV297" s="61"/>
      <c r="EW297" s="61"/>
      <c r="EX297" s="61"/>
    </row>
    <row r="298" spans="1:154" x14ac:dyDescent="0.35">
      <c r="A298" s="63"/>
      <c r="B298" s="59"/>
      <c r="C298" s="59"/>
      <c r="D298" s="59"/>
      <c r="E298" s="59"/>
      <c r="F298" s="59" t="s">
        <v>32</v>
      </c>
      <c r="G298" s="66" t="s">
        <v>169</v>
      </c>
      <c r="H298" s="108">
        <v>3000</v>
      </c>
      <c r="I298" s="108">
        <v>3000</v>
      </c>
      <c r="J298" s="108">
        <f t="shared" ref="J298:J331" si="104">H298-I298</f>
        <v>0</v>
      </c>
      <c r="K298" s="105">
        <f t="shared" si="97"/>
        <v>100</v>
      </c>
      <c r="L298" s="108">
        <v>3000</v>
      </c>
      <c r="M298" s="109">
        <v>1993</v>
      </c>
      <c r="N298" s="108">
        <v>0</v>
      </c>
      <c r="O298" s="110">
        <f t="shared" ref="O298:O308" si="105">M298+N298</f>
        <v>1993</v>
      </c>
      <c r="P298" s="110">
        <f t="shared" si="94"/>
        <v>1007</v>
      </c>
      <c r="Q298" s="107">
        <f t="shared" si="95"/>
        <v>66.430000000000007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x14ac:dyDescent="0.35">
      <c r="A299" s="63"/>
      <c r="B299" s="59"/>
      <c r="C299" s="59"/>
      <c r="D299" s="59"/>
      <c r="E299" s="59"/>
      <c r="F299" s="59" t="s">
        <v>30</v>
      </c>
      <c r="G299" s="66" t="s">
        <v>170</v>
      </c>
      <c r="H299" s="108">
        <v>2000</v>
      </c>
      <c r="I299" s="108">
        <v>1500</v>
      </c>
      <c r="J299" s="108">
        <f t="shared" si="104"/>
        <v>500</v>
      </c>
      <c r="K299" s="105"/>
      <c r="L299" s="108">
        <v>2000</v>
      </c>
      <c r="M299" s="109">
        <v>1493</v>
      </c>
      <c r="N299" s="108">
        <v>0</v>
      </c>
      <c r="O299" s="110">
        <f t="shared" si="105"/>
        <v>1493</v>
      </c>
      <c r="P299" s="110">
        <f t="shared" si="94"/>
        <v>507</v>
      </c>
      <c r="Q299" s="107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x14ac:dyDescent="0.35">
      <c r="A300" s="63"/>
      <c r="B300" s="59"/>
      <c r="C300" s="59"/>
      <c r="D300" s="59"/>
      <c r="E300" s="59"/>
      <c r="F300" s="59" t="s">
        <v>43</v>
      </c>
      <c r="G300" s="66" t="s">
        <v>171</v>
      </c>
      <c r="H300" s="108">
        <v>153000</v>
      </c>
      <c r="I300" s="108">
        <v>123000</v>
      </c>
      <c r="J300" s="108">
        <f t="shared" si="104"/>
        <v>30000</v>
      </c>
      <c r="K300" s="105">
        <f t="shared" si="97"/>
        <v>80.39</v>
      </c>
      <c r="L300" s="108">
        <v>153000</v>
      </c>
      <c r="M300" s="109">
        <v>122992</v>
      </c>
      <c r="N300" s="108">
        <v>0</v>
      </c>
      <c r="O300" s="110">
        <f t="shared" si="105"/>
        <v>122992</v>
      </c>
      <c r="P300" s="110">
        <f t="shared" si="94"/>
        <v>30008</v>
      </c>
      <c r="Q300" s="107">
        <f t="shared" si="95"/>
        <v>80.39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x14ac:dyDescent="0.35">
      <c r="A301" s="63"/>
      <c r="B301" s="59"/>
      <c r="C301" s="59"/>
      <c r="D301" s="59"/>
      <c r="E301" s="59"/>
      <c r="F301" s="59" t="s">
        <v>22</v>
      </c>
      <c r="G301" s="66" t="s">
        <v>146</v>
      </c>
      <c r="H301" s="108">
        <v>19000</v>
      </c>
      <c r="I301" s="108">
        <v>19000</v>
      </c>
      <c r="J301" s="108">
        <f t="shared" si="104"/>
        <v>0</v>
      </c>
      <c r="K301" s="105">
        <f t="shared" si="97"/>
        <v>100</v>
      </c>
      <c r="L301" s="108">
        <v>19000</v>
      </c>
      <c r="M301" s="109">
        <v>14000</v>
      </c>
      <c r="N301" s="108">
        <v>5000</v>
      </c>
      <c r="O301" s="110">
        <f t="shared" si="105"/>
        <v>19000</v>
      </c>
      <c r="P301" s="110">
        <f t="shared" si="94"/>
        <v>0</v>
      </c>
      <c r="Q301" s="107">
        <f t="shared" si="95"/>
        <v>100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x14ac:dyDescent="0.35">
      <c r="A302" s="63"/>
      <c r="B302" s="59"/>
      <c r="C302" s="59"/>
      <c r="D302" s="59"/>
      <c r="E302" s="59"/>
      <c r="F302" s="59" t="s">
        <v>114</v>
      </c>
      <c r="G302" s="66" t="s">
        <v>172</v>
      </c>
      <c r="H302" s="108">
        <v>6000</v>
      </c>
      <c r="I302" s="108">
        <v>3000</v>
      </c>
      <c r="J302" s="108">
        <f t="shared" si="104"/>
        <v>3000</v>
      </c>
      <c r="K302" s="105">
        <f t="shared" si="97"/>
        <v>50</v>
      </c>
      <c r="L302" s="108">
        <v>6000</v>
      </c>
      <c r="M302" s="109">
        <v>2500</v>
      </c>
      <c r="N302" s="108">
        <v>0</v>
      </c>
      <c r="O302" s="110">
        <f t="shared" si="105"/>
        <v>2500</v>
      </c>
      <c r="P302" s="110">
        <f t="shared" si="94"/>
        <v>3500</v>
      </c>
      <c r="Q302" s="107">
        <f t="shared" si="95"/>
        <v>41.67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x14ac:dyDescent="0.35">
      <c r="A303" s="63"/>
      <c r="B303" s="59"/>
      <c r="C303" s="59"/>
      <c r="D303" s="59"/>
      <c r="E303" s="59"/>
      <c r="F303" s="59" t="s">
        <v>33</v>
      </c>
      <c r="G303" s="66" t="s">
        <v>173</v>
      </c>
      <c r="H303" s="108"/>
      <c r="I303" s="108"/>
      <c r="J303" s="108">
        <f t="shared" si="104"/>
        <v>0</v>
      </c>
      <c r="K303" s="105" t="e">
        <f t="shared" si="97"/>
        <v>#DIV/0!</v>
      </c>
      <c r="L303" s="108"/>
      <c r="M303" s="109"/>
      <c r="N303" s="108">
        <v>0</v>
      </c>
      <c r="O303" s="110">
        <f t="shared" si="105"/>
        <v>0</v>
      </c>
      <c r="P303" s="110">
        <f t="shared" si="94"/>
        <v>0</v>
      </c>
      <c r="Q303" s="107" t="e">
        <f t="shared" si="95"/>
        <v>#DIV/0!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idden="1" x14ac:dyDescent="0.35">
      <c r="A304" s="63"/>
      <c r="B304" s="59"/>
      <c r="C304" s="59"/>
      <c r="D304" s="59"/>
      <c r="E304" s="59"/>
      <c r="F304" s="59" t="s">
        <v>124</v>
      </c>
      <c r="G304" s="66" t="s">
        <v>316</v>
      </c>
      <c r="H304" s="108"/>
      <c r="I304" s="108"/>
      <c r="J304" s="108">
        <f t="shared" si="104"/>
        <v>0</v>
      </c>
      <c r="K304" s="105"/>
      <c r="L304" s="108"/>
      <c r="M304" s="109"/>
      <c r="N304" s="108"/>
      <c r="O304" s="110">
        <f t="shared" si="105"/>
        <v>0</v>
      </c>
      <c r="P304" s="110">
        <f t="shared" si="94"/>
        <v>0</v>
      </c>
      <c r="Q304" s="107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x14ac:dyDescent="0.35">
      <c r="A305" s="63"/>
      <c r="B305" s="59"/>
      <c r="C305" s="59"/>
      <c r="D305" s="59"/>
      <c r="E305" s="59"/>
      <c r="F305" s="59" t="s">
        <v>115</v>
      </c>
      <c r="G305" s="66" t="s">
        <v>174</v>
      </c>
      <c r="H305" s="108">
        <v>17000</v>
      </c>
      <c r="I305" s="108">
        <v>15000</v>
      </c>
      <c r="J305" s="108">
        <f t="shared" si="104"/>
        <v>2000</v>
      </c>
      <c r="K305" s="105">
        <f t="shared" si="97"/>
        <v>88.24</v>
      </c>
      <c r="L305" s="108">
        <v>17000</v>
      </c>
      <c r="M305" s="109">
        <v>12877</v>
      </c>
      <c r="N305" s="108">
        <v>1597</v>
      </c>
      <c r="O305" s="110">
        <f t="shared" si="105"/>
        <v>14474</v>
      </c>
      <c r="P305" s="110">
        <f t="shared" ref="P305:P359" si="106">L305-O305</f>
        <v>2526</v>
      </c>
      <c r="Q305" s="107">
        <f t="shared" ref="Q305:Q362" si="107">ROUND(O305/L305*100,2)</f>
        <v>85.14</v>
      </c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45" x14ac:dyDescent="0.35">
      <c r="A306" s="63"/>
      <c r="B306" s="59"/>
      <c r="C306" s="59"/>
      <c r="D306" s="59"/>
      <c r="E306" s="59"/>
      <c r="F306" s="59" t="s">
        <v>38</v>
      </c>
      <c r="G306" s="66" t="s">
        <v>147</v>
      </c>
      <c r="H306" s="108">
        <v>105000</v>
      </c>
      <c r="I306" s="108">
        <v>78650</v>
      </c>
      <c r="J306" s="108">
        <f t="shared" si="104"/>
        <v>26350</v>
      </c>
      <c r="K306" s="105">
        <f t="shared" si="97"/>
        <v>74.900000000000006</v>
      </c>
      <c r="L306" s="108">
        <v>105000</v>
      </c>
      <c r="M306" s="109">
        <v>69962</v>
      </c>
      <c r="N306" s="108">
        <v>8552</v>
      </c>
      <c r="O306" s="110">
        <f t="shared" si="105"/>
        <v>78514</v>
      </c>
      <c r="P306" s="110">
        <f t="shared" si="106"/>
        <v>26486</v>
      </c>
      <c r="Q306" s="107">
        <f t="shared" si="107"/>
        <v>74.78</v>
      </c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45" x14ac:dyDescent="0.35">
      <c r="A307" s="63"/>
      <c r="B307" s="59"/>
      <c r="C307" s="59"/>
      <c r="D307" s="59"/>
      <c r="E307" s="59"/>
      <c r="F307" s="59" t="s">
        <v>90</v>
      </c>
      <c r="G307" s="66" t="s">
        <v>148</v>
      </c>
      <c r="H307" s="108">
        <v>134000</v>
      </c>
      <c r="I307" s="108">
        <v>128000</v>
      </c>
      <c r="J307" s="108">
        <f t="shared" si="104"/>
        <v>6000</v>
      </c>
      <c r="K307" s="105">
        <f t="shared" si="97"/>
        <v>95.52</v>
      </c>
      <c r="L307" s="108">
        <v>134000</v>
      </c>
      <c r="M307" s="109">
        <v>116186</v>
      </c>
      <c r="N307" s="108">
        <v>11346</v>
      </c>
      <c r="O307" s="110">
        <f t="shared" si="105"/>
        <v>127532</v>
      </c>
      <c r="P307" s="110">
        <f t="shared" si="106"/>
        <v>6468</v>
      </c>
      <c r="Q307" s="107">
        <f t="shared" si="107"/>
        <v>95.17</v>
      </c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x14ac:dyDescent="0.35">
      <c r="A308" s="63"/>
      <c r="B308" s="59"/>
      <c r="C308" s="59"/>
      <c r="D308" s="59"/>
      <c r="E308" s="59" t="s">
        <v>30</v>
      </c>
      <c r="F308" s="59"/>
      <c r="G308" s="66" t="s">
        <v>149</v>
      </c>
      <c r="H308" s="108"/>
      <c r="I308" s="108"/>
      <c r="J308" s="108">
        <f t="shared" si="104"/>
        <v>0</v>
      </c>
      <c r="K308" s="105" t="e">
        <f t="shared" si="97"/>
        <v>#DIV/0!</v>
      </c>
      <c r="L308" s="108"/>
      <c r="M308" s="109"/>
      <c r="N308" s="108"/>
      <c r="O308" s="110">
        <f t="shared" si="105"/>
        <v>0</v>
      </c>
      <c r="P308" s="110">
        <f t="shared" si="106"/>
        <v>0</v>
      </c>
      <c r="Q308" s="107" t="e">
        <f t="shared" si="107"/>
        <v>#DIV/0!</v>
      </c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62" customFormat="1" x14ac:dyDescent="0.35">
      <c r="A309" s="48"/>
      <c r="B309" s="49"/>
      <c r="C309" s="49"/>
      <c r="D309" s="49"/>
      <c r="E309" s="49" t="s">
        <v>114</v>
      </c>
      <c r="F309" s="49"/>
      <c r="G309" s="64" t="s">
        <v>150</v>
      </c>
      <c r="H309" s="104">
        <f>H310+H311+H312</f>
        <v>0</v>
      </c>
      <c r="I309" s="104">
        <f>I310+I311+I312</f>
        <v>0</v>
      </c>
      <c r="J309" s="108">
        <f t="shared" si="104"/>
        <v>0</v>
      </c>
      <c r="K309" s="105"/>
      <c r="L309" s="104">
        <f>L310+L311+L312</f>
        <v>0</v>
      </c>
      <c r="M309" s="86">
        <f>M310+M311+M312</f>
        <v>0</v>
      </c>
      <c r="N309" s="104">
        <f>N310+N311+N312</f>
        <v>0</v>
      </c>
      <c r="O309" s="106">
        <f>O310+O311+O312</f>
        <v>0</v>
      </c>
      <c r="P309" s="106">
        <f t="shared" si="106"/>
        <v>0</v>
      </c>
      <c r="Q309" s="107"/>
      <c r="R309" s="4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</row>
    <row r="310" spans="1:154" hidden="1" x14ac:dyDescent="0.35">
      <c r="A310" s="63"/>
      <c r="B310" s="59"/>
      <c r="C310" s="59"/>
      <c r="D310" s="59"/>
      <c r="E310" s="59"/>
      <c r="F310" s="59" t="s">
        <v>32</v>
      </c>
      <c r="G310" s="66" t="s">
        <v>270</v>
      </c>
      <c r="H310" s="108"/>
      <c r="I310" s="108"/>
      <c r="J310" s="108">
        <f t="shared" si="104"/>
        <v>0</v>
      </c>
      <c r="K310" s="105"/>
      <c r="L310" s="108"/>
      <c r="M310" s="109"/>
      <c r="N310" s="108"/>
      <c r="O310" s="110">
        <f t="shared" ref="O310:O312" si="108">M310+N310</f>
        <v>0</v>
      </c>
      <c r="P310" s="110">
        <f t="shared" si="106"/>
        <v>0</v>
      </c>
      <c r="Q310" s="107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idden="1" x14ac:dyDescent="0.35">
      <c r="A311" s="63"/>
      <c r="B311" s="59"/>
      <c r="C311" s="59"/>
      <c r="D311" s="59"/>
      <c r="E311" s="59"/>
      <c r="F311" s="59" t="s">
        <v>43</v>
      </c>
      <c r="G311" s="66" t="s">
        <v>271</v>
      </c>
      <c r="H311" s="108"/>
      <c r="I311" s="108"/>
      <c r="J311" s="108">
        <f t="shared" si="104"/>
        <v>0</v>
      </c>
      <c r="K311" s="105"/>
      <c r="L311" s="108"/>
      <c r="M311" s="109"/>
      <c r="N311" s="108"/>
      <c r="O311" s="110">
        <f t="shared" si="108"/>
        <v>0</v>
      </c>
      <c r="P311" s="110">
        <f t="shared" si="106"/>
        <v>0</v>
      </c>
      <c r="Q311" s="107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x14ac:dyDescent="0.35">
      <c r="A312" s="63"/>
      <c r="B312" s="59"/>
      <c r="C312" s="59"/>
      <c r="D312" s="59"/>
      <c r="E312" s="59"/>
      <c r="F312" s="59" t="s">
        <v>90</v>
      </c>
      <c r="G312" s="66" t="s">
        <v>175</v>
      </c>
      <c r="H312" s="108"/>
      <c r="I312" s="108"/>
      <c r="J312" s="108">
        <f t="shared" si="104"/>
        <v>0</v>
      </c>
      <c r="K312" s="105"/>
      <c r="L312" s="108"/>
      <c r="M312" s="109"/>
      <c r="N312" s="108"/>
      <c r="O312" s="110">
        <f t="shared" si="108"/>
        <v>0</v>
      </c>
      <c r="P312" s="110">
        <f t="shared" si="106"/>
        <v>0</v>
      </c>
      <c r="Q312" s="107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62" customFormat="1" x14ac:dyDescent="0.35">
      <c r="A313" s="48"/>
      <c r="B313" s="49"/>
      <c r="C313" s="49"/>
      <c r="D313" s="49"/>
      <c r="E313" s="49" t="s">
        <v>33</v>
      </c>
      <c r="F313" s="49"/>
      <c r="G313" s="64" t="s">
        <v>176</v>
      </c>
      <c r="H313" s="104">
        <f>H314+H315</f>
        <v>7000</v>
      </c>
      <c r="I313" s="104">
        <f>I314+I315</f>
        <v>5500</v>
      </c>
      <c r="J313" s="108">
        <f t="shared" si="104"/>
        <v>1500</v>
      </c>
      <c r="K313" s="105">
        <f t="shared" ref="K313:K368" si="109">ROUND(I313/H313*100,2)</f>
        <v>78.569999999999993</v>
      </c>
      <c r="L313" s="104">
        <f>L314+L315</f>
        <v>7000</v>
      </c>
      <c r="M313" s="86">
        <f>M314+M315</f>
        <v>3260</v>
      </c>
      <c r="N313" s="104">
        <f>N314+N315</f>
        <v>1032</v>
      </c>
      <c r="O313" s="106">
        <f>O314+O315</f>
        <v>4292</v>
      </c>
      <c r="P313" s="106">
        <f t="shared" si="106"/>
        <v>2708</v>
      </c>
      <c r="Q313" s="107">
        <f t="shared" si="107"/>
        <v>61.31</v>
      </c>
      <c r="R313" s="4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</row>
    <row r="314" spans="1:154" x14ac:dyDescent="0.35">
      <c r="A314" s="63"/>
      <c r="B314" s="59"/>
      <c r="C314" s="59"/>
      <c r="D314" s="59"/>
      <c r="E314" s="59"/>
      <c r="F314" s="59" t="s">
        <v>32</v>
      </c>
      <c r="G314" s="66" t="s">
        <v>177</v>
      </c>
      <c r="H314" s="108">
        <v>7000</v>
      </c>
      <c r="I314" s="108">
        <v>5500</v>
      </c>
      <c r="J314" s="108">
        <f t="shared" si="104"/>
        <v>1500</v>
      </c>
      <c r="K314" s="105">
        <f t="shared" si="109"/>
        <v>78.569999999999993</v>
      </c>
      <c r="L314" s="108">
        <v>7000</v>
      </c>
      <c r="M314" s="109">
        <v>3260</v>
      </c>
      <c r="N314" s="108">
        <v>1032</v>
      </c>
      <c r="O314" s="110">
        <f t="shared" ref="O314:O320" si="110">M314+N314</f>
        <v>4292</v>
      </c>
      <c r="P314" s="110">
        <f t="shared" si="106"/>
        <v>2708</v>
      </c>
      <c r="Q314" s="107">
        <f t="shared" si="107"/>
        <v>61.31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x14ac:dyDescent="0.35">
      <c r="A315" s="63"/>
      <c r="B315" s="59"/>
      <c r="C315" s="59"/>
      <c r="D315" s="59"/>
      <c r="E315" s="59"/>
      <c r="F315" s="59" t="s">
        <v>30</v>
      </c>
      <c r="G315" s="66" t="s">
        <v>269</v>
      </c>
      <c r="H315" s="108"/>
      <c r="I315" s="108"/>
      <c r="J315" s="108">
        <f t="shared" si="104"/>
        <v>0</v>
      </c>
      <c r="K315" s="105"/>
      <c r="L315" s="108"/>
      <c r="M315" s="109"/>
      <c r="N315" s="108"/>
      <c r="O315" s="110">
        <f t="shared" si="110"/>
        <v>0</v>
      </c>
      <c r="P315" s="110">
        <f t="shared" si="106"/>
        <v>0</v>
      </c>
      <c r="Q315" s="107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x14ac:dyDescent="0.35">
      <c r="A316" s="63"/>
      <c r="B316" s="59"/>
      <c r="C316" s="59"/>
      <c r="D316" s="59"/>
      <c r="E316" s="59">
        <v>11</v>
      </c>
      <c r="F316" s="59"/>
      <c r="G316" s="66" t="s">
        <v>178</v>
      </c>
      <c r="H316" s="108"/>
      <c r="I316" s="108"/>
      <c r="J316" s="108">
        <f t="shared" si="104"/>
        <v>0</v>
      </c>
      <c r="K316" s="105" t="e">
        <f t="shared" si="109"/>
        <v>#DIV/0!</v>
      </c>
      <c r="L316" s="108"/>
      <c r="M316" s="109"/>
      <c r="N316" s="108"/>
      <c r="O316" s="110">
        <f t="shared" si="110"/>
        <v>0</v>
      </c>
      <c r="P316" s="110">
        <f t="shared" si="106"/>
        <v>0</v>
      </c>
      <c r="Q316" s="107" t="e">
        <f t="shared" si="107"/>
        <v>#DIV/0!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x14ac:dyDescent="0.35">
      <c r="A317" s="63"/>
      <c r="B317" s="59"/>
      <c r="C317" s="59"/>
      <c r="D317" s="59"/>
      <c r="E317" s="59">
        <v>12</v>
      </c>
      <c r="F317" s="59"/>
      <c r="G317" s="66" t="s">
        <v>268</v>
      </c>
      <c r="H317" s="108"/>
      <c r="I317" s="108"/>
      <c r="J317" s="108">
        <f t="shared" si="104"/>
        <v>0</v>
      </c>
      <c r="K317" s="105"/>
      <c r="L317" s="108"/>
      <c r="M317" s="109"/>
      <c r="N317" s="108"/>
      <c r="O317" s="110">
        <f t="shared" si="110"/>
        <v>0</v>
      </c>
      <c r="P317" s="110">
        <f t="shared" si="106"/>
        <v>0</v>
      </c>
      <c r="Q317" s="107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x14ac:dyDescent="0.35">
      <c r="A318" s="63"/>
      <c r="B318" s="59"/>
      <c r="C318" s="59"/>
      <c r="D318" s="59"/>
      <c r="E318" s="59">
        <v>13</v>
      </c>
      <c r="F318" s="59"/>
      <c r="G318" s="66" t="s">
        <v>179</v>
      </c>
      <c r="H318" s="108"/>
      <c r="I318" s="108"/>
      <c r="J318" s="108">
        <f t="shared" si="104"/>
        <v>0</v>
      </c>
      <c r="K318" s="105" t="e">
        <f t="shared" si="109"/>
        <v>#DIV/0!</v>
      </c>
      <c r="L318" s="108"/>
      <c r="M318" s="109"/>
      <c r="N318" s="108"/>
      <c r="O318" s="110">
        <f t="shared" si="110"/>
        <v>0</v>
      </c>
      <c r="P318" s="110">
        <f t="shared" si="106"/>
        <v>0</v>
      </c>
      <c r="Q318" s="107" t="e">
        <f t="shared" si="107"/>
        <v>#DIV/0!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x14ac:dyDescent="0.35">
      <c r="A319" s="63"/>
      <c r="B319" s="59"/>
      <c r="C319" s="59"/>
      <c r="D319" s="59"/>
      <c r="E319" s="59">
        <v>14</v>
      </c>
      <c r="F319" s="59"/>
      <c r="G319" s="66" t="s">
        <v>180</v>
      </c>
      <c r="H319" s="108"/>
      <c r="I319" s="108"/>
      <c r="J319" s="108">
        <f t="shared" si="104"/>
        <v>0</v>
      </c>
      <c r="K319" s="105"/>
      <c r="L319" s="108"/>
      <c r="M319" s="109"/>
      <c r="N319" s="108"/>
      <c r="O319" s="110">
        <f t="shared" si="110"/>
        <v>0</v>
      </c>
      <c r="P319" s="110">
        <f t="shared" si="106"/>
        <v>0</v>
      </c>
      <c r="Q319" s="107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idden="1" x14ac:dyDescent="0.35">
      <c r="A320" s="63"/>
      <c r="B320" s="59"/>
      <c r="C320" s="59"/>
      <c r="D320" s="59"/>
      <c r="E320" s="59">
        <v>16</v>
      </c>
      <c r="F320" s="59"/>
      <c r="G320" s="66" t="s">
        <v>317</v>
      </c>
      <c r="H320" s="108"/>
      <c r="I320" s="108"/>
      <c r="J320" s="108">
        <f t="shared" si="104"/>
        <v>0</v>
      </c>
      <c r="K320" s="105"/>
      <c r="L320" s="108"/>
      <c r="M320" s="109"/>
      <c r="N320" s="108"/>
      <c r="O320" s="110">
        <f t="shared" si="110"/>
        <v>0</v>
      </c>
      <c r="P320" s="110">
        <f t="shared" si="106"/>
        <v>0</v>
      </c>
      <c r="Q320" s="107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90" x14ac:dyDescent="0.35">
      <c r="A321" s="63"/>
      <c r="B321" s="59"/>
      <c r="C321" s="59"/>
      <c r="D321" s="59"/>
      <c r="E321" s="59">
        <v>25</v>
      </c>
      <c r="F321" s="59"/>
      <c r="G321" s="50" t="s">
        <v>364</v>
      </c>
      <c r="H321" s="108"/>
      <c r="I321" s="108"/>
      <c r="J321" s="108">
        <f t="shared" si="104"/>
        <v>0</v>
      </c>
      <c r="K321" s="105"/>
      <c r="L321" s="108"/>
      <c r="M321" s="109"/>
      <c r="N321" s="108"/>
      <c r="O321" s="110">
        <f t="shared" ref="O321" si="111">M321+N321</f>
        <v>0</v>
      </c>
      <c r="P321" s="110">
        <f t="shared" si="106"/>
        <v>0</v>
      </c>
      <c r="Q321" s="107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62" customFormat="1" x14ac:dyDescent="0.35">
      <c r="A322" s="48"/>
      <c r="B322" s="49"/>
      <c r="C322" s="49"/>
      <c r="D322" s="49"/>
      <c r="E322" s="49" t="s">
        <v>90</v>
      </c>
      <c r="F322" s="49"/>
      <c r="G322" s="103" t="s">
        <v>181</v>
      </c>
      <c r="H322" s="104">
        <f>+H323+H324+H325+H326+H327+H328</f>
        <v>71000</v>
      </c>
      <c r="I322" s="104">
        <f>+I323+I324+I325+I326+I327+I328</f>
        <v>59700</v>
      </c>
      <c r="J322" s="104">
        <f>+J323+J324+J325+J326+J327+J328</f>
        <v>11300</v>
      </c>
      <c r="K322" s="105">
        <f t="shared" si="109"/>
        <v>84.08</v>
      </c>
      <c r="L322" s="104">
        <f>+L323+L324+L325+L326+L327+L328</f>
        <v>71000</v>
      </c>
      <c r="M322" s="86">
        <f>+M323+M324+M325+M326+M327+M328</f>
        <v>51685</v>
      </c>
      <c r="N322" s="104">
        <f>+N323+N324+N325+N326+N327+N328</f>
        <v>3840</v>
      </c>
      <c r="O322" s="106">
        <f>+O323+O324+O325+O326+O327+O328</f>
        <v>55525</v>
      </c>
      <c r="P322" s="106">
        <f t="shared" si="106"/>
        <v>15475</v>
      </c>
      <c r="Q322" s="107">
        <f t="shared" si="107"/>
        <v>78.2</v>
      </c>
      <c r="R322" s="4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</row>
    <row r="323" spans="1:154" x14ac:dyDescent="0.35">
      <c r="A323" s="63"/>
      <c r="B323" s="59"/>
      <c r="C323" s="59"/>
      <c r="D323" s="59"/>
      <c r="E323" s="59"/>
      <c r="F323" s="59" t="s">
        <v>30</v>
      </c>
      <c r="G323" s="66" t="s">
        <v>318</v>
      </c>
      <c r="H323" s="108"/>
      <c r="I323" s="108"/>
      <c r="J323" s="108">
        <f t="shared" si="104"/>
        <v>0</v>
      </c>
      <c r="K323" s="105"/>
      <c r="L323" s="108"/>
      <c r="M323" s="109"/>
      <c r="N323" s="108"/>
      <c r="O323" s="110">
        <f t="shared" ref="O323:O328" si="112">M323+N323</f>
        <v>0</v>
      </c>
      <c r="P323" s="110">
        <f t="shared" si="106"/>
        <v>0</v>
      </c>
      <c r="Q323" s="107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x14ac:dyDescent="0.35">
      <c r="A324" s="63"/>
      <c r="B324" s="59"/>
      <c r="C324" s="59"/>
      <c r="D324" s="59"/>
      <c r="E324" s="59"/>
      <c r="F324" s="59" t="s">
        <v>43</v>
      </c>
      <c r="G324" s="50" t="s">
        <v>325</v>
      </c>
      <c r="H324" s="108">
        <v>2000</v>
      </c>
      <c r="I324" s="108">
        <v>2000</v>
      </c>
      <c r="J324" s="108">
        <f t="shared" si="104"/>
        <v>0</v>
      </c>
      <c r="K324" s="105">
        <f t="shared" si="109"/>
        <v>100</v>
      </c>
      <c r="L324" s="108">
        <v>2000</v>
      </c>
      <c r="M324" s="109">
        <v>1753</v>
      </c>
      <c r="N324" s="108">
        <v>0</v>
      </c>
      <c r="O324" s="110">
        <f t="shared" si="112"/>
        <v>1753</v>
      </c>
      <c r="P324" s="110">
        <f t="shared" si="106"/>
        <v>247</v>
      </c>
      <c r="Q324" s="107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x14ac:dyDescent="0.35">
      <c r="A325" s="63"/>
      <c r="B325" s="59"/>
      <c r="C325" s="59"/>
      <c r="D325" s="59"/>
      <c r="E325" s="59"/>
      <c r="F325" s="59" t="s">
        <v>22</v>
      </c>
      <c r="G325" s="66" t="s">
        <v>153</v>
      </c>
      <c r="H325" s="108"/>
      <c r="I325" s="108"/>
      <c r="J325" s="108">
        <f t="shared" si="104"/>
        <v>0</v>
      </c>
      <c r="K325" s="105" t="e">
        <f t="shared" si="109"/>
        <v>#DIV/0!</v>
      </c>
      <c r="L325" s="108"/>
      <c r="M325" s="109"/>
      <c r="N325" s="108"/>
      <c r="O325" s="110">
        <f t="shared" si="112"/>
        <v>0</v>
      </c>
      <c r="P325" s="110">
        <f t="shared" si="106"/>
        <v>0</v>
      </c>
      <c r="Q325" s="107" t="e">
        <f t="shared" si="107"/>
        <v>#DIV/0!</v>
      </c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45" x14ac:dyDescent="0.35">
      <c r="A326" s="63"/>
      <c r="B326" s="59"/>
      <c r="C326" s="59"/>
      <c r="D326" s="59"/>
      <c r="E326" s="59"/>
      <c r="F326" s="59" t="s">
        <v>33</v>
      </c>
      <c r="G326" s="66" t="s">
        <v>182</v>
      </c>
      <c r="H326" s="108">
        <v>63000</v>
      </c>
      <c r="I326" s="108">
        <v>56200</v>
      </c>
      <c r="J326" s="108">
        <f t="shared" si="104"/>
        <v>6800</v>
      </c>
      <c r="K326" s="105">
        <f t="shared" si="109"/>
        <v>89.21</v>
      </c>
      <c r="L326" s="108">
        <v>63000</v>
      </c>
      <c r="M326" s="109">
        <v>48450</v>
      </c>
      <c r="N326" s="108">
        <v>3840</v>
      </c>
      <c r="O326" s="110">
        <f t="shared" si="112"/>
        <v>52290</v>
      </c>
      <c r="P326" s="110">
        <f t="shared" si="106"/>
        <v>10710</v>
      </c>
      <c r="Q326" s="107">
        <f t="shared" si="107"/>
        <v>83</v>
      </c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x14ac:dyDescent="0.35">
      <c r="A327" s="63"/>
      <c r="B327" s="59"/>
      <c r="C327" s="59"/>
      <c r="D327" s="59"/>
      <c r="E327" s="59"/>
      <c r="F327" s="59" t="s">
        <v>38</v>
      </c>
      <c r="G327" s="66" t="s">
        <v>319</v>
      </c>
      <c r="H327" s="108"/>
      <c r="I327" s="108"/>
      <c r="J327" s="108">
        <f t="shared" si="104"/>
        <v>0</v>
      </c>
      <c r="K327" s="105"/>
      <c r="L327" s="108"/>
      <c r="M327" s="109"/>
      <c r="N327" s="108"/>
      <c r="O327" s="110">
        <f t="shared" si="112"/>
        <v>0</v>
      </c>
      <c r="P327" s="110">
        <f t="shared" si="106"/>
        <v>0</v>
      </c>
      <c r="Q327" s="107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x14ac:dyDescent="0.35">
      <c r="A328" s="63"/>
      <c r="B328" s="59"/>
      <c r="C328" s="59"/>
      <c r="D328" s="59"/>
      <c r="E328" s="59"/>
      <c r="F328" s="59" t="s">
        <v>90</v>
      </c>
      <c r="G328" s="66" t="s">
        <v>154</v>
      </c>
      <c r="H328" s="108">
        <v>6000</v>
      </c>
      <c r="I328" s="108">
        <v>1500</v>
      </c>
      <c r="J328" s="108">
        <f t="shared" si="104"/>
        <v>4500</v>
      </c>
      <c r="K328" s="105">
        <f t="shared" si="109"/>
        <v>25</v>
      </c>
      <c r="L328" s="108">
        <v>6000</v>
      </c>
      <c r="M328" s="109">
        <v>1482</v>
      </c>
      <c r="N328" s="108">
        <v>0</v>
      </c>
      <c r="O328" s="110">
        <f t="shared" si="112"/>
        <v>1482</v>
      </c>
      <c r="P328" s="110">
        <f t="shared" si="106"/>
        <v>4518</v>
      </c>
      <c r="Q328" s="107">
        <f t="shared" si="107"/>
        <v>24.7</v>
      </c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x14ac:dyDescent="0.35">
      <c r="A329" s="48"/>
      <c r="B329" s="49"/>
      <c r="C329" s="49"/>
      <c r="D329" s="49" t="s">
        <v>90</v>
      </c>
      <c r="E329" s="49"/>
      <c r="F329" s="49"/>
      <c r="G329" s="103" t="s">
        <v>346</v>
      </c>
      <c r="H329" s="104">
        <f>H330</f>
        <v>0</v>
      </c>
      <c r="I329" s="104">
        <f>I330</f>
        <v>0</v>
      </c>
      <c r="J329" s="108">
        <f t="shared" si="104"/>
        <v>0</v>
      </c>
      <c r="K329" s="105"/>
      <c r="L329" s="104">
        <f t="shared" ref="L329:N330" si="113">L330</f>
        <v>0</v>
      </c>
      <c r="M329" s="86">
        <f t="shared" si="113"/>
        <v>0</v>
      </c>
      <c r="N329" s="104">
        <f t="shared" si="113"/>
        <v>0</v>
      </c>
      <c r="O329" s="106">
        <f t="shared" ref="O329:O330" si="114">O330</f>
        <v>0</v>
      </c>
      <c r="P329" s="106">
        <f t="shared" si="106"/>
        <v>0</v>
      </c>
      <c r="Q329" s="107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x14ac:dyDescent="0.35">
      <c r="A330" s="48"/>
      <c r="B330" s="49"/>
      <c r="C330" s="49"/>
      <c r="D330" s="49"/>
      <c r="E330" s="69" t="s">
        <v>26</v>
      </c>
      <c r="F330" s="49"/>
      <c r="G330" s="64" t="s">
        <v>345</v>
      </c>
      <c r="H330" s="104">
        <f>H331</f>
        <v>0</v>
      </c>
      <c r="I330" s="104">
        <f>I331</f>
        <v>0</v>
      </c>
      <c r="J330" s="108">
        <f t="shared" si="104"/>
        <v>0</v>
      </c>
      <c r="K330" s="105"/>
      <c r="L330" s="104">
        <f t="shared" si="113"/>
        <v>0</v>
      </c>
      <c r="M330" s="86">
        <f t="shared" si="113"/>
        <v>0</v>
      </c>
      <c r="N330" s="104">
        <f t="shared" si="113"/>
        <v>0</v>
      </c>
      <c r="O330" s="106">
        <f t="shared" si="114"/>
        <v>0</v>
      </c>
      <c r="P330" s="106">
        <f t="shared" si="106"/>
        <v>0</v>
      </c>
      <c r="Q330" s="107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x14ac:dyDescent="0.35">
      <c r="A331" s="63"/>
      <c r="B331" s="59"/>
      <c r="C331" s="59"/>
      <c r="D331" s="59"/>
      <c r="E331" s="59"/>
      <c r="F331" s="59" t="s">
        <v>30</v>
      </c>
      <c r="G331" s="66" t="s">
        <v>344</v>
      </c>
      <c r="H331" s="108"/>
      <c r="I331" s="108"/>
      <c r="J331" s="108">
        <f t="shared" si="104"/>
        <v>0</v>
      </c>
      <c r="K331" s="105"/>
      <c r="L331" s="108"/>
      <c r="M331" s="109"/>
      <c r="N331" s="108"/>
      <c r="O331" s="110">
        <f t="shared" ref="O331" si="115">M331+N331</f>
        <v>0</v>
      </c>
      <c r="P331" s="110">
        <f t="shared" si="106"/>
        <v>0</v>
      </c>
      <c r="Q331" s="107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62" customFormat="1" ht="45" x14ac:dyDescent="0.35">
      <c r="A332" s="48"/>
      <c r="B332" s="49"/>
      <c r="C332" s="49"/>
      <c r="D332" s="49">
        <v>51</v>
      </c>
      <c r="E332" s="49"/>
      <c r="F332" s="49"/>
      <c r="G332" s="103" t="s">
        <v>72</v>
      </c>
      <c r="H332" s="104">
        <f>H333</f>
        <v>2400000</v>
      </c>
      <c r="I332" s="104">
        <f>I333</f>
        <v>1927548</v>
      </c>
      <c r="J332" s="104">
        <f>J333</f>
        <v>472452</v>
      </c>
      <c r="K332" s="105">
        <f t="shared" si="109"/>
        <v>80.31</v>
      </c>
      <c r="L332" s="104">
        <f>L333</f>
        <v>2400000</v>
      </c>
      <c r="M332" s="86">
        <f>M333</f>
        <v>1767230</v>
      </c>
      <c r="N332" s="104">
        <f>N333</f>
        <v>156098</v>
      </c>
      <c r="O332" s="106">
        <f>O333</f>
        <v>1923328</v>
      </c>
      <c r="P332" s="106">
        <f t="shared" si="106"/>
        <v>476672</v>
      </c>
      <c r="Q332" s="107">
        <f t="shared" si="107"/>
        <v>80.14</v>
      </c>
      <c r="R332" s="4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  <c r="CO332" s="61"/>
      <c r="CP332" s="61"/>
      <c r="CQ332" s="61"/>
      <c r="CR332" s="61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61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61"/>
      <c r="DU332" s="61"/>
      <c r="DV332" s="61"/>
      <c r="DW332" s="61"/>
      <c r="DX332" s="61"/>
      <c r="DY332" s="61"/>
      <c r="DZ332" s="61"/>
      <c r="EA332" s="61"/>
      <c r="EB332" s="61"/>
      <c r="EC332" s="61"/>
      <c r="ED332" s="61"/>
      <c r="EE332" s="61"/>
      <c r="EF332" s="61"/>
      <c r="EG332" s="61"/>
      <c r="EH332" s="61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ET332" s="61"/>
      <c r="EU332" s="61"/>
      <c r="EV332" s="61"/>
      <c r="EW332" s="61"/>
      <c r="EX332" s="61"/>
    </row>
    <row r="333" spans="1:154" s="62" customFormat="1" x14ac:dyDescent="0.35">
      <c r="A333" s="48"/>
      <c r="B333" s="49"/>
      <c r="C333" s="49"/>
      <c r="D333" s="49"/>
      <c r="E333" s="49" t="s">
        <v>32</v>
      </c>
      <c r="F333" s="49"/>
      <c r="G333" s="64" t="s">
        <v>92</v>
      </c>
      <c r="H333" s="104">
        <f>H334+H335+H336</f>
        <v>2400000</v>
      </c>
      <c r="I333" s="104">
        <f>I334+I335+I336</f>
        <v>1927548</v>
      </c>
      <c r="J333" s="104">
        <f>J334+J335+J336</f>
        <v>472452</v>
      </c>
      <c r="K333" s="105">
        <f t="shared" si="109"/>
        <v>80.31</v>
      </c>
      <c r="L333" s="104">
        <f>L334+L335+L336</f>
        <v>2400000</v>
      </c>
      <c r="M333" s="86">
        <f>M334+M335+M336</f>
        <v>1767230</v>
      </c>
      <c r="N333" s="104">
        <f>N334+N335+N336</f>
        <v>156098</v>
      </c>
      <c r="O333" s="106">
        <f>O334+O335+O336</f>
        <v>1923328</v>
      </c>
      <c r="P333" s="106">
        <f t="shared" si="106"/>
        <v>476672</v>
      </c>
      <c r="Q333" s="107">
        <f t="shared" si="107"/>
        <v>80.14</v>
      </c>
      <c r="R333" s="4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61"/>
      <c r="BO333" s="61"/>
      <c r="BP333" s="61"/>
      <c r="BQ333" s="61"/>
      <c r="BR333" s="61"/>
      <c r="BS333" s="61"/>
      <c r="BT333" s="61"/>
      <c r="BU333" s="61"/>
      <c r="BV333" s="61"/>
      <c r="BW333" s="61"/>
      <c r="BX333" s="61"/>
      <c r="BY333" s="61"/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  <c r="CO333" s="61"/>
      <c r="CP333" s="61"/>
      <c r="CQ333" s="61"/>
      <c r="CR333" s="61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61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61"/>
      <c r="DU333" s="61"/>
      <c r="DV333" s="61"/>
      <c r="DW333" s="61"/>
      <c r="DX333" s="61"/>
      <c r="DY333" s="61"/>
      <c r="DZ333" s="61"/>
      <c r="EA333" s="61"/>
      <c r="EB333" s="61"/>
      <c r="EC333" s="61"/>
      <c r="ED333" s="61"/>
      <c r="EE333" s="61"/>
      <c r="EF333" s="61"/>
      <c r="EG333" s="61"/>
      <c r="EH333" s="61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ET333" s="61"/>
      <c r="EU333" s="61"/>
      <c r="EV333" s="61"/>
      <c r="EW333" s="61"/>
      <c r="EX333" s="61"/>
    </row>
    <row r="334" spans="1:154" ht="67.5" x14ac:dyDescent="0.35">
      <c r="A334" s="63"/>
      <c r="B334" s="59"/>
      <c r="C334" s="59"/>
      <c r="D334" s="59"/>
      <c r="E334" s="59"/>
      <c r="F334" s="59">
        <v>17</v>
      </c>
      <c r="G334" s="66" t="s">
        <v>94</v>
      </c>
      <c r="H334" s="108">
        <v>2400000</v>
      </c>
      <c r="I334" s="108">
        <v>1927548</v>
      </c>
      <c r="J334" s="108">
        <f t="shared" ref="J334:J386" si="116">H334-I334</f>
        <v>472452</v>
      </c>
      <c r="K334" s="105">
        <f t="shared" si="109"/>
        <v>80.31</v>
      </c>
      <c r="L334" s="108">
        <v>2400000</v>
      </c>
      <c r="M334" s="109">
        <v>1767230</v>
      </c>
      <c r="N334" s="108">
        <v>156098</v>
      </c>
      <c r="O334" s="110">
        <f t="shared" ref="O334:O336" si="117">M334+N334</f>
        <v>1923328</v>
      </c>
      <c r="P334" s="110">
        <f t="shared" si="106"/>
        <v>476672</v>
      </c>
      <c r="Q334" s="107">
        <f t="shared" si="107"/>
        <v>80.14</v>
      </c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67.5" hidden="1" x14ac:dyDescent="0.35">
      <c r="A335" s="63"/>
      <c r="B335" s="59"/>
      <c r="C335" s="59"/>
      <c r="D335" s="59"/>
      <c r="E335" s="59"/>
      <c r="F335" s="59">
        <v>19</v>
      </c>
      <c r="G335" s="66" t="s">
        <v>96</v>
      </c>
      <c r="H335" s="108"/>
      <c r="I335" s="108"/>
      <c r="J335" s="108">
        <f t="shared" si="116"/>
        <v>0</v>
      </c>
      <c r="K335" s="105"/>
      <c r="L335" s="108"/>
      <c r="M335" s="109"/>
      <c r="N335" s="108"/>
      <c r="O335" s="110">
        <f t="shared" si="117"/>
        <v>0</v>
      </c>
      <c r="P335" s="110">
        <f t="shared" si="106"/>
        <v>0</v>
      </c>
      <c r="Q335" s="107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12.5" hidden="1" x14ac:dyDescent="0.35">
      <c r="A336" s="63"/>
      <c r="B336" s="59"/>
      <c r="C336" s="59"/>
      <c r="D336" s="59"/>
      <c r="E336" s="59"/>
      <c r="F336" s="59" t="s">
        <v>89</v>
      </c>
      <c r="G336" s="66" t="s">
        <v>97</v>
      </c>
      <c r="H336" s="108"/>
      <c r="I336" s="108"/>
      <c r="J336" s="108">
        <f t="shared" si="116"/>
        <v>0</v>
      </c>
      <c r="K336" s="105"/>
      <c r="L336" s="108"/>
      <c r="M336" s="109"/>
      <c r="N336" s="108"/>
      <c r="O336" s="110">
        <f t="shared" si="117"/>
        <v>0</v>
      </c>
      <c r="P336" s="110">
        <f t="shared" si="106"/>
        <v>0</v>
      </c>
      <c r="Q336" s="107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62" customFormat="1" x14ac:dyDescent="0.35">
      <c r="A337" s="48"/>
      <c r="B337" s="49"/>
      <c r="C337" s="49"/>
      <c r="D337" s="49">
        <v>57</v>
      </c>
      <c r="E337" s="49"/>
      <c r="F337" s="49"/>
      <c r="G337" s="103" t="s">
        <v>78</v>
      </c>
      <c r="H337" s="104">
        <f>H338+H357+H360+H361</f>
        <v>9800000</v>
      </c>
      <c r="I337" s="104">
        <f>I338+I357+I360+I361</f>
        <v>7816574</v>
      </c>
      <c r="J337" s="104">
        <f t="shared" ref="J337" si="118">J338+J357</f>
        <v>1983426</v>
      </c>
      <c r="K337" s="105">
        <f t="shared" si="109"/>
        <v>79.760000000000005</v>
      </c>
      <c r="L337" s="104">
        <f>L338+L357+L360+L361</f>
        <v>9800000</v>
      </c>
      <c r="M337" s="104">
        <f>M338+M357+M360+M361</f>
        <v>7168945</v>
      </c>
      <c r="N337" s="104">
        <f>N338+N357+N360+N361</f>
        <v>647180</v>
      </c>
      <c r="O337" s="104">
        <f>O338+O357+O360+O361</f>
        <v>7816125</v>
      </c>
      <c r="P337" s="106">
        <f t="shared" si="106"/>
        <v>1983875</v>
      </c>
      <c r="Q337" s="107">
        <f t="shared" si="107"/>
        <v>79.760000000000005</v>
      </c>
      <c r="R337" s="4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</row>
    <row r="338" spans="1:154" s="62" customFormat="1" x14ac:dyDescent="0.35">
      <c r="A338" s="48"/>
      <c r="B338" s="49"/>
      <c r="C338" s="49"/>
      <c r="D338" s="49"/>
      <c r="E338" s="49" t="s">
        <v>32</v>
      </c>
      <c r="F338" s="49"/>
      <c r="G338" s="64" t="s">
        <v>99</v>
      </c>
      <c r="H338" s="104">
        <f>+H339+H349+H352+H351</f>
        <v>9800000</v>
      </c>
      <c r="I338" s="104">
        <f>+I339+I349+I352+I351</f>
        <v>7816574</v>
      </c>
      <c r="J338" s="108">
        <f t="shared" si="116"/>
        <v>1983426</v>
      </c>
      <c r="K338" s="105">
        <f t="shared" si="109"/>
        <v>79.760000000000005</v>
      </c>
      <c r="L338" s="104">
        <f>+L339+L349+L352+L351</f>
        <v>9800000</v>
      </c>
      <c r="M338" s="104">
        <f>+M339+M349+M352+M351</f>
        <v>7168945</v>
      </c>
      <c r="N338" s="104">
        <f>+N339+N349+N352+N351</f>
        <v>647180</v>
      </c>
      <c r="O338" s="104">
        <f>+O339+O349+O352+O351</f>
        <v>7816125</v>
      </c>
      <c r="P338" s="106">
        <f>L338-O338</f>
        <v>1983875</v>
      </c>
      <c r="Q338" s="107">
        <f t="shared" si="107"/>
        <v>79.760000000000005</v>
      </c>
      <c r="R338" s="4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</row>
    <row r="339" spans="1:154" x14ac:dyDescent="0.35">
      <c r="A339" s="63"/>
      <c r="B339" s="59"/>
      <c r="C339" s="59"/>
      <c r="D339" s="59"/>
      <c r="E339" s="59"/>
      <c r="F339" s="59"/>
      <c r="G339" s="66" t="s">
        <v>183</v>
      </c>
      <c r="H339" s="141">
        <f>+H340+H342+H343+H344+H345+H346+H347+H348</f>
        <v>9800000</v>
      </c>
      <c r="I339" s="141">
        <f>+I340+I342+I343+I344+I345+I346+I347+I348</f>
        <v>7816574</v>
      </c>
      <c r="J339" s="108">
        <f t="shared" si="116"/>
        <v>1983426</v>
      </c>
      <c r="K339" s="105"/>
      <c r="L339" s="141">
        <f>+L340+L342+L343+L344+L345+L346+L347+L348</f>
        <v>9800000</v>
      </c>
      <c r="M339" s="141">
        <f>+M340+M342+M343+M344+M345+M346+M347+M348</f>
        <v>6902560</v>
      </c>
      <c r="N339" s="141">
        <f>+N340+N342+N343+N344+N345+N346+N347+N348</f>
        <v>543547</v>
      </c>
      <c r="O339" s="141">
        <f>+O340+O342+O343+O344+O345+O346+O347+O348</f>
        <v>7446107</v>
      </c>
      <c r="P339" s="141">
        <f t="shared" si="106"/>
        <v>2353893</v>
      </c>
      <c r="Q339" s="107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x14ac:dyDescent="0.35">
      <c r="A340" s="63"/>
      <c r="B340" s="59"/>
      <c r="C340" s="59"/>
      <c r="D340" s="59"/>
      <c r="E340" s="59"/>
      <c r="F340" s="59"/>
      <c r="G340" s="66" t="s">
        <v>430</v>
      </c>
      <c r="H340" s="108">
        <v>9800000</v>
      </c>
      <c r="I340" s="108">
        <v>7816574</v>
      </c>
      <c r="J340" s="108">
        <f t="shared" si="116"/>
        <v>1983426</v>
      </c>
      <c r="K340" s="105"/>
      <c r="L340" s="108">
        <v>9800000</v>
      </c>
      <c r="M340" s="109">
        <v>6902560</v>
      </c>
      <c r="N340" s="108">
        <v>543547</v>
      </c>
      <c r="O340" s="110">
        <f t="shared" ref="O340:O356" si="119">M340+N340</f>
        <v>7446107</v>
      </c>
      <c r="P340" s="110">
        <f t="shared" si="106"/>
        <v>2353893</v>
      </c>
      <c r="Q340" s="107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x14ac:dyDescent="0.35">
      <c r="A341" s="63"/>
      <c r="B341" s="59"/>
      <c r="C341" s="59"/>
      <c r="D341" s="59"/>
      <c r="E341" s="59"/>
      <c r="F341" s="59"/>
      <c r="G341" s="142" t="s">
        <v>425</v>
      </c>
      <c r="H341" s="108"/>
      <c r="I341" s="108"/>
      <c r="J341" s="108"/>
      <c r="K341" s="105"/>
      <c r="L341" s="108"/>
      <c r="M341" s="109">
        <v>56563</v>
      </c>
      <c r="N341" s="108">
        <v>14710</v>
      </c>
      <c r="O341" s="110">
        <f t="shared" si="119"/>
        <v>71273</v>
      </c>
      <c r="P341" s="110"/>
      <c r="Q341" s="107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x14ac:dyDescent="0.35">
      <c r="A342" s="63"/>
      <c r="B342" s="59"/>
      <c r="C342" s="59"/>
      <c r="D342" s="59"/>
      <c r="E342" s="59"/>
      <c r="F342" s="59"/>
      <c r="G342" s="66" t="s">
        <v>184</v>
      </c>
      <c r="H342" s="108"/>
      <c r="I342" s="108"/>
      <c r="J342" s="108">
        <f t="shared" si="116"/>
        <v>0</v>
      </c>
      <c r="K342" s="105"/>
      <c r="L342" s="108"/>
      <c r="M342" s="109"/>
      <c r="N342" s="108"/>
      <c r="O342" s="110">
        <f t="shared" si="119"/>
        <v>0</v>
      </c>
      <c r="P342" s="110">
        <f t="shared" si="106"/>
        <v>0</v>
      </c>
      <c r="Q342" s="107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x14ac:dyDescent="0.35">
      <c r="A343" s="63"/>
      <c r="B343" s="59"/>
      <c r="C343" s="59"/>
      <c r="D343" s="59"/>
      <c r="E343" s="59"/>
      <c r="F343" s="59"/>
      <c r="G343" s="66" t="s">
        <v>320</v>
      </c>
      <c r="H343" s="108"/>
      <c r="I343" s="108"/>
      <c r="J343" s="108">
        <f t="shared" si="116"/>
        <v>0</v>
      </c>
      <c r="K343" s="105"/>
      <c r="L343" s="108"/>
      <c r="M343" s="109"/>
      <c r="N343" s="108"/>
      <c r="O343" s="110">
        <f t="shared" si="119"/>
        <v>0</v>
      </c>
      <c r="P343" s="110">
        <f t="shared" si="106"/>
        <v>0</v>
      </c>
      <c r="Q343" s="107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x14ac:dyDescent="0.35">
      <c r="A344" s="63"/>
      <c r="B344" s="59"/>
      <c r="C344" s="59"/>
      <c r="D344" s="59"/>
      <c r="E344" s="59"/>
      <c r="F344" s="59"/>
      <c r="G344" s="66" t="s">
        <v>321</v>
      </c>
      <c r="H344" s="108"/>
      <c r="I344" s="108"/>
      <c r="J344" s="108">
        <f t="shared" si="116"/>
        <v>0</v>
      </c>
      <c r="K344" s="105"/>
      <c r="L344" s="108"/>
      <c r="M344" s="109"/>
      <c r="N344" s="108"/>
      <c r="O344" s="110">
        <f t="shared" si="119"/>
        <v>0</v>
      </c>
      <c r="P344" s="110">
        <f t="shared" si="106"/>
        <v>0</v>
      </c>
      <c r="Q344" s="107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x14ac:dyDescent="0.35">
      <c r="A345" s="63"/>
      <c r="B345" s="59"/>
      <c r="C345" s="59"/>
      <c r="D345" s="59"/>
      <c r="E345" s="59"/>
      <c r="F345" s="59"/>
      <c r="G345" s="66" t="s">
        <v>185</v>
      </c>
      <c r="H345" s="108"/>
      <c r="I345" s="108"/>
      <c r="J345" s="108">
        <f t="shared" si="116"/>
        <v>0</v>
      </c>
      <c r="K345" s="105"/>
      <c r="L345" s="108"/>
      <c r="M345" s="109"/>
      <c r="N345" s="108"/>
      <c r="O345" s="110">
        <f t="shared" si="119"/>
        <v>0</v>
      </c>
      <c r="P345" s="110">
        <f t="shared" si="106"/>
        <v>0</v>
      </c>
      <c r="Q345" s="107"/>
      <c r="R345" s="40"/>
      <c r="S345" s="40"/>
      <c r="T345" s="40"/>
      <c r="U345" s="40"/>
      <c r="V345" s="40"/>
      <c r="W345" s="40"/>
      <c r="X345" s="143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x14ac:dyDescent="0.35">
      <c r="A346" s="63"/>
      <c r="B346" s="59"/>
      <c r="C346" s="59"/>
      <c r="D346" s="59"/>
      <c r="E346" s="59"/>
      <c r="F346" s="59"/>
      <c r="G346" s="66" t="s">
        <v>322</v>
      </c>
      <c r="H346" s="108"/>
      <c r="I346" s="108"/>
      <c r="J346" s="108">
        <f t="shared" si="116"/>
        <v>0</v>
      </c>
      <c r="K346" s="105"/>
      <c r="L346" s="108"/>
      <c r="M346" s="109"/>
      <c r="N346" s="108"/>
      <c r="O346" s="110">
        <f t="shared" si="119"/>
        <v>0</v>
      </c>
      <c r="P346" s="110">
        <f t="shared" si="106"/>
        <v>0</v>
      </c>
      <c r="Q346" s="107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x14ac:dyDescent="0.35">
      <c r="A347" s="63"/>
      <c r="B347" s="59"/>
      <c r="C347" s="59"/>
      <c r="D347" s="59"/>
      <c r="E347" s="59"/>
      <c r="F347" s="59"/>
      <c r="G347" s="144" t="s">
        <v>323</v>
      </c>
      <c r="H347" s="108"/>
      <c r="I347" s="108"/>
      <c r="J347" s="108">
        <f t="shared" si="116"/>
        <v>0</v>
      </c>
      <c r="K347" s="105"/>
      <c r="L347" s="108"/>
      <c r="M347" s="109"/>
      <c r="N347" s="108"/>
      <c r="O347" s="110">
        <f t="shared" si="119"/>
        <v>0</v>
      </c>
      <c r="P347" s="110">
        <f t="shared" si="106"/>
        <v>0</v>
      </c>
      <c r="Q347" s="107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x14ac:dyDescent="0.35">
      <c r="A348" s="63"/>
      <c r="B348" s="59"/>
      <c r="C348" s="59"/>
      <c r="D348" s="59"/>
      <c r="E348" s="59"/>
      <c r="F348" s="59"/>
      <c r="G348" s="144" t="s">
        <v>324</v>
      </c>
      <c r="H348" s="108"/>
      <c r="I348" s="108"/>
      <c r="J348" s="108">
        <f t="shared" si="116"/>
        <v>0</v>
      </c>
      <c r="K348" s="105"/>
      <c r="L348" s="108"/>
      <c r="M348" s="109"/>
      <c r="N348" s="108"/>
      <c r="O348" s="110">
        <f t="shared" si="119"/>
        <v>0</v>
      </c>
      <c r="P348" s="110">
        <f t="shared" si="106"/>
        <v>0</v>
      </c>
      <c r="Q348" s="107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x14ac:dyDescent="0.35">
      <c r="A349" s="63"/>
      <c r="B349" s="59"/>
      <c r="C349" s="59"/>
      <c r="D349" s="59"/>
      <c r="E349" s="59"/>
      <c r="F349" s="59"/>
      <c r="G349" s="66" t="s">
        <v>431</v>
      </c>
      <c r="H349" s="108"/>
      <c r="I349" s="108"/>
      <c r="J349" s="108">
        <f t="shared" si="116"/>
        <v>0</v>
      </c>
      <c r="K349" s="105"/>
      <c r="L349" s="108"/>
      <c r="M349" s="109">
        <v>163779</v>
      </c>
      <c r="N349" s="108">
        <v>35617</v>
      </c>
      <c r="O349" s="110">
        <f t="shared" si="119"/>
        <v>199396</v>
      </c>
      <c r="P349" s="110">
        <f t="shared" si="106"/>
        <v>-199396</v>
      </c>
      <c r="Q349" s="107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x14ac:dyDescent="0.35">
      <c r="A350" s="63"/>
      <c r="B350" s="59"/>
      <c r="C350" s="59"/>
      <c r="D350" s="59"/>
      <c r="E350" s="59"/>
      <c r="F350" s="59"/>
      <c r="G350" s="142" t="s">
        <v>426</v>
      </c>
      <c r="H350" s="108"/>
      <c r="I350" s="108"/>
      <c r="J350" s="108"/>
      <c r="K350" s="105"/>
      <c r="L350" s="108"/>
      <c r="M350" s="109">
        <v>2184</v>
      </c>
      <c r="N350" s="108">
        <v>3567</v>
      </c>
      <c r="O350" s="110">
        <f t="shared" si="119"/>
        <v>5751</v>
      </c>
      <c r="P350" s="110"/>
      <c r="Q350" s="107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151" customFormat="1" x14ac:dyDescent="0.35">
      <c r="A351" s="145"/>
      <c r="B351" s="146"/>
      <c r="C351" s="146"/>
      <c r="D351" s="146"/>
      <c r="E351" s="146"/>
      <c r="F351" s="146"/>
      <c r="G351" s="66" t="s">
        <v>186</v>
      </c>
      <c r="H351" s="147"/>
      <c r="I351" s="147"/>
      <c r="J351" s="108">
        <f t="shared" si="116"/>
        <v>0</v>
      </c>
      <c r="K351" s="105"/>
      <c r="L351" s="147"/>
      <c r="M351" s="148">
        <v>102606</v>
      </c>
      <c r="N351" s="147">
        <v>68016</v>
      </c>
      <c r="O351" s="149">
        <f t="shared" si="119"/>
        <v>170622</v>
      </c>
      <c r="P351" s="149">
        <f t="shared" si="106"/>
        <v>-170622</v>
      </c>
      <c r="Q351" s="107"/>
      <c r="R351" s="40"/>
      <c r="S351" s="143"/>
      <c r="T351" s="143"/>
      <c r="U351" s="143"/>
      <c r="V351" s="143"/>
      <c r="W351" s="143"/>
      <c r="X351" s="40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</row>
    <row r="352" spans="1:154" x14ac:dyDescent="0.35">
      <c r="A352" s="48"/>
      <c r="B352" s="49"/>
      <c r="C352" s="49"/>
      <c r="D352" s="49"/>
      <c r="E352" s="49"/>
      <c r="F352" s="49"/>
      <c r="G352" s="64" t="s">
        <v>187</v>
      </c>
      <c r="H352" s="104">
        <f>+H353+H354+H355+H356</f>
        <v>0</v>
      </c>
      <c r="I352" s="104">
        <f>+I353+I354+I355+I356</f>
        <v>0</v>
      </c>
      <c r="J352" s="108">
        <f t="shared" si="116"/>
        <v>0</v>
      </c>
      <c r="K352" s="105"/>
      <c r="L352" s="104">
        <f>+L353+L354+L355+L356</f>
        <v>0</v>
      </c>
      <c r="M352" s="86">
        <f>+M353+M354+M355+M356</f>
        <v>0</v>
      </c>
      <c r="N352" s="104">
        <f>+N353+N354+N355+N356</f>
        <v>0</v>
      </c>
      <c r="O352" s="104">
        <f>+O353+O354+O355+O356</f>
        <v>0</v>
      </c>
      <c r="P352" s="106">
        <f t="shared" si="106"/>
        <v>0</v>
      </c>
      <c r="Q352" s="107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x14ac:dyDescent="0.35">
      <c r="A353" s="63"/>
      <c r="B353" s="59"/>
      <c r="C353" s="59"/>
      <c r="D353" s="59"/>
      <c r="E353" s="59"/>
      <c r="F353" s="59"/>
      <c r="G353" s="66" t="s">
        <v>188</v>
      </c>
      <c r="H353" s="108"/>
      <c r="I353" s="108"/>
      <c r="J353" s="108">
        <f t="shared" si="116"/>
        <v>0</v>
      </c>
      <c r="K353" s="105"/>
      <c r="L353" s="108"/>
      <c r="M353" s="109"/>
      <c r="N353" s="108"/>
      <c r="O353" s="110">
        <f t="shared" si="119"/>
        <v>0</v>
      </c>
      <c r="P353" s="110">
        <f t="shared" si="106"/>
        <v>0</v>
      </c>
      <c r="Q353" s="107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x14ac:dyDescent="0.35">
      <c r="A354" s="63"/>
      <c r="B354" s="59"/>
      <c r="C354" s="59"/>
      <c r="D354" s="59"/>
      <c r="E354" s="59"/>
      <c r="F354" s="59"/>
      <c r="G354" s="66" t="s">
        <v>189</v>
      </c>
      <c r="H354" s="108"/>
      <c r="I354" s="108"/>
      <c r="J354" s="108">
        <f t="shared" si="116"/>
        <v>0</v>
      </c>
      <c r="K354" s="105"/>
      <c r="L354" s="108"/>
      <c r="M354" s="109"/>
      <c r="N354" s="108"/>
      <c r="O354" s="110">
        <f t="shared" si="119"/>
        <v>0</v>
      </c>
      <c r="P354" s="110">
        <f t="shared" si="106"/>
        <v>0</v>
      </c>
      <c r="Q354" s="107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x14ac:dyDescent="0.35">
      <c r="A355" s="63"/>
      <c r="B355" s="59"/>
      <c r="C355" s="59"/>
      <c r="D355" s="59"/>
      <c r="E355" s="59"/>
      <c r="F355" s="59"/>
      <c r="G355" s="66" t="s">
        <v>190</v>
      </c>
      <c r="H355" s="108"/>
      <c r="I355" s="108"/>
      <c r="J355" s="108">
        <f t="shared" si="116"/>
        <v>0</v>
      </c>
      <c r="K355" s="105"/>
      <c r="L355" s="108"/>
      <c r="M355" s="109"/>
      <c r="N355" s="108"/>
      <c r="O355" s="110">
        <f t="shared" si="119"/>
        <v>0</v>
      </c>
      <c r="P355" s="110">
        <f t="shared" si="106"/>
        <v>0</v>
      </c>
      <c r="Q355" s="107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x14ac:dyDescent="0.35">
      <c r="A356" s="63"/>
      <c r="B356" s="59"/>
      <c r="C356" s="59"/>
      <c r="D356" s="59"/>
      <c r="E356" s="59"/>
      <c r="F356" s="59"/>
      <c r="G356" s="66" t="s">
        <v>191</v>
      </c>
      <c r="H356" s="108"/>
      <c r="I356" s="108"/>
      <c r="J356" s="108">
        <f t="shared" si="116"/>
        <v>0</v>
      </c>
      <c r="K356" s="105"/>
      <c r="L356" s="108"/>
      <c r="M356" s="109"/>
      <c r="N356" s="108"/>
      <c r="O356" s="110">
        <f t="shared" si="119"/>
        <v>0</v>
      </c>
      <c r="P356" s="110">
        <f t="shared" si="106"/>
        <v>0</v>
      </c>
      <c r="Q356" s="107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x14ac:dyDescent="0.35">
      <c r="A357" s="48"/>
      <c r="B357" s="49"/>
      <c r="C357" s="49"/>
      <c r="D357" s="49"/>
      <c r="E357" s="49" t="s">
        <v>30</v>
      </c>
      <c r="F357" s="49"/>
      <c r="G357" s="64" t="s">
        <v>100</v>
      </c>
      <c r="H357" s="152">
        <f>H358</f>
        <v>0</v>
      </c>
      <c r="I357" s="152">
        <f>I358</f>
        <v>0</v>
      </c>
      <c r="J357" s="108">
        <f t="shared" si="116"/>
        <v>0</v>
      </c>
      <c r="K357" s="105" t="e">
        <f t="shared" si="109"/>
        <v>#DIV/0!</v>
      </c>
      <c r="L357" s="152">
        <f>L358</f>
        <v>0</v>
      </c>
      <c r="M357" s="86">
        <f>M358</f>
        <v>0</v>
      </c>
      <c r="N357" s="152">
        <f>N358</f>
        <v>0</v>
      </c>
      <c r="O357" s="86">
        <f>O358</f>
        <v>0</v>
      </c>
      <c r="P357" s="86">
        <f t="shared" si="106"/>
        <v>0</v>
      </c>
      <c r="Q357" s="107" t="e">
        <f t="shared" si="107"/>
        <v>#DIV/0!</v>
      </c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x14ac:dyDescent="0.35">
      <c r="A358" s="63"/>
      <c r="B358" s="59"/>
      <c r="C358" s="59"/>
      <c r="D358" s="59"/>
      <c r="E358" s="59"/>
      <c r="F358" s="59" t="s">
        <v>32</v>
      </c>
      <c r="G358" s="66" t="s">
        <v>192</v>
      </c>
      <c r="H358" s="108">
        <f>H359</f>
        <v>0</v>
      </c>
      <c r="I358" s="108">
        <f>I359</f>
        <v>0</v>
      </c>
      <c r="J358" s="108">
        <f t="shared" si="116"/>
        <v>0</v>
      </c>
      <c r="K358" s="105" t="e">
        <f t="shared" si="109"/>
        <v>#DIV/0!</v>
      </c>
      <c r="L358" s="108">
        <f>L359</f>
        <v>0</v>
      </c>
      <c r="M358" s="108">
        <f>M359</f>
        <v>0</v>
      </c>
      <c r="N358" s="108">
        <f>N359</f>
        <v>0</v>
      </c>
      <c r="O358" s="108">
        <f t="shared" ref="O358" si="120">O359</f>
        <v>0</v>
      </c>
      <c r="P358" s="108">
        <f t="shared" si="106"/>
        <v>0</v>
      </c>
      <c r="Q358" s="107" t="e">
        <f t="shared" si="107"/>
        <v>#DIV/0!</v>
      </c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x14ac:dyDescent="0.35">
      <c r="A359" s="63"/>
      <c r="B359" s="59"/>
      <c r="C359" s="153"/>
      <c r="D359" s="59"/>
      <c r="E359" s="59"/>
      <c r="F359" s="112"/>
      <c r="G359" s="66" t="s">
        <v>193</v>
      </c>
      <c r="H359" s="108"/>
      <c r="I359" s="108"/>
      <c r="J359" s="108">
        <f t="shared" si="116"/>
        <v>0</v>
      </c>
      <c r="K359" s="105" t="e">
        <f t="shared" si="109"/>
        <v>#DIV/0!</v>
      </c>
      <c r="L359" s="108"/>
      <c r="M359" s="109"/>
      <c r="N359" s="108">
        <v>0</v>
      </c>
      <c r="O359" s="110">
        <f t="shared" ref="O359" si="121">M359+N359</f>
        <v>0</v>
      </c>
      <c r="P359" s="110">
        <f t="shared" si="106"/>
        <v>0</v>
      </c>
      <c r="Q359" s="107" t="e">
        <f t="shared" si="107"/>
        <v>#DIV/0!</v>
      </c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90" x14ac:dyDescent="0.35">
      <c r="A360" s="63"/>
      <c r="B360" s="59"/>
      <c r="C360" s="153"/>
      <c r="D360" s="59"/>
      <c r="E360" s="142" t="s">
        <v>103</v>
      </c>
      <c r="F360" s="154"/>
      <c r="G360" s="142" t="s">
        <v>423</v>
      </c>
      <c r="H360" s="108"/>
      <c r="I360" s="108"/>
      <c r="J360" s="108"/>
      <c r="K360" s="105"/>
      <c r="L360" s="108"/>
      <c r="M360" s="141"/>
      <c r="N360" s="108"/>
      <c r="O360" s="110"/>
      <c r="P360" s="110"/>
      <c r="Q360" s="107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67.5" x14ac:dyDescent="0.35">
      <c r="A361" s="63"/>
      <c r="B361" s="59"/>
      <c r="C361" s="153"/>
      <c r="D361" s="59"/>
      <c r="E361" s="142" t="s">
        <v>104</v>
      </c>
      <c r="F361" s="154"/>
      <c r="G361" s="142" t="s">
        <v>424</v>
      </c>
      <c r="H361" s="108"/>
      <c r="I361" s="108"/>
      <c r="J361" s="108"/>
      <c r="K361" s="105"/>
      <c r="L361" s="108"/>
      <c r="M361" s="141"/>
      <c r="N361" s="108"/>
      <c r="O361" s="110"/>
      <c r="P361" s="110"/>
      <c r="Q361" s="107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x14ac:dyDescent="0.35">
      <c r="A362" s="63"/>
      <c r="B362" s="59"/>
      <c r="C362" s="59"/>
      <c r="D362" s="49">
        <v>59</v>
      </c>
      <c r="E362" s="59"/>
      <c r="F362" s="59"/>
      <c r="G362" s="103" t="s">
        <v>80</v>
      </c>
      <c r="H362" s="108">
        <f>+H363+H364</f>
        <v>2500</v>
      </c>
      <c r="I362" s="108">
        <f>+I363+I364</f>
        <v>0</v>
      </c>
      <c r="J362" s="108">
        <f t="shared" si="116"/>
        <v>2500</v>
      </c>
      <c r="K362" s="105">
        <f t="shared" si="109"/>
        <v>0</v>
      </c>
      <c r="L362" s="108">
        <f>+L363+L364</f>
        <v>2500</v>
      </c>
      <c r="M362" s="108">
        <f>+M363+M364</f>
        <v>0</v>
      </c>
      <c r="N362" s="108">
        <f>+N363+N364</f>
        <v>0</v>
      </c>
      <c r="O362" s="110">
        <f>+O363+O364</f>
        <v>0</v>
      </c>
      <c r="P362" s="110">
        <f t="shared" ref="P362:P433" si="122">L362-O362</f>
        <v>2500</v>
      </c>
      <c r="Q362" s="107">
        <f t="shared" si="107"/>
        <v>0</v>
      </c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x14ac:dyDescent="0.35">
      <c r="A363" s="63"/>
      <c r="B363" s="59"/>
      <c r="C363" s="59"/>
      <c r="D363" s="59"/>
      <c r="E363" s="59">
        <v>17</v>
      </c>
      <c r="F363" s="59"/>
      <c r="G363" s="66" t="s">
        <v>194</v>
      </c>
      <c r="H363" s="108">
        <v>2500</v>
      </c>
      <c r="I363" s="108">
        <v>0</v>
      </c>
      <c r="J363" s="108">
        <f t="shared" si="116"/>
        <v>2500</v>
      </c>
      <c r="K363" s="105">
        <f t="shared" si="109"/>
        <v>0</v>
      </c>
      <c r="L363" s="108">
        <v>2500</v>
      </c>
      <c r="M363" s="109"/>
      <c r="N363" s="108"/>
      <c r="O363" s="110">
        <f t="shared" ref="O363:O364" si="123">M363+N363</f>
        <v>0</v>
      </c>
      <c r="P363" s="110">
        <f t="shared" si="122"/>
        <v>2500</v>
      </c>
      <c r="Q363" s="107">
        <f t="shared" ref="Q363:Q420" si="124">ROUND(O363/L363*100,2)</f>
        <v>0</v>
      </c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45" x14ac:dyDescent="0.35">
      <c r="A364" s="63"/>
      <c r="B364" s="59"/>
      <c r="C364" s="59"/>
      <c r="D364" s="59"/>
      <c r="E364" s="155">
        <v>40</v>
      </c>
      <c r="F364" s="155"/>
      <c r="G364" s="156" t="s">
        <v>262</v>
      </c>
      <c r="H364" s="108"/>
      <c r="I364" s="108"/>
      <c r="J364" s="108">
        <f t="shared" si="116"/>
        <v>0</v>
      </c>
      <c r="K364" s="105" t="e">
        <f t="shared" si="109"/>
        <v>#DIV/0!</v>
      </c>
      <c r="L364" s="108"/>
      <c r="M364" s="109"/>
      <c r="N364" s="108"/>
      <c r="O364" s="110">
        <f t="shared" si="123"/>
        <v>0</v>
      </c>
      <c r="P364" s="110">
        <f t="shared" si="122"/>
        <v>0</v>
      </c>
      <c r="Q364" s="107" t="e">
        <f t="shared" si="124"/>
        <v>#DIV/0!</v>
      </c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x14ac:dyDescent="0.35">
      <c r="A365" s="48"/>
      <c r="B365" s="49"/>
      <c r="C365" s="49"/>
      <c r="D365" s="49" t="s">
        <v>105</v>
      </c>
      <c r="E365" s="49"/>
      <c r="F365" s="49"/>
      <c r="G365" s="103" t="s">
        <v>83</v>
      </c>
      <c r="H365" s="104">
        <f>H366</f>
        <v>0</v>
      </c>
      <c r="I365" s="104">
        <f>I366</f>
        <v>0</v>
      </c>
      <c r="J365" s="108">
        <f t="shared" si="116"/>
        <v>0</v>
      </c>
      <c r="K365" s="105" t="e">
        <f t="shared" si="109"/>
        <v>#DIV/0!</v>
      </c>
      <c r="L365" s="104">
        <f>L366</f>
        <v>0</v>
      </c>
      <c r="M365" s="86">
        <f>M366</f>
        <v>0</v>
      </c>
      <c r="N365" s="104">
        <f>N366</f>
        <v>0</v>
      </c>
      <c r="O365" s="106">
        <f>O366</f>
        <v>0</v>
      </c>
      <c r="P365" s="106">
        <f t="shared" si="122"/>
        <v>0</v>
      </c>
      <c r="Q365" s="107" t="e">
        <f t="shared" si="124"/>
        <v>#DIV/0!</v>
      </c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x14ac:dyDescent="0.35">
      <c r="A366" s="48"/>
      <c r="B366" s="49"/>
      <c r="C366" s="49"/>
      <c r="D366" s="49">
        <v>71</v>
      </c>
      <c r="E366" s="49"/>
      <c r="F366" s="49"/>
      <c r="G366" s="103" t="s">
        <v>343</v>
      </c>
      <c r="H366" s="104">
        <f>H367+H372</f>
        <v>0</v>
      </c>
      <c r="I366" s="104">
        <f>I367+I372</f>
        <v>0</v>
      </c>
      <c r="J366" s="108">
        <f t="shared" si="116"/>
        <v>0</v>
      </c>
      <c r="K366" s="105" t="e">
        <f t="shared" si="109"/>
        <v>#DIV/0!</v>
      </c>
      <c r="L366" s="104">
        <f>L367+L372</f>
        <v>0</v>
      </c>
      <c r="M366" s="86">
        <f>M367+M372</f>
        <v>0</v>
      </c>
      <c r="N366" s="104">
        <f>N367+N372</f>
        <v>0</v>
      </c>
      <c r="O366" s="106">
        <f>O367+O372</f>
        <v>0</v>
      </c>
      <c r="P366" s="106">
        <f t="shared" si="122"/>
        <v>0</v>
      </c>
      <c r="Q366" s="107" t="e">
        <f t="shared" si="124"/>
        <v>#DIV/0!</v>
      </c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x14ac:dyDescent="0.35">
      <c r="A367" s="48"/>
      <c r="B367" s="49"/>
      <c r="C367" s="49"/>
      <c r="D367" s="49"/>
      <c r="E367" s="49" t="s">
        <v>32</v>
      </c>
      <c r="F367" s="49"/>
      <c r="G367" s="64" t="s">
        <v>363</v>
      </c>
      <c r="H367" s="104">
        <f>H368+H369+H370+H371</f>
        <v>0</v>
      </c>
      <c r="I367" s="104">
        <f>I368+I369+I370+I371</f>
        <v>0</v>
      </c>
      <c r="J367" s="108">
        <f t="shared" si="116"/>
        <v>0</v>
      </c>
      <c r="K367" s="105" t="e">
        <f t="shared" si="109"/>
        <v>#DIV/0!</v>
      </c>
      <c r="L367" s="104">
        <f>L368+L369+L370+L371</f>
        <v>0</v>
      </c>
      <c r="M367" s="86">
        <f>M368+M369+M370+M371</f>
        <v>0</v>
      </c>
      <c r="N367" s="104">
        <f>N368+N369+N370+N371</f>
        <v>0</v>
      </c>
      <c r="O367" s="106">
        <f>O368+O369+O370+O371</f>
        <v>0</v>
      </c>
      <c r="P367" s="106">
        <f t="shared" si="122"/>
        <v>0</v>
      </c>
      <c r="Q367" s="107" t="e">
        <f t="shared" si="124"/>
        <v>#DIV/0!</v>
      </c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idden="1" x14ac:dyDescent="0.35">
      <c r="A368" s="63"/>
      <c r="B368" s="59"/>
      <c r="C368" s="59"/>
      <c r="D368" s="59"/>
      <c r="E368" s="59"/>
      <c r="F368" s="59" t="s">
        <v>32</v>
      </c>
      <c r="G368" s="66" t="s">
        <v>326</v>
      </c>
      <c r="H368" s="108"/>
      <c r="I368" s="108"/>
      <c r="J368" s="108">
        <f t="shared" si="116"/>
        <v>0</v>
      </c>
      <c r="K368" s="105" t="e">
        <f t="shared" si="109"/>
        <v>#DIV/0!</v>
      </c>
      <c r="L368" s="108"/>
      <c r="M368" s="109"/>
      <c r="N368" s="108"/>
      <c r="O368" s="110">
        <f t="shared" ref="O368:O372" si="125">M368+N368</f>
        <v>0</v>
      </c>
      <c r="P368" s="110">
        <f t="shared" si="122"/>
        <v>0</v>
      </c>
      <c r="Q368" s="107" t="e">
        <f t="shared" si="124"/>
        <v>#DIV/0!</v>
      </c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45" x14ac:dyDescent="0.35">
      <c r="A369" s="63"/>
      <c r="B369" s="59"/>
      <c r="C369" s="59"/>
      <c r="D369" s="59"/>
      <c r="E369" s="59"/>
      <c r="F369" s="59" t="s">
        <v>30</v>
      </c>
      <c r="G369" s="66" t="s">
        <v>327</v>
      </c>
      <c r="H369" s="108"/>
      <c r="I369" s="108"/>
      <c r="J369" s="108">
        <f t="shared" si="116"/>
        <v>0</v>
      </c>
      <c r="K369" s="105" t="e">
        <f t="shared" ref="K369:K385" si="126">ROUND(I369/H369*100,2)</f>
        <v>#DIV/0!</v>
      </c>
      <c r="L369" s="108"/>
      <c r="M369" s="109"/>
      <c r="N369" s="108"/>
      <c r="O369" s="110">
        <f t="shared" si="125"/>
        <v>0</v>
      </c>
      <c r="P369" s="110">
        <f t="shared" si="122"/>
        <v>0</v>
      </c>
      <c r="Q369" s="107" t="e">
        <f t="shared" si="124"/>
        <v>#DIV/0!</v>
      </c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45" x14ac:dyDescent="0.35">
      <c r="A370" s="63"/>
      <c r="B370" s="59"/>
      <c r="C370" s="59"/>
      <c r="D370" s="59"/>
      <c r="E370" s="59"/>
      <c r="F370" s="59" t="s">
        <v>43</v>
      </c>
      <c r="G370" s="66" t="s">
        <v>328</v>
      </c>
      <c r="H370" s="108"/>
      <c r="I370" s="108"/>
      <c r="J370" s="108">
        <f t="shared" si="116"/>
        <v>0</v>
      </c>
      <c r="K370" s="105" t="e">
        <f t="shared" si="126"/>
        <v>#DIV/0!</v>
      </c>
      <c r="L370" s="108"/>
      <c r="M370" s="109"/>
      <c r="N370" s="108"/>
      <c r="O370" s="110">
        <f t="shared" si="125"/>
        <v>0</v>
      </c>
      <c r="P370" s="110">
        <f t="shared" si="122"/>
        <v>0</v>
      </c>
      <c r="Q370" s="107" t="e">
        <f t="shared" si="124"/>
        <v>#DIV/0!</v>
      </c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x14ac:dyDescent="0.35">
      <c r="A371" s="63"/>
      <c r="B371" s="59"/>
      <c r="C371" s="59"/>
      <c r="D371" s="59"/>
      <c r="E371" s="59"/>
      <c r="F371" s="59" t="s">
        <v>90</v>
      </c>
      <c r="G371" s="66" t="s">
        <v>329</v>
      </c>
      <c r="H371" s="108"/>
      <c r="I371" s="108"/>
      <c r="J371" s="108">
        <f t="shared" si="116"/>
        <v>0</v>
      </c>
      <c r="K371" s="105" t="e">
        <f t="shared" si="126"/>
        <v>#DIV/0!</v>
      </c>
      <c r="L371" s="108"/>
      <c r="M371" s="109"/>
      <c r="N371" s="108"/>
      <c r="O371" s="110">
        <f t="shared" si="125"/>
        <v>0</v>
      </c>
      <c r="P371" s="110">
        <f t="shared" si="122"/>
        <v>0</v>
      </c>
      <c r="Q371" s="107" t="e">
        <f t="shared" si="124"/>
        <v>#DIV/0!</v>
      </c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x14ac:dyDescent="0.35">
      <c r="A372" s="63"/>
      <c r="B372" s="59"/>
      <c r="C372" s="59"/>
      <c r="D372" s="59"/>
      <c r="E372" s="59" t="s">
        <v>43</v>
      </c>
      <c r="F372" s="59"/>
      <c r="G372" s="66" t="s">
        <v>330</v>
      </c>
      <c r="H372" s="108"/>
      <c r="I372" s="108"/>
      <c r="J372" s="108">
        <f t="shared" si="116"/>
        <v>0</v>
      </c>
      <c r="K372" s="105" t="e">
        <f t="shared" si="126"/>
        <v>#DIV/0!</v>
      </c>
      <c r="L372" s="108"/>
      <c r="M372" s="109"/>
      <c r="N372" s="108"/>
      <c r="O372" s="110">
        <f t="shared" si="125"/>
        <v>0</v>
      </c>
      <c r="P372" s="110">
        <f t="shared" si="122"/>
        <v>0</v>
      </c>
      <c r="Q372" s="107" t="e">
        <f t="shared" si="124"/>
        <v>#DIV/0!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x14ac:dyDescent="0.35">
      <c r="A373" s="48"/>
      <c r="B373" s="49"/>
      <c r="C373" s="49"/>
      <c r="D373" s="49">
        <v>79</v>
      </c>
      <c r="E373" s="49"/>
      <c r="F373" s="49"/>
      <c r="G373" s="103" t="s">
        <v>342</v>
      </c>
      <c r="H373" s="104">
        <f t="shared" ref="H373:I375" si="127">H374</f>
        <v>0</v>
      </c>
      <c r="I373" s="104">
        <f t="shared" si="127"/>
        <v>0</v>
      </c>
      <c r="J373" s="108">
        <f t="shared" si="116"/>
        <v>0</v>
      </c>
      <c r="K373" s="105" t="e">
        <f t="shared" si="126"/>
        <v>#DIV/0!</v>
      </c>
      <c r="L373" s="104">
        <f t="shared" ref="L373:N375" si="128">L374</f>
        <v>0</v>
      </c>
      <c r="M373" s="86">
        <f t="shared" si="128"/>
        <v>0</v>
      </c>
      <c r="N373" s="104">
        <f t="shared" si="128"/>
        <v>0</v>
      </c>
      <c r="O373" s="106">
        <f t="shared" ref="O373:O375" si="129">O374</f>
        <v>0</v>
      </c>
      <c r="P373" s="106">
        <f t="shared" si="122"/>
        <v>0</v>
      </c>
      <c r="Q373" s="107" t="e">
        <f t="shared" si="124"/>
        <v>#DIV/0!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idden="1" x14ac:dyDescent="0.35">
      <c r="A374" s="48"/>
      <c r="B374" s="49"/>
      <c r="C374" s="49"/>
      <c r="D374" s="49">
        <v>81</v>
      </c>
      <c r="E374" s="49"/>
      <c r="F374" s="49"/>
      <c r="G374" s="103" t="s">
        <v>341</v>
      </c>
      <c r="H374" s="104">
        <f t="shared" si="127"/>
        <v>0</v>
      </c>
      <c r="I374" s="104">
        <f t="shared" si="127"/>
        <v>0</v>
      </c>
      <c r="J374" s="108">
        <f t="shared" si="116"/>
        <v>0</v>
      </c>
      <c r="K374" s="105" t="e">
        <f t="shared" si="126"/>
        <v>#DIV/0!</v>
      </c>
      <c r="L374" s="104">
        <f t="shared" si="128"/>
        <v>0</v>
      </c>
      <c r="M374" s="86">
        <f t="shared" si="128"/>
        <v>0</v>
      </c>
      <c r="N374" s="104">
        <f t="shared" si="128"/>
        <v>0</v>
      </c>
      <c r="O374" s="106">
        <f t="shared" si="129"/>
        <v>0</v>
      </c>
      <c r="P374" s="106">
        <f t="shared" si="122"/>
        <v>0</v>
      </c>
      <c r="Q374" s="107" t="e">
        <f t="shared" si="124"/>
        <v>#DIV/0!</v>
      </c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idden="1" x14ac:dyDescent="0.35">
      <c r="A375" s="48"/>
      <c r="B375" s="49"/>
      <c r="C375" s="49"/>
      <c r="D375" s="49"/>
      <c r="E375" s="49" t="s">
        <v>32</v>
      </c>
      <c r="F375" s="49"/>
      <c r="G375" s="64" t="s">
        <v>340</v>
      </c>
      <c r="H375" s="104">
        <f t="shared" si="127"/>
        <v>0</v>
      </c>
      <c r="I375" s="104">
        <f t="shared" si="127"/>
        <v>0</v>
      </c>
      <c r="J375" s="108">
        <f t="shared" si="116"/>
        <v>0</v>
      </c>
      <c r="K375" s="105" t="e">
        <f t="shared" si="126"/>
        <v>#DIV/0!</v>
      </c>
      <c r="L375" s="104">
        <f t="shared" si="128"/>
        <v>0</v>
      </c>
      <c r="M375" s="86">
        <f t="shared" si="128"/>
        <v>0</v>
      </c>
      <c r="N375" s="104">
        <f t="shared" si="128"/>
        <v>0</v>
      </c>
      <c r="O375" s="106">
        <f t="shared" si="129"/>
        <v>0</v>
      </c>
      <c r="P375" s="106">
        <f t="shared" si="122"/>
        <v>0</v>
      </c>
      <c r="Q375" s="107" t="e">
        <f t="shared" si="124"/>
        <v>#DIV/0!</v>
      </c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45" hidden="1" x14ac:dyDescent="0.35">
      <c r="A376" s="63"/>
      <c r="B376" s="59"/>
      <c r="C376" s="59"/>
      <c r="D376" s="59"/>
      <c r="E376" s="59"/>
      <c r="F376" s="59" t="s">
        <v>32</v>
      </c>
      <c r="G376" s="66" t="s">
        <v>339</v>
      </c>
      <c r="H376" s="108"/>
      <c r="I376" s="108"/>
      <c r="J376" s="108">
        <f t="shared" si="116"/>
        <v>0</v>
      </c>
      <c r="K376" s="105" t="e">
        <f t="shared" si="126"/>
        <v>#DIV/0!</v>
      </c>
      <c r="L376" s="108"/>
      <c r="M376" s="109"/>
      <c r="N376" s="108"/>
      <c r="O376" s="110">
        <f t="shared" ref="O376:O377" si="130">M376+N376</f>
        <v>0</v>
      </c>
      <c r="P376" s="110">
        <f t="shared" si="122"/>
        <v>0</v>
      </c>
      <c r="Q376" s="107" t="e">
        <f t="shared" si="124"/>
        <v>#DIV/0!</v>
      </c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x14ac:dyDescent="0.35">
      <c r="A377" s="113"/>
      <c r="B377" s="114"/>
      <c r="C377" s="114"/>
      <c r="D377" s="114">
        <v>85</v>
      </c>
      <c r="E377" s="114"/>
      <c r="F377" s="114"/>
      <c r="G377" s="116" t="s">
        <v>86</v>
      </c>
      <c r="H377" s="117"/>
      <c r="I377" s="117"/>
      <c r="J377" s="117">
        <f t="shared" si="116"/>
        <v>0</v>
      </c>
      <c r="K377" s="118"/>
      <c r="L377" s="117"/>
      <c r="M377" s="119">
        <v>-381906</v>
      </c>
      <c r="N377" s="117">
        <v>-146656</v>
      </c>
      <c r="O377" s="120">
        <f t="shared" si="130"/>
        <v>-528562</v>
      </c>
      <c r="P377" s="120">
        <f t="shared" si="122"/>
        <v>528562</v>
      </c>
      <c r="Q377" s="121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x14ac:dyDescent="0.35">
      <c r="A378" s="63"/>
      <c r="B378" s="59"/>
      <c r="C378" s="59"/>
      <c r="D378" s="59"/>
      <c r="E378" s="59"/>
      <c r="F378" s="59"/>
      <c r="G378" s="66" t="s">
        <v>195</v>
      </c>
      <c r="H378" s="108"/>
      <c r="I378" s="108"/>
      <c r="J378" s="108">
        <f t="shared" si="116"/>
        <v>0</v>
      </c>
      <c r="K378" s="105"/>
      <c r="L378" s="108"/>
      <c r="M378" s="109"/>
      <c r="N378" s="108"/>
      <c r="O378" s="138"/>
      <c r="P378" s="138">
        <f t="shared" si="122"/>
        <v>0</v>
      </c>
      <c r="Q378" s="107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x14ac:dyDescent="0.35">
      <c r="A379" s="48" t="s">
        <v>165</v>
      </c>
      <c r="B379" s="49" t="s">
        <v>124</v>
      </c>
      <c r="C379" s="49"/>
      <c r="D379" s="49"/>
      <c r="E379" s="49"/>
      <c r="F379" s="49"/>
      <c r="G379" s="103" t="s">
        <v>196</v>
      </c>
      <c r="H379" s="104">
        <f>H333+H338</f>
        <v>12200000</v>
      </c>
      <c r="I379" s="104">
        <f>I333+I338</f>
        <v>9744122</v>
      </c>
      <c r="J379" s="108">
        <f>J333+J338</f>
        <v>2455878</v>
      </c>
      <c r="K379" s="105">
        <f t="shared" si="126"/>
        <v>79.87</v>
      </c>
      <c r="L379" s="104">
        <f>L333+L338</f>
        <v>12200000</v>
      </c>
      <c r="M379" s="104">
        <f>M333+M338</f>
        <v>8936175</v>
      </c>
      <c r="N379" s="104">
        <f>N333+N338</f>
        <v>803278</v>
      </c>
      <c r="O379" s="104">
        <f>O333+O338</f>
        <v>9739453</v>
      </c>
      <c r="P379" s="106">
        <f t="shared" si="122"/>
        <v>2460547</v>
      </c>
      <c r="Q379" s="107">
        <f t="shared" ref="Q379:Q385" si="131">ROUND(O379/N379*100,2)</f>
        <v>1212.46</v>
      </c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x14ac:dyDescent="0.35">
      <c r="A380" s="48"/>
      <c r="B380" s="49">
        <v>15</v>
      </c>
      <c r="C380" s="49"/>
      <c r="D380" s="49"/>
      <c r="E380" s="49"/>
      <c r="F380" s="49"/>
      <c r="G380" s="103" t="s">
        <v>197</v>
      </c>
      <c r="H380" s="104">
        <f>H381</f>
        <v>0</v>
      </c>
      <c r="I380" s="104">
        <f>I381</f>
        <v>0</v>
      </c>
      <c r="J380" s="108">
        <f t="shared" si="116"/>
        <v>0</v>
      </c>
      <c r="K380" s="105" t="e">
        <f t="shared" si="126"/>
        <v>#DIV/0!</v>
      </c>
      <c r="L380" s="104">
        <f>L381</f>
        <v>0</v>
      </c>
      <c r="M380" s="104">
        <f>M381</f>
        <v>0</v>
      </c>
      <c r="N380" s="104">
        <f>N381</f>
        <v>0</v>
      </c>
      <c r="O380" s="104">
        <f>O381</f>
        <v>0</v>
      </c>
      <c r="P380" s="106">
        <f t="shared" si="122"/>
        <v>0</v>
      </c>
      <c r="Q380" s="107" t="e">
        <f t="shared" si="131"/>
        <v>#DIV/0!</v>
      </c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45" x14ac:dyDescent="0.35">
      <c r="A381" s="48"/>
      <c r="B381" s="49"/>
      <c r="C381" s="49" t="s">
        <v>48</v>
      </c>
      <c r="D381" s="49"/>
      <c r="E381" s="49"/>
      <c r="F381" s="49"/>
      <c r="G381" s="103" t="s">
        <v>198</v>
      </c>
      <c r="H381" s="104">
        <f>H358</f>
        <v>0</v>
      </c>
      <c r="I381" s="104">
        <f>I358</f>
        <v>0</v>
      </c>
      <c r="J381" s="108">
        <f t="shared" si="116"/>
        <v>0</v>
      </c>
      <c r="K381" s="105" t="e">
        <f t="shared" si="126"/>
        <v>#DIV/0!</v>
      </c>
      <c r="L381" s="104">
        <f>L358</f>
        <v>0</v>
      </c>
      <c r="M381" s="104">
        <f>M358</f>
        <v>0</v>
      </c>
      <c r="N381" s="104">
        <f>N358</f>
        <v>0</v>
      </c>
      <c r="O381" s="104">
        <f>O358</f>
        <v>0</v>
      </c>
      <c r="P381" s="106">
        <f t="shared" si="122"/>
        <v>0</v>
      </c>
      <c r="Q381" s="107" t="e">
        <f t="shared" si="131"/>
        <v>#DIV/0!</v>
      </c>
      <c r="R381" s="40"/>
      <c r="S381" s="40"/>
      <c r="T381" s="40"/>
      <c r="U381" s="40"/>
      <c r="V381" s="40"/>
      <c r="W381" s="40"/>
      <c r="X381" s="6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45" x14ac:dyDescent="0.35">
      <c r="A382" s="48"/>
      <c r="B382" s="49" t="s">
        <v>48</v>
      </c>
      <c r="C382" s="49"/>
      <c r="D382" s="49"/>
      <c r="E382" s="49"/>
      <c r="F382" s="49"/>
      <c r="G382" s="103" t="s">
        <v>199</v>
      </c>
      <c r="H382" s="104">
        <f>H383+H384</f>
        <v>5737200</v>
      </c>
      <c r="I382" s="104">
        <f>I383+I384</f>
        <v>4776800</v>
      </c>
      <c r="J382" s="108">
        <f t="shared" si="116"/>
        <v>960400</v>
      </c>
      <c r="K382" s="105">
        <f t="shared" si="126"/>
        <v>83.26</v>
      </c>
      <c r="L382" s="104">
        <f>L383+L384</f>
        <v>5737200</v>
      </c>
      <c r="M382" s="104">
        <f>M383+M384</f>
        <v>3913940</v>
      </c>
      <c r="N382" s="104">
        <f>N383+N384</f>
        <v>194860</v>
      </c>
      <c r="O382" s="104">
        <f>O383+O384</f>
        <v>4108800</v>
      </c>
      <c r="P382" s="106">
        <f t="shared" si="122"/>
        <v>1628400</v>
      </c>
      <c r="Q382" s="107">
        <f t="shared" si="131"/>
        <v>2108.59</v>
      </c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45" x14ac:dyDescent="0.35">
      <c r="A383" s="48"/>
      <c r="B383" s="49"/>
      <c r="C383" s="49" t="s">
        <v>30</v>
      </c>
      <c r="D383" s="49"/>
      <c r="E383" s="49"/>
      <c r="F383" s="49"/>
      <c r="G383" s="103" t="s">
        <v>130</v>
      </c>
      <c r="H383" s="104">
        <f>+H326</f>
        <v>63000</v>
      </c>
      <c r="I383" s="104">
        <f>+I326</f>
        <v>56200</v>
      </c>
      <c r="J383" s="108">
        <f t="shared" si="116"/>
        <v>6800</v>
      </c>
      <c r="K383" s="105">
        <f t="shared" si="126"/>
        <v>89.21</v>
      </c>
      <c r="L383" s="104">
        <f>+L326</f>
        <v>63000</v>
      </c>
      <c r="M383" s="104">
        <f>+M326</f>
        <v>48450</v>
      </c>
      <c r="N383" s="104">
        <f>+N326</f>
        <v>3840</v>
      </c>
      <c r="O383" s="104">
        <f>+O326</f>
        <v>52290</v>
      </c>
      <c r="P383" s="106">
        <f t="shared" si="122"/>
        <v>10710</v>
      </c>
      <c r="Q383" s="107">
        <f t="shared" si="131"/>
        <v>1361.72</v>
      </c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x14ac:dyDescent="0.35">
      <c r="A384" s="48"/>
      <c r="B384" s="49"/>
      <c r="C384" s="49" t="s">
        <v>43</v>
      </c>
      <c r="D384" s="49"/>
      <c r="E384" s="49"/>
      <c r="F384" s="49"/>
      <c r="G384" s="103" t="s">
        <v>200</v>
      </c>
      <c r="H384" s="104">
        <f>H262-H379-H380-H383</f>
        <v>5674200</v>
      </c>
      <c r="I384" s="104">
        <f>I262-I379-I380-I383</f>
        <v>4720600</v>
      </c>
      <c r="J384" s="108">
        <f t="shared" si="116"/>
        <v>953600</v>
      </c>
      <c r="K384" s="105">
        <f t="shared" si="126"/>
        <v>83.19</v>
      </c>
      <c r="L384" s="104">
        <f>L262-L379-L380-L383</f>
        <v>5674200</v>
      </c>
      <c r="M384" s="104">
        <f>M262-M379-M380-M383</f>
        <v>3865490</v>
      </c>
      <c r="N384" s="104">
        <f>N262-N379-N380-N383</f>
        <v>191020</v>
      </c>
      <c r="O384" s="104">
        <f>O262-O379-O380-O383</f>
        <v>4056510</v>
      </c>
      <c r="P384" s="106">
        <f t="shared" si="122"/>
        <v>1617690</v>
      </c>
      <c r="Q384" s="107">
        <f t="shared" si="131"/>
        <v>2123.6</v>
      </c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x14ac:dyDescent="0.35">
      <c r="A385" s="48" t="s">
        <v>201</v>
      </c>
      <c r="B385" s="49" t="s">
        <v>103</v>
      </c>
      <c r="C385" s="49"/>
      <c r="D385" s="49"/>
      <c r="E385" s="49"/>
      <c r="F385" s="49"/>
      <c r="G385" s="103" t="s">
        <v>202</v>
      </c>
      <c r="H385" s="104">
        <f>H387</f>
        <v>45504500</v>
      </c>
      <c r="I385" s="104">
        <f>I387</f>
        <v>33108825</v>
      </c>
      <c r="J385" s="108">
        <f t="shared" si="116"/>
        <v>12395675</v>
      </c>
      <c r="K385" s="105">
        <f t="shared" si="126"/>
        <v>72.760000000000005</v>
      </c>
      <c r="L385" s="104">
        <f>L387</f>
        <v>45504500</v>
      </c>
      <c r="M385" s="104">
        <f>M387</f>
        <v>30948756</v>
      </c>
      <c r="N385" s="104">
        <f>N387</f>
        <v>1431651</v>
      </c>
      <c r="O385" s="104">
        <f>O387</f>
        <v>32380407</v>
      </c>
      <c r="P385" s="106">
        <f t="shared" si="122"/>
        <v>13124093</v>
      </c>
      <c r="Q385" s="107">
        <f t="shared" si="131"/>
        <v>2261.75</v>
      </c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90" x14ac:dyDescent="0.35">
      <c r="A386" s="48"/>
      <c r="B386" s="49"/>
      <c r="C386" s="49"/>
      <c r="D386" s="49" t="s">
        <v>81</v>
      </c>
      <c r="E386" s="49"/>
      <c r="F386" s="49"/>
      <c r="G386" s="103" t="s">
        <v>203</v>
      </c>
      <c r="H386" s="104">
        <f>H448</f>
        <v>0</v>
      </c>
      <c r="I386" s="104">
        <f>I448</f>
        <v>0</v>
      </c>
      <c r="J386" s="108">
        <f t="shared" si="116"/>
        <v>0</v>
      </c>
      <c r="K386" s="152"/>
      <c r="L386" s="104">
        <f>L448</f>
        <v>0</v>
      </c>
      <c r="M386" s="128">
        <f>M448</f>
        <v>0</v>
      </c>
      <c r="N386" s="104">
        <f>N448</f>
        <v>0</v>
      </c>
      <c r="O386" s="106">
        <f>O448</f>
        <v>0</v>
      </c>
      <c r="P386" s="106">
        <f t="shared" si="122"/>
        <v>0</v>
      </c>
      <c r="Q386" s="107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62" customFormat="1" ht="45" x14ac:dyDescent="0.35">
      <c r="A387" s="191" t="s">
        <v>204</v>
      </c>
      <c r="B387" s="192"/>
      <c r="C387" s="192"/>
      <c r="D387" s="192"/>
      <c r="E387" s="192"/>
      <c r="F387" s="192"/>
      <c r="G387" s="122" t="s">
        <v>205</v>
      </c>
      <c r="H387" s="123">
        <f>+H388+H451</f>
        <v>45504500</v>
      </c>
      <c r="I387" s="123">
        <f>+I388+I451</f>
        <v>33108825</v>
      </c>
      <c r="J387" s="123">
        <f>+J388</f>
        <v>12395675</v>
      </c>
      <c r="K387" s="157">
        <f t="shared" ref="K387:K420" si="132">ROUND(I387/H387*100,2)</f>
        <v>72.760000000000005</v>
      </c>
      <c r="L387" s="123">
        <f>+L388+L451</f>
        <v>45504500</v>
      </c>
      <c r="M387" s="125">
        <f>+M388+M451</f>
        <v>30948756</v>
      </c>
      <c r="N387" s="123">
        <f>+N388+N451</f>
        <v>1431651</v>
      </c>
      <c r="O387" s="126">
        <f>+O388+O451</f>
        <v>32380407</v>
      </c>
      <c r="P387" s="126">
        <f t="shared" si="122"/>
        <v>13124093</v>
      </c>
      <c r="Q387" s="127">
        <f t="shared" si="124"/>
        <v>71.16</v>
      </c>
      <c r="R387" s="40"/>
      <c r="S387" s="60"/>
      <c r="T387" s="60"/>
      <c r="U387" s="60"/>
      <c r="V387" s="60"/>
      <c r="W387" s="60"/>
      <c r="X387" s="4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</row>
    <row r="388" spans="1:154" x14ac:dyDescent="0.35">
      <c r="A388" s="48"/>
      <c r="B388" s="49"/>
      <c r="C388" s="49"/>
      <c r="D388" s="49" t="s">
        <v>32</v>
      </c>
      <c r="E388" s="49"/>
      <c r="F388" s="49"/>
      <c r="G388" s="103" t="s">
        <v>62</v>
      </c>
      <c r="H388" s="104">
        <f>H389+H392+H395+H398+H404+H418</f>
        <v>45504500</v>
      </c>
      <c r="I388" s="104">
        <f>I389+I392+I395+I398+I404+I418</f>
        <v>33108825</v>
      </c>
      <c r="J388" s="104">
        <f>J389+J392+J395+J398+J404+J418</f>
        <v>12395675</v>
      </c>
      <c r="K388" s="152">
        <f t="shared" si="132"/>
        <v>72.760000000000005</v>
      </c>
      <c r="L388" s="104">
        <f>L389+L392+L395+L398+L404+L418</f>
        <v>45504500</v>
      </c>
      <c r="M388" s="86">
        <f>M389+M392+M395+M398+M404+M418</f>
        <v>31240953</v>
      </c>
      <c r="N388" s="104">
        <f>N389+N392+N395+N398+N404+N418</f>
        <v>1463933</v>
      </c>
      <c r="O388" s="106">
        <f>O389+O392+O395+O398+O404+O418</f>
        <v>32704886</v>
      </c>
      <c r="P388" s="106">
        <f t="shared" si="122"/>
        <v>12799614</v>
      </c>
      <c r="Q388" s="107">
        <f t="shared" si="124"/>
        <v>71.87</v>
      </c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x14ac:dyDescent="0.35">
      <c r="A389" s="48"/>
      <c r="B389" s="49"/>
      <c r="C389" s="49"/>
      <c r="D389" s="49" t="s">
        <v>89</v>
      </c>
      <c r="E389" s="49"/>
      <c r="F389" s="49"/>
      <c r="G389" s="103" t="s">
        <v>66</v>
      </c>
      <c r="H389" s="104">
        <f>H390</f>
        <v>10000</v>
      </c>
      <c r="I389" s="104">
        <f>I390</f>
        <v>9995</v>
      </c>
      <c r="J389" s="104">
        <f t="shared" ref="J389:J390" si="133">J390</f>
        <v>5</v>
      </c>
      <c r="K389" s="152">
        <f t="shared" si="132"/>
        <v>99.95</v>
      </c>
      <c r="L389" s="104">
        <f t="shared" ref="L389:N390" si="134">L390</f>
        <v>10000</v>
      </c>
      <c r="M389" s="86">
        <f t="shared" si="134"/>
        <v>4994</v>
      </c>
      <c r="N389" s="104">
        <f t="shared" si="134"/>
        <v>4934</v>
      </c>
      <c r="O389" s="106">
        <f t="shared" ref="O389:O390" si="135">O390</f>
        <v>9928</v>
      </c>
      <c r="P389" s="106">
        <f t="shared" si="122"/>
        <v>72</v>
      </c>
      <c r="Q389" s="107">
        <f t="shared" si="124"/>
        <v>99.28</v>
      </c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x14ac:dyDescent="0.35">
      <c r="A390" s="48"/>
      <c r="B390" s="49"/>
      <c r="C390" s="49"/>
      <c r="D390" s="49"/>
      <c r="E390" s="49" t="s">
        <v>90</v>
      </c>
      <c r="F390" s="49"/>
      <c r="G390" s="64" t="s">
        <v>181</v>
      </c>
      <c r="H390" s="104">
        <f>H391</f>
        <v>10000</v>
      </c>
      <c r="I390" s="104">
        <f>I391</f>
        <v>9995</v>
      </c>
      <c r="J390" s="104">
        <f t="shared" si="133"/>
        <v>5</v>
      </c>
      <c r="K390" s="152">
        <f t="shared" si="132"/>
        <v>99.95</v>
      </c>
      <c r="L390" s="104">
        <f t="shared" si="134"/>
        <v>10000</v>
      </c>
      <c r="M390" s="86">
        <f t="shared" si="134"/>
        <v>4994</v>
      </c>
      <c r="N390" s="104">
        <f t="shared" si="134"/>
        <v>4934</v>
      </c>
      <c r="O390" s="106">
        <f t="shared" si="135"/>
        <v>9928</v>
      </c>
      <c r="P390" s="106">
        <f t="shared" si="122"/>
        <v>72</v>
      </c>
      <c r="Q390" s="107">
        <f t="shared" si="124"/>
        <v>99.28</v>
      </c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x14ac:dyDescent="0.35">
      <c r="A391" s="63"/>
      <c r="B391" s="59"/>
      <c r="C391" s="59"/>
      <c r="D391" s="59"/>
      <c r="E391" s="59"/>
      <c r="F391" s="59" t="s">
        <v>90</v>
      </c>
      <c r="G391" s="66" t="s">
        <v>154</v>
      </c>
      <c r="H391" s="108">
        <v>10000</v>
      </c>
      <c r="I391" s="108">
        <v>9995</v>
      </c>
      <c r="J391" s="108">
        <f t="shared" ref="J391:J446" si="136">H391-I391</f>
        <v>5</v>
      </c>
      <c r="K391" s="152">
        <v>10000</v>
      </c>
      <c r="L391" s="108">
        <v>10000</v>
      </c>
      <c r="M391" s="109">
        <v>4994</v>
      </c>
      <c r="N391" s="108">
        <v>4934</v>
      </c>
      <c r="O391" s="110">
        <f t="shared" ref="O391" si="137">M391+N391</f>
        <v>9928</v>
      </c>
      <c r="P391" s="110">
        <f t="shared" si="122"/>
        <v>72</v>
      </c>
      <c r="Q391" s="107">
        <f t="shared" si="124"/>
        <v>99.28</v>
      </c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idden="1" x14ac:dyDescent="0.35">
      <c r="A392" s="48"/>
      <c r="B392" s="49"/>
      <c r="C392" s="49"/>
      <c r="D392" s="49" t="s">
        <v>91</v>
      </c>
      <c r="E392" s="49"/>
      <c r="F392" s="49"/>
      <c r="G392" s="103" t="s">
        <v>70</v>
      </c>
      <c r="H392" s="104">
        <f>H393+H394</f>
        <v>0</v>
      </c>
      <c r="I392" s="104">
        <f>I393+I394</f>
        <v>0</v>
      </c>
      <c r="J392" s="108">
        <f t="shared" si="136"/>
        <v>0</v>
      </c>
      <c r="K392" s="152" t="e">
        <f t="shared" si="132"/>
        <v>#DIV/0!</v>
      </c>
      <c r="L392" s="104">
        <f>L393+L394</f>
        <v>0</v>
      </c>
      <c r="M392" s="86">
        <f>M393+M394</f>
        <v>0</v>
      </c>
      <c r="N392" s="104">
        <f>N393+N394</f>
        <v>0</v>
      </c>
      <c r="O392" s="106">
        <f>O393+O394</f>
        <v>0</v>
      </c>
      <c r="P392" s="106">
        <f t="shared" si="122"/>
        <v>0</v>
      </c>
      <c r="Q392" s="107" t="e">
        <f t="shared" si="124"/>
        <v>#DIV/0!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45" hidden="1" x14ac:dyDescent="0.35">
      <c r="A393" s="63"/>
      <c r="B393" s="59"/>
      <c r="C393" s="59"/>
      <c r="D393" s="59"/>
      <c r="E393" s="59" t="s">
        <v>38</v>
      </c>
      <c r="F393" s="59"/>
      <c r="G393" s="66" t="s">
        <v>338</v>
      </c>
      <c r="H393" s="108"/>
      <c r="I393" s="108"/>
      <c r="J393" s="108">
        <f t="shared" si="136"/>
        <v>0</v>
      </c>
      <c r="K393" s="152" t="e">
        <f t="shared" si="132"/>
        <v>#DIV/0!</v>
      </c>
      <c r="L393" s="108"/>
      <c r="M393" s="109"/>
      <c r="N393" s="108"/>
      <c r="O393" s="110">
        <f t="shared" ref="O393:O394" si="138">M393+N393</f>
        <v>0</v>
      </c>
      <c r="P393" s="110">
        <f t="shared" si="122"/>
        <v>0</v>
      </c>
      <c r="Q393" s="107" t="e">
        <f t="shared" si="124"/>
        <v>#DIV/0!</v>
      </c>
      <c r="R393" s="40"/>
      <c r="S393" s="1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45" hidden="1" x14ac:dyDescent="0.35">
      <c r="A394" s="63"/>
      <c r="B394" s="59"/>
      <c r="C394" s="59"/>
      <c r="D394" s="59"/>
      <c r="E394" s="59">
        <v>10</v>
      </c>
      <c r="F394" s="59"/>
      <c r="G394" s="66" t="s">
        <v>337</v>
      </c>
      <c r="H394" s="108"/>
      <c r="I394" s="108"/>
      <c r="J394" s="108">
        <f t="shared" si="136"/>
        <v>0</v>
      </c>
      <c r="K394" s="152" t="e">
        <f t="shared" si="132"/>
        <v>#DIV/0!</v>
      </c>
      <c r="L394" s="108"/>
      <c r="M394" s="109"/>
      <c r="N394" s="108"/>
      <c r="O394" s="110">
        <f t="shared" si="138"/>
        <v>0</v>
      </c>
      <c r="P394" s="110">
        <f t="shared" si="122"/>
        <v>0</v>
      </c>
      <c r="Q394" s="107" t="e">
        <f t="shared" si="124"/>
        <v>#DIV/0!</v>
      </c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45" hidden="1" x14ac:dyDescent="0.35">
      <c r="A395" s="48"/>
      <c r="B395" s="49"/>
      <c r="C395" s="49"/>
      <c r="D395" s="49">
        <v>51</v>
      </c>
      <c r="E395" s="49"/>
      <c r="F395" s="49"/>
      <c r="G395" s="103" t="s">
        <v>72</v>
      </c>
      <c r="H395" s="104">
        <f>H396</f>
        <v>0</v>
      </c>
      <c r="I395" s="104">
        <f>I396</f>
        <v>0</v>
      </c>
      <c r="J395" s="108">
        <f t="shared" si="136"/>
        <v>0</v>
      </c>
      <c r="K395" s="152" t="e">
        <f t="shared" si="132"/>
        <v>#DIV/0!</v>
      </c>
      <c r="L395" s="104">
        <f t="shared" ref="L395:N396" si="139">L396</f>
        <v>0</v>
      </c>
      <c r="M395" s="86">
        <f t="shared" si="139"/>
        <v>0</v>
      </c>
      <c r="N395" s="104">
        <f t="shared" si="139"/>
        <v>0</v>
      </c>
      <c r="O395" s="106">
        <f t="shared" ref="O395:O396" si="140">O396</f>
        <v>0</v>
      </c>
      <c r="P395" s="106">
        <f t="shared" si="122"/>
        <v>0</v>
      </c>
      <c r="Q395" s="107" t="e">
        <f t="shared" si="124"/>
        <v>#DIV/0!</v>
      </c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idden="1" x14ac:dyDescent="0.35">
      <c r="A396" s="48"/>
      <c r="B396" s="49"/>
      <c r="C396" s="49"/>
      <c r="D396" s="49"/>
      <c r="E396" s="49" t="s">
        <v>32</v>
      </c>
      <c r="F396" s="49"/>
      <c r="G396" s="64" t="s">
        <v>92</v>
      </c>
      <c r="H396" s="104">
        <f>H397</f>
        <v>0</v>
      </c>
      <c r="I396" s="104">
        <f>I397</f>
        <v>0</v>
      </c>
      <c r="J396" s="108">
        <f t="shared" si="136"/>
        <v>0</v>
      </c>
      <c r="K396" s="152" t="e">
        <f t="shared" si="132"/>
        <v>#DIV/0!</v>
      </c>
      <c r="L396" s="104">
        <f t="shared" si="139"/>
        <v>0</v>
      </c>
      <c r="M396" s="86">
        <f t="shared" si="139"/>
        <v>0</v>
      </c>
      <c r="N396" s="104">
        <f t="shared" si="139"/>
        <v>0</v>
      </c>
      <c r="O396" s="106">
        <f t="shared" si="140"/>
        <v>0</v>
      </c>
      <c r="P396" s="106">
        <f t="shared" si="122"/>
        <v>0</v>
      </c>
      <c r="Q396" s="107" t="e">
        <f t="shared" si="124"/>
        <v>#DIV/0!</v>
      </c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90" hidden="1" x14ac:dyDescent="0.35">
      <c r="A397" s="63"/>
      <c r="B397" s="59"/>
      <c r="C397" s="59"/>
      <c r="D397" s="59"/>
      <c r="E397" s="59"/>
      <c r="F397" s="59">
        <v>18</v>
      </c>
      <c r="G397" s="66" t="s">
        <v>95</v>
      </c>
      <c r="H397" s="108"/>
      <c r="I397" s="108"/>
      <c r="J397" s="108">
        <f t="shared" si="136"/>
        <v>0</v>
      </c>
      <c r="K397" s="152" t="e">
        <f t="shared" si="132"/>
        <v>#DIV/0!</v>
      </c>
      <c r="L397" s="108"/>
      <c r="M397" s="109"/>
      <c r="N397" s="108"/>
      <c r="O397" s="110">
        <f t="shared" ref="O397" si="141">M397+N397</f>
        <v>0</v>
      </c>
      <c r="P397" s="110">
        <f t="shared" si="122"/>
        <v>0</v>
      </c>
      <c r="Q397" s="107" t="e">
        <f t="shared" si="124"/>
        <v>#DIV/0!</v>
      </c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x14ac:dyDescent="0.35">
      <c r="A398" s="48"/>
      <c r="B398" s="49"/>
      <c r="C398" s="49"/>
      <c r="D398" s="49">
        <v>55</v>
      </c>
      <c r="E398" s="49"/>
      <c r="F398" s="49"/>
      <c r="G398" s="103" t="s">
        <v>336</v>
      </c>
      <c r="H398" s="104">
        <f>H399+H402</f>
        <v>0</v>
      </c>
      <c r="I398" s="104">
        <f>I399+I402</f>
        <v>0</v>
      </c>
      <c r="J398" s="108">
        <f t="shared" si="136"/>
        <v>0</v>
      </c>
      <c r="K398" s="152" t="e">
        <f t="shared" si="132"/>
        <v>#DIV/0!</v>
      </c>
      <c r="L398" s="104">
        <f>L399+L402</f>
        <v>0</v>
      </c>
      <c r="M398" s="86">
        <f>M399+M402</f>
        <v>0</v>
      </c>
      <c r="N398" s="104">
        <f>N399+N402</f>
        <v>0</v>
      </c>
      <c r="O398" s="106">
        <f>O399+O402</f>
        <v>0</v>
      </c>
      <c r="P398" s="106">
        <f t="shared" si="122"/>
        <v>0</v>
      </c>
      <c r="Q398" s="107" t="e">
        <f t="shared" si="124"/>
        <v>#DIV/0!</v>
      </c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x14ac:dyDescent="0.35">
      <c r="A399" s="48"/>
      <c r="B399" s="49"/>
      <c r="C399" s="49"/>
      <c r="D399" s="49"/>
      <c r="E399" s="49" t="s">
        <v>32</v>
      </c>
      <c r="F399" s="49"/>
      <c r="G399" s="103" t="s">
        <v>335</v>
      </c>
      <c r="H399" s="104">
        <f>H400+H401</f>
        <v>0</v>
      </c>
      <c r="I399" s="104">
        <f>I400+I401</f>
        <v>0</v>
      </c>
      <c r="J399" s="108">
        <f t="shared" si="136"/>
        <v>0</v>
      </c>
      <c r="K399" s="152" t="e">
        <f t="shared" si="132"/>
        <v>#DIV/0!</v>
      </c>
      <c r="L399" s="104">
        <f>L400+L401</f>
        <v>0</v>
      </c>
      <c r="M399" s="86">
        <f>M400+M401</f>
        <v>0</v>
      </c>
      <c r="N399" s="104">
        <f>N400+N401</f>
        <v>0</v>
      </c>
      <c r="O399" s="106">
        <f>O400+O401</f>
        <v>0</v>
      </c>
      <c r="P399" s="106">
        <f t="shared" si="122"/>
        <v>0</v>
      </c>
      <c r="Q399" s="107" t="e">
        <f t="shared" si="124"/>
        <v>#DIV/0!</v>
      </c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45" hidden="1" x14ac:dyDescent="0.35">
      <c r="A400" s="63"/>
      <c r="B400" s="59"/>
      <c r="C400" s="59"/>
      <c r="D400" s="59"/>
      <c r="E400" s="59"/>
      <c r="F400" s="59" t="s">
        <v>115</v>
      </c>
      <c r="G400" s="66" t="s">
        <v>334</v>
      </c>
      <c r="H400" s="108"/>
      <c r="I400" s="108"/>
      <c r="J400" s="108">
        <f t="shared" si="136"/>
        <v>0</v>
      </c>
      <c r="K400" s="152" t="e">
        <f t="shared" si="132"/>
        <v>#DIV/0!</v>
      </c>
      <c r="L400" s="108"/>
      <c r="M400" s="109"/>
      <c r="N400" s="108"/>
      <c r="O400" s="110">
        <f t="shared" ref="O400:O401" si="142">M400+N400</f>
        <v>0</v>
      </c>
      <c r="P400" s="110">
        <f t="shared" si="122"/>
        <v>0</v>
      </c>
      <c r="Q400" s="107" t="e">
        <f t="shared" si="124"/>
        <v>#DIV/0!</v>
      </c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x14ac:dyDescent="0.35">
      <c r="A401" s="63"/>
      <c r="B401" s="59"/>
      <c r="C401" s="59"/>
      <c r="D401" s="59"/>
      <c r="E401" s="59"/>
      <c r="F401" s="59">
        <v>18</v>
      </c>
      <c r="G401" s="66" t="s">
        <v>206</v>
      </c>
      <c r="H401" s="108"/>
      <c r="I401" s="108"/>
      <c r="J401" s="108">
        <f t="shared" si="136"/>
        <v>0</v>
      </c>
      <c r="K401" s="152" t="e">
        <f t="shared" si="132"/>
        <v>#DIV/0!</v>
      </c>
      <c r="L401" s="108"/>
      <c r="M401" s="109"/>
      <c r="N401" s="108"/>
      <c r="O401" s="110">
        <f t="shared" si="142"/>
        <v>0</v>
      </c>
      <c r="P401" s="110">
        <f t="shared" si="122"/>
        <v>0</v>
      </c>
      <c r="Q401" s="107" t="e">
        <f t="shared" si="124"/>
        <v>#DIV/0!</v>
      </c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45" x14ac:dyDescent="0.35">
      <c r="A402" s="48"/>
      <c r="B402" s="49"/>
      <c r="C402" s="49"/>
      <c r="D402" s="49"/>
      <c r="E402" s="49" t="s">
        <v>30</v>
      </c>
      <c r="F402" s="49"/>
      <c r="G402" s="64" t="s">
        <v>333</v>
      </c>
      <c r="H402" s="104">
        <f>H403</f>
        <v>0</v>
      </c>
      <c r="I402" s="104">
        <f>I403</f>
        <v>0</v>
      </c>
      <c r="J402" s="108">
        <f t="shared" si="136"/>
        <v>0</v>
      </c>
      <c r="K402" s="152" t="e">
        <f t="shared" si="132"/>
        <v>#DIV/0!</v>
      </c>
      <c r="L402" s="104">
        <f>L403</f>
        <v>0</v>
      </c>
      <c r="M402" s="86">
        <f>M403</f>
        <v>0</v>
      </c>
      <c r="N402" s="104">
        <f>N403</f>
        <v>0</v>
      </c>
      <c r="O402" s="106">
        <f>O403</f>
        <v>0</v>
      </c>
      <c r="P402" s="106">
        <f t="shared" si="122"/>
        <v>0</v>
      </c>
      <c r="Q402" s="107" t="e">
        <f t="shared" si="124"/>
        <v>#DIV/0!</v>
      </c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45" x14ac:dyDescent="0.35">
      <c r="A403" s="63"/>
      <c r="B403" s="59"/>
      <c r="C403" s="59"/>
      <c r="D403" s="59"/>
      <c r="E403" s="59"/>
      <c r="F403" s="59" t="s">
        <v>32</v>
      </c>
      <c r="G403" s="66" t="s">
        <v>332</v>
      </c>
      <c r="H403" s="108"/>
      <c r="I403" s="108"/>
      <c r="J403" s="108">
        <f t="shared" si="136"/>
        <v>0</v>
      </c>
      <c r="K403" s="152" t="e">
        <f t="shared" si="132"/>
        <v>#DIV/0!</v>
      </c>
      <c r="L403" s="108"/>
      <c r="M403" s="109"/>
      <c r="N403" s="108"/>
      <c r="O403" s="110">
        <f t="shared" ref="O403" si="143">M403+N403</f>
        <v>0</v>
      </c>
      <c r="P403" s="110">
        <f t="shared" si="122"/>
        <v>0</v>
      </c>
      <c r="Q403" s="107" t="e">
        <f t="shared" si="124"/>
        <v>#DIV/0!</v>
      </c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67.5" x14ac:dyDescent="0.35">
      <c r="A404" s="48"/>
      <c r="B404" s="49"/>
      <c r="C404" s="49"/>
      <c r="D404" s="49">
        <v>56</v>
      </c>
      <c r="E404" s="49"/>
      <c r="F404" s="49"/>
      <c r="G404" s="64" t="s">
        <v>331</v>
      </c>
      <c r="H404" s="104">
        <f>+H405+H408+H411+H414</f>
        <v>21880000</v>
      </c>
      <c r="I404" s="104">
        <f>+I405+I408+I411+I414</f>
        <v>10884768</v>
      </c>
      <c r="J404" s="108">
        <f t="shared" si="136"/>
        <v>10995232</v>
      </c>
      <c r="K404" s="152">
        <f t="shared" si="132"/>
        <v>49.75</v>
      </c>
      <c r="L404" s="104">
        <f>+L405+L408+L411+L414</f>
        <v>21880000</v>
      </c>
      <c r="M404" s="86">
        <f>+M405+M408+M411+M414</f>
        <v>9140923</v>
      </c>
      <c r="N404" s="104">
        <f>+N405+N408+N411+N414</f>
        <v>1349435</v>
      </c>
      <c r="O404" s="106">
        <f t="shared" ref="O404" si="144">+O405+O408+O411+O414</f>
        <v>10490358</v>
      </c>
      <c r="P404" s="110">
        <f t="shared" si="122"/>
        <v>11389642</v>
      </c>
      <c r="Q404" s="107">
        <f t="shared" si="124"/>
        <v>47.94</v>
      </c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45" hidden="1" x14ac:dyDescent="0.35">
      <c r="A405" s="48"/>
      <c r="B405" s="49"/>
      <c r="C405" s="49"/>
      <c r="D405" s="155"/>
      <c r="E405" s="158" t="s">
        <v>249</v>
      </c>
      <c r="F405" s="155"/>
      <c r="G405" s="156" t="s">
        <v>406</v>
      </c>
      <c r="H405" s="104">
        <f>H406+H407</f>
        <v>0</v>
      </c>
      <c r="I405" s="104">
        <f>I406+I407</f>
        <v>0</v>
      </c>
      <c r="J405" s="108">
        <f t="shared" si="136"/>
        <v>0</v>
      </c>
      <c r="K405" s="152" t="e">
        <f t="shared" si="132"/>
        <v>#DIV/0!</v>
      </c>
      <c r="L405" s="104">
        <f>L406+L407</f>
        <v>0</v>
      </c>
      <c r="M405" s="86">
        <f>M406+M407</f>
        <v>0</v>
      </c>
      <c r="N405" s="104">
        <f>N406+N407</f>
        <v>0</v>
      </c>
      <c r="O405" s="106">
        <f>O406+O407</f>
        <v>0</v>
      </c>
      <c r="P405" s="106">
        <f>P406+P407</f>
        <v>0</v>
      </c>
      <c r="Q405" s="107" t="e">
        <f t="shared" si="124"/>
        <v>#DIV/0!</v>
      </c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idden="1" x14ac:dyDescent="0.35">
      <c r="A406" s="48"/>
      <c r="B406" s="49"/>
      <c r="C406" s="49"/>
      <c r="D406" s="155"/>
      <c r="E406" s="159"/>
      <c r="F406" s="155" t="s">
        <v>54</v>
      </c>
      <c r="G406" s="156" t="s">
        <v>155</v>
      </c>
      <c r="H406" s="104"/>
      <c r="I406" s="104"/>
      <c r="J406" s="108">
        <f t="shared" si="136"/>
        <v>0</v>
      </c>
      <c r="K406" s="152" t="e">
        <f t="shared" si="132"/>
        <v>#DIV/0!</v>
      </c>
      <c r="L406" s="104"/>
      <c r="M406" s="86"/>
      <c r="N406" s="104"/>
      <c r="O406" s="106">
        <f t="shared" ref="O406:O407" si="145">M406+N406</f>
        <v>0</v>
      </c>
      <c r="P406" s="106"/>
      <c r="Q406" s="107" t="e">
        <f t="shared" si="124"/>
        <v>#DIV/0!</v>
      </c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idden="1" x14ac:dyDescent="0.35">
      <c r="A407" s="48"/>
      <c r="B407" s="49"/>
      <c r="C407" s="49"/>
      <c r="D407" s="155"/>
      <c r="E407" s="159"/>
      <c r="F407" s="155" t="s">
        <v>55</v>
      </c>
      <c r="G407" s="156" t="s">
        <v>156</v>
      </c>
      <c r="H407" s="104"/>
      <c r="I407" s="104"/>
      <c r="J407" s="108">
        <f t="shared" si="136"/>
        <v>0</v>
      </c>
      <c r="K407" s="152" t="e">
        <f t="shared" si="132"/>
        <v>#DIV/0!</v>
      </c>
      <c r="L407" s="104"/>
      <c r="M407" s="86"/>
      <c r="N407" s="104"/>
      <c r="O407" s="106">
        <f t="shared" si="145"/>
        <v>0</v>
      </c>
      <c r="P407" s="106"/>
      <c r="Q407" s="107" t="e">
        <f t="shared" si="124"/>
        <v>#DIV/0!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67.5" x14ac:dyDescent="0.35">
      <c r="A408" s="63"/>
      <c r="B408" s="59"/>
      <c r="C408" s="59"/>
      <c r="D408" s="155"/>
      <c r="E408" s="160">
        <v>48</v>
      </c>
      <c r="F408" s="160"/>
      <c r="G408" s="161" t="s">
        <v>263</v>
      </c>
      <c r="H408" s="108">
        <f>H409+H410</f>
        <v>0</v>
      </c>
      <c r="I408" s="108">
        <f>I409+I410</f>
        <v>0</v>
      </c>
      <c r="J408" s="108">
        <f t="shared" si="136"/>
        <v>0</v>
      </c>
      <c r="K408" s="152" t="e">
        <f t="shared" si="132"/>
        <v>#DIV/0!</v>
      </c>
      <c r="L408" s="108">
        <f>L409+L410</f>
        <v>0</v>
      </c>
      <c r="M408" s="109">
        <f>M409+M410</f>
        <v>0</v>
      </c>
      <c r="N408" s="108">
        <f>N409+N410</f>
        <v>0</v>
      </c>
      <c r="O408" s="110">
        <f>O409+O410</f>
        <v>0</v>
      </c>
      <c r="P408" s="110">
        <f>P409+P410</f>
        <v>0</v>
      </c>
      <c r="Q408" s="107" t="e">
        <f t="shared" si="124"/>
        <v>#DIV/0!</v>
      </c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x14ac:dyDescent="0.35">
      <c r="A409" s="63"/>
      <c r="B409" s="59"/>
      <c r="C409" s="59"/>
      <c r="D409" s="155"/>
      <c r="E409" s="160"/>
      <c r="F409" s="155" t="s">
        <v>54</v>
      </c>
      <c r="G409" s="162" t="s">
        <v>155</v>
      </c>
      <c r="H409" s="108"/>
      <c r="I409" s="108"/>
      <c r="J409" s="108">
        <f t="shared" si="136"/>
        <v>0</v>
      </c>
      <c r="K409" s="152" t="e">
        <f t="shared" si="132"/>
        <v>#DIV/0!</v>
      </c>
      <c r="L409" s="108"/>
      <c r="M409" s="109"/>
      <c r="N409" s="108"/>
      <c r="O409" s="110">
        <f t="shared" ref="O409:O410" si="146">M409+N409</f>
        <v>0</v>
      </c>
      <c r="P409" s="110"/>
      <c r="Q409" s="107" t="e">
        <f t="shared" si="124"/>
        <v>#DIV/0!</v>
      </c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x14ac:dyDescent="0.35">
      <c r="A410" s="63"/>
      <c r="B410" s="59"/>
      <c r="C410" s="59"/>
      <c r="D410" s="155"/>
      <c r="E410" s="160"/>
      <c r="F410" s="155" t="s">
        <v>55</v>
      </c>
      <c r="G410" s="162" t="s">
        <v>156</v>
      </c>
      <c r="H410" s="108"/>
      <c r="I410" s="108"/>
      <c r="J410" s="108">
        <f t="shared" si="136"/>
        <v>0</v>
      </c>
      <c r="K410" s="152" t="e">
        <f t="shared" si="132"/>
        <v>#DIV/0!</v>
      </c>
      <c r="L410" s="108"/>
      <c r="M410" s="109"/>
      <c r="N410" s="108"/>
      <c r="O410" s="110">
        <f t="shared" si="146"/>
        <v>0</v>
      </c>
      <c r="P410" s="110"/>
      <c r="Q410" s="107" t="e">
        <f t="shared" si="124"/>
        <v>#DIV/0!</v>
      </c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67.5" x14ac:dyDescent="0.35">
      <c r="A411" s="63"/>
      <c r="B411" s="59"/>
      <c r="C411" s="59"/>
      <c r="D411" s="155"/>
      <c r="E411" s="160">
        <v>49</v>
      </c>
      <c r="F411" s="160"/>
      <c r="G411" s="161" t="s">
        <v>264</v>
      </c>
      <c r="H411" s="108">
        <f>H412+H413</f>
        <v>21880000</v>
      </c>
      <c r="I411" s="108">
        <f>I412+I413</f>
        <v>10884768</v>
      </c>
      <c r="J411" s="108">
        <f t="shared" si="136"/>
        <v>10995232</v>
      </c>
      <c r="K411" s="152">
        <f t="shared" si="132"/>
        <v>49.75</v>
      </c>
      <c r="L411" s="108">
        <f>L412+L413</f>
        <v>21880000</v>
      </c>
      <c r="M411" s="109">
        <f>M412+M413</f>
        <v>9140923</v>
      </c>
      <c r="N411" s="108">
        <f>N412+N413</f>
        <v>1349435</v>
      </c>
      <c r="O411" s="110">
        <f>O412+O413</f>
        <v>10490358</v>
      </c>
      <c r="P411" s="110">
        <f>P412+P413</f>
        <v>11389642</v>
      </c>
      <c r="Q411" s="107">
        <f>ROUND(O411/L411*100,2)</f>
        <v>47.94</v>
      </c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x14ac:dyDescent="0.35">
      <c r="A412" s="63"/>
      <c r="B412" s="59"/>
      <c r="C412" s="59"/>
      <c r="D412" s="155"/>
      <c r="E412" s="160"/>
      <c r="F412" s="155" t="s">
        <v>54</v>
      </c>
      <c r="G412" s="162" t="s">
        <v>155</v>
      </c>
      <c r="H412" s="108">
        <v>4617000</v>
      </c>
      <c r="I412" s="108">
        <v>2357873</v>
      </c>
      <c r="J412" s="108">
        <f t="shared" si="136"/>
        <v>2259127</v>
      </c>
      <c r="K412" s="152">
        <f>ROUND(I412/H412*100,2)</f>
        <v>51.07</v>
      </c>
      <c r="L412" s="108">
        <v>4617000</v>
      </c>
      <c r="M412" s="109">
        <v>1994298</v>
      </c>
      <c r="N412" s="108">
        <v>285381</v>
      </c>
      <c r="O412" s="110">
        <f t="shared" ref="O412:O417" si="147">M412+N412</f>
        <v>2279679</v>
      </c>
      <c r="P412" s="110">
        <f t="shared" ref="P412:P413" si="148">L412-O412</f>
        <v>2337321</v>
      </c>
      <c r="Q412" s="107">
        <f t="shared" ref="Q412:Q413" si="149">ROUND(O412/L412*100,2)</f>
        <v>49.38</v>
      </c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x14ac:dyDescent="0.35">
      <c r="A413" s="63"/>
      <c r="B413" s="59"/>
      <c r="C413" s="59"/>
      <c r="D413" s="155"/>
      <c r="E413" s="160"/>
      <c r="F413" s="155" t="s">
        <v>55</v>
      </c>
      <c r="G413" s="162" t="s">
        <v>156</v>
      </c>
      <c r="H413" s="108">
        <v>17263000</v>
      </c>
      <c r="I413" s="108">
        <v>8526895</v>
      </c>
      <c r="J413" s="108">
        <f t="shared" si="136"/>
        <v>8736105</v>
      </c>
      <c r="K413" s="152">
        <f>ROUND(I413/H413*100,2)</f>
        <v>49.39</v>
      </c>
      <c r="L413" s="108">
        <v>17263000</v>
      </c>
      <c r="M413" s="109">
        <v>7146625</v>
      </c>
      <c r="N413" s="108">
        <v>1064054</v>
      </c>
      <c r="O413" s="110">
        <f t="shared" si="147"/>
        <v>8210679</v>
      </c>
      <c r="P413" s="110">
        <f t="shared" si="148"/>
        <v>9052321</v>
      </c>
      <c r="Q413" s="107">
        <f t="shared" si="149"/>
        <v>47.56</v>
      </c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67.5" x14ac:dyDescent="0.35">
      <c r="A414" s="63"/>
      <c r="B414" s="59"/>
      <c r="C414" s="59"/>
      <c r="D414" s="155"/>
      <c r="E414" s="160">
        <v>51</v>
      </c>
      <c r="F414" s="155"/>
      <c r="G414" s="162" t="s">
        <v>405</v>
      </c>
      <c r="H414" s="108">
        <f>H415+H416</f>
        <v>0</v>
      </c>
      <c r="I414" s="108">
        <f>I415+I416</f>
        <v>0</v>
      </c>
      <c r="J414" s="108">
        <f t="shared" si="136"/>
        <v>0</v>
      </c>
      <c r="K414" s="152" t="e">
        <f t="shared" si="132"/>
        <v>#DIV/0!</v>
      </c>
      <c r="L414" s="108">
        <f>L415+L416</f>
        <v>0</v>
      </c>
      <c r="M414" s="109">
        <f>M415+M416</f>
        <v>0</v>
      </c>
      <c r="N414" s="108">
        <f>N415+N416+N417</f>
        <v>0</v>
      </c>
      <c r="O414" s="110">
        <f t="shared" si="147"/>
        <v>0</v>
      </c>
      <c r="P414" s="110"/>
      <c r="Q414" s="107" t="e">
        <f t="shared" si="124"/>
        <v>#DIV/0!</v>
      </c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x14ac:dyDescent="0.35">
      <c r="A415" s="63"/>
      <c r="B415" s="59"/>
      <c r="C415" s="59"/>
      <c r="D415" s="155"/>
      <c r="E415" s="160"/>
      <c r="F415" s="155" t="s">
        <v>402</v>
      </c>
      <c r="G415" s="162" t="s">
        <v>155</v>
      </c>
      <c r="H415" s="108"/>
      <c r="I415" s="108"/>
      <c r="J415" s="108">
        <f t="shared" si="136"/>
        <v>0</v>
      </c>
      <c r="K415" s="152" t="e">
        <f t="shared" si="132"/>
        <v>#DIV/0!</v>
      </c>
      <c r="L415" s="108"/>
      <c r="M415" s="109"/>
      <c r="N415" s="108"/>
      <c r="O415" s="110">
        <f t="shared" si="147"/>
        <v>0</v>
      </c>
      <c r="P415" s="110"/>
      <c r="Q415" s="107" t="e">
        <f t="shared" si="124"/>
        <v>#DIV/0!</v>
      </c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x14ac:dyDescent="0.35">
      <c r="A416" s="63"/>
      <c r="B416" s="59"/>
      <c r="C416" s="59"/>
      <c r="D416" s="155"/>
      <c r="E416" s="160"/>
      <c r="F416" s="155" t="s">
        <v>403</v>
      </c>
      <c r="G416" s="162" t="s">
        <v>156</v>
      </c>
      <c r="H416" s="108"/>
      <c r="I416" s="108"/>
      <c r="J416" s="108">
        <f t="shared" si="136"/>
        <v>0</v>
      </c>
      <c r="K416" s="152" t="e">
        <f t="shared" si="132"/>
        <v>#DIV/0!</v>
      </c>
      <c r="L416" s="108"/>
      <c r="M416" s="109"/>
      <c r="N416" s="108"/>
      <c r="O416" s="110">
        <f t="shared" si="147"/>
        <v>0</v>
      </c>
      <c r="P416" s="110"/>
      <c r="Q416" s="107" t="e">
        <f t="shared" si="124"/>
        <v>#DIV/0!</v>
      </c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x14ac:dyDescent="0.35">
      <c r="A417" s="63"/>
      <c r="B417" s="59"/>
      <c r="C417" s="59"/>
      <c r="D417" s="155"/>
      <c r="E417" s="160"/>
      <c r="F417" s="155" t="s">
        <v>404</v>
      </c>
      <c r="G417" s="162" t="s">
        <v>230</v>
      </c>
      <c r="H417" s="108"/>
      <c r="I417" s="108"/>
      <c r="J417" s="108">
        <f t="shared" si="136"/>
        <v>0</v>
      </c>
      <c r="K417" s="152" t="e">
        <f t="shared" si="132"/>
        <v>#DIV/0!</v>
      </c>
      <c r="L417" s="108"/>
      <c r="M417" s="109"/>
      <c r="N417" s="108"/>
      <c r="O417" s="110">
        <f t="shared" si="147"/>
        <v>0</v>
      </c>
      <c r="P417" s="110"/>
      <c r="Q417" s="107" t="e">
        <f t="shared" si="124"/>
        <v>#DIV/0!</v>
      </c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x14ac:dyDescent="0.35">
      <c r="A418" s="48"/>
      <c r="B418" s="49"/>
      <c r="C418" s="49"/>
      <c r="D418" s="49">
        <v>57</v>
      </c>
      <c r="E418" s="49"/>
      <c r="F418" s="49"/>
      <c r="G418" s="64" t="s">
        <v>78</v>
      </c>
      <c r="H418" s="104">
        <f>H419+H447</f>
        <v>23614500</v>
      </c>
      <c r="I418" s="104">
        <f>I419+I447</f>
        <v>22214062</v>
      </c>
      <c r="J418" s="104">
        <f t="shared" si="136"/>
        <v>1400438</v>
      </c>
      <c r="K418" s="152">
        <f t="shared" si="132"/>
        <v>94.07</v>
      </c>
      <c r="L418" s="104">
        <f>L419+L447</f>
        <v>23614500</v>
      </c>
      <c r="M418" s="86">
        <f>M419+M447</f>
        <v>22095036</v>
      </c>
      <c r="N418" s="86">
        <f>N419+N447</f>
        <v>109564</v>
      </c>
      <c r="O418" s="106">
        <f>O419+O447</f>
        <v>22204600</v>
      </c>
      <c r="P418" s="106">
        <f t="shared" si="122"/>
        <v>1409900</v>
      </c>
      <c r="Q418" s="107">
        <f t="shared" si="124"/>
        <v>94.03</v>
      </c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x14ac:dyDescent="0.35">
      <c r="A419" s="48"/>
      <c r="B419" s="49"/>
      <c r="C419" s="49"/>
      <c r="D419" s="49"/>
      <c r="E419" s="49" t="s">
        <v>30</v>
      </c>
      <c r="F419" s="49"/>
      <c r="G419" s="64" t="s">
        <v>207</v>
      </c>
      <c r="H419" s="104">
        <f>+H420+H446</f>
        <v>23614500</v>
      </c>
      <c r="I419" s="104">
        <f>+I420+I446</f>
        <v>22214062</v>
      </c>
      <c r="J419" s="108">
        <f t="shared" si="136"/>
        <v>1400438</v>
      </c>
      <c r="K419" s="152">
        <f t="shared" si="132"/>
        <v>94.07</v>
      </c>
      <c r="L419" s="104">
        <f>+L420+L446</f>
        <v>23614500</v>
      </c>
      <c r="M419" s="86">
        <f>+M420+M446</f>
        <v>22095036</v>
      </c>
      <c r="N419" s="104">
        <f>+N420+N446</f>
        <v>109564</v>
      </c>
      <c r="O419" s="104">
        <f>+O420+O446</f>
        <v>22204600</v>
      </c>
      <c r="P419" s="106">
        <f t="shared" si="122"/>
        <v>1409900</v>
      </c>
      <c r="Q419" s="107">
        <f t="shared" si="124"/>
        <v>94.03</v>
      </c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x14ac:dyDescent="0.35">
      <c r="A420" s="48"/>
      <c r="B420" s="49"/>
      <c r="C420" s="49"/>
      <c r="D420" s="49"/>
      <c r="E420" s="49"/>
      <c r="F420" s="49" t="s">
        <v>32</v>
      </c>
      <c r="G420" s="64" t="s">
        <v>101</v>
      </c>
      <c r="H420" s="104">
        <v>23614500</v>
      </c>
      <c r="I420" s="104">
        <v>22214062</v>
      </c>
      <c r="J420" s="108">
        <f t="shared" si="136"/>
        <v>1400438</v>
      </c>
      <c r="K420" s="152">
        <f t="shared" si="132"/>
        <v>94.07</v>
      </c>
      <c r="L420" s="104">
        <v>23614500</v>
      </c>
      <c r="M420" s="163">
        <f>+M421+M431+M433+M439+M440+M441+M442+M443+M444+M445+M436</f>
        <v>22095036</v>
      </c>
      <c r="N420" s="104">
        <f>+N421+N431+N433+N439+N440+N441+N442+N443+N444+N445+N436</f>
        <v>109564</v>
      </c>
      <c r="O420" s="104">
        <f>+O421+O431+O433+O439+O440+O441+O442+O443+O444+O445+O436</f>
        <v>22204600</v>
      </c>
      <c r="P420" s="163">
        <f t="shared" si="122"/>
        <v>1409900</v>
      </c>
      <c r="Q420" s="107">
        <f t="shared" si="124"/>
        <v>94.03</v>
      </c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45" x14ac:dyDescent="0.35">
      <c r="A421" s="48"/>
      <c r="B421" s="49"/>
      <c r="C421" s="49"/>
      <c r="D421" s="49"/>
      <c r="E421" s="49"/>
      <c r="F421" s="49"/>
      <c r="G421" s="64" t="s">
        <v>208</v>
      </c>
      <c r="H421" s="104">
        <f>+H422+H423</f>
        <v>0</v>
      </c>
      <c r="I421" s="104">
        <f>+I422+I423</f>
        <v>0</v>
      </c>
      <c r="J421" s="108">
        <f t="shared" si="136"/>
        <v>0</v>
      </c>
      <c r="K421" s="152"/>
      <c r="L421" s="104">
        <f>+L422+L423</f>
        <v>0</v>
      </c>
      <c r="M421" s="86">
        <f>+M422+M423</f>
        <v>448894</v>
      </c>
      <c r="N421" s="104">
        <f>+N422+N423</f>
        <v>33895</v>
      </c>
      <c r="O421" s="104">
        <f>+O422+O423</f>
        <v>482789</v>
      </c>
      <c r="P421" s="106">
        <f t="shared" si="122"/>
        <v>-482789</v>
      </c>
      <c r="Q421" s="107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x14ac:dyDescent="0.35">
      <c r="A422" s="63"/>
      <c r="B422" s="59"/>
      <c r="C422" s="59"/>
      <c r="D422" s="59"/>
      <c r="E422" s="59"/>
      <c r="F422" s="59"/>
      <c r="G422" s="66" t="s">
        <v>209</v>
      </c>
      <c r="H422" s="108"/>
      <c r="I422" s="108"/>
      <c r="J422" s="108">
        <f t="shared" si="136"/>
        <v>0</v>
      </c>
      <c r="K422" s="152"/>
      <c r="L422" s="108"/>
      <c r="M422" s="109">
        <v>434644</v>
      </c>
      <c r="N422" s="108">
        <v>33895</v>
      </c>
      <c r="O422" s="110">
        <f t="shared" ref="O422:O430" si="150">M422+N422</f>
        <v>468539</v>
      </c>
      <c r="P422" s="110">
        <f t="shared" si="122"/>
        <v>-468539</v>
      </c>
      <c r="Q422" s="107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x14ac:dyDescent="0.35">
      <c r="A423" s="63"/>
      <c r="B423" s="59"/>
      <c r="C423" s="59"/>
      <c r="D423" s="59"/>
      <c r="E423" s="59"/>
      <c r="F423" s="59"/>
      <c r="G423" s="66" t="s">
        <v>210</v>
      </c>
      <c r="H423" s="108"/>
      <c r="I423" s="108"/>
      <c r="J423" s="108">
        <f t="shared" si="136"/>
        <v>0</v>
      </c>
      <c r="K423" s="152"/>
      <c r="L423" s="108"/>
      <c r="M423" s="141">
        <f>M424+M425+M426+M427</f>
        <v>14250</v>
      </c>
      <c r="N423" s="141">
        <f>N424+N425+N426+N427</f>
        <v>0</v>
      </c>
      <c r="O423" s="141">
        <f>M423+N423</f>
        <v>14250</v>
      </c>
      <c r="P423" s="141">
        <f t="shared" si="122"/>
        <v>-14250</v>
      </c>
      <c r="Q423" s="107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x14ac:dyDescent="0.35">
      <c r="A424" s="63"/>
      <c r="B424" s="59"/>
      <c r="C424" s="59"/>
      <c r="D424" s="59"/>
      <c r="E424" s="59"/>
      <c r="F424" s="59"/>
      <c r="G424" s="66" t="s">
        <v>211</v>
      </c>
      <c r="H424" s="108"/>
      <c r="I424" s="108"/>
      <c r="J424" s="108">
        <f t="shared" si="136"/>
        <v>0</v>
      </c>
      <c r="K424" s="152"/>
      <c r="L424" s="108"/>
      <c r="M424" s="109">
        <v>14250</v>
      </c>
      <c r="N424" s="108">
        <v>0</v>
      </c>
      <c r="O424" s="141">
        <f t="shared" si="150"/>
        <v>14250</v>
      </c>
      <c r="P424" s="110">
        <f t="shared" si="122"/>
        <v>-14250</v>
      </c>
      <c r="Q424" s="107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x14ac:dyDescent="0.35">
      <c r="A425" s="63"/>
      <c r="B425" s="59"/>
      <c r="C425" s="59"/>
      <c r="D425" s="59"/>
      <c r="E425" s="59"/>
      <c r="F425" s="59"/>
      <c r="G425" s="66" t="s">
        <v>212</v>
      </c>
      <c r="H425" s="108"/>
      <c r="I425" s="108"/>
      <c r="J425" s="108">
        <f t="shared" si="136"/>
        <v>0</v>
      </c>
      <c r="K425" s="152"/>
      <c r="L425" s="108"/>
      <c r="M425" s="109"/>
      <c r="N425" s="108">
        <v>0</v>
      </c>
      <c r="O425" s="141">
        <f t="shared" si="150"/>
        <v>0</v>
      </c>
      <c r="P425" s="110">
        <f t="shared" si="122"/>
        <v>0</v>
      </c>
      <c r="Q425" s="107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x14ac:dyDescent="0.35">
      <c r="A426" s="63"/>
      <c r="B426" s="59"/>
      <c r="C426" s="59"/>
      <c r="D426" s="59"/>
      <c r="E426" s="59"/>
      <c r="F426" s="59"/>
      <c r="G426" s="66" t="s">
        <v>213</v>
      </c>
      <c r="H426" s="108"/>
      <c r="I426" s="108"/>
      <c r="J426" s="108">
        <f t="shared" si="136"/>
        <v>0</v>
      </c>
      <c r="K426" s="152"/>
      <c r="L426" s="108"/>
      <c r="M426" s="109">
        <v>0</v>
      </c>
      <c r="N426" s="108"/>
      <c r="O426" s="141">
        <f t="shared" si="150"/>
        <v>0</v>
      </c>
      <c r="P426" s="110">
        <f t="shared" si="122"/>
        <v>0</v>
      </c>
      <c r="Q426" s="107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x14ac:dyDescent="0.35">
      <c r="A427" s="63"/>
      <c r="B427" s="59"/>
      <c r="C427" s="59"/>
      <c r="D427" s="59"/>
      <c r="E427" s="59"/>
      <c r="F427" s="59"/>
      <c r="G427" s="66" t="s">
        <v>214</v>
      </c>
      <c r="H427" s="108">
        <f>+H428+H429+H430</f>
        <v>0</v>
      </c>
      <c r="I427" s="108">
        <f>+I428+I429+I430</f>
        <v>0</v>
      </c>
      <c r="J427" s="108">
        <f t="shared" si="136"/>
        <v>0</v>
      </c>
      <c r="K427" s="152"/>
      <c r="L427" s="108">
        <f>+L428+L429+L430</f>
        <v>0</v>
      </c>
      <c r="M427" s="141">
        <f>+M428+M429+M430</f>
        <v>0</v>
      </c>
      <c r="N427" s="108">
        <f>+N428+N429+N430</f>
        <v>0</v>
      </c>
      <c r="O427" s="141">
        <f t="shared" si="150"/>
        <v>0</v>
      </c>
      <c r="P427" s="141">
        <f t="shared" si="122"/>
        <v>0</v>
      </c>
      <c r="Q427" s="107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x14ac:dyDescent="0.35">
      <c r="A428" s="63"/>
      <c r="B428" s="59"/>
      <c r="C428" s="59"/>
      <c r="D428" s="59"/>
      <c r="E428" s="59"/>
      <c r="F428" s="59"/>
      <c r="G428" s="66" t="s">
        <v>215</v>
      </c>
      <c r="H428" s="108"/>
      <c r="I428" s="108"/>
      <c r="J428" s="108">
        <f t="shared" si="136"/>
        <v>0</v>
      </c>
      <c r="K428" s="152"/>
      <c r="L428" s="108"/>
      <c r="M428" s="109"/>
      <c r="N428" s="108"/>
      <c r="O428" s="141">
        <f t="shared" si="150"/>
        <v>0</v>
      </c>
      <c r="P428" s="110">
        <f t="shared" si="122"/>
        <v>0</v>
      </c>
      <c r="Q428" s="107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x14ac:dyDescent="0.35">
      <c r="A429" s="63"/>
      <c r="B429" s="59"/>
      <c r="C429" s="59"/>
      <c r="D429" s="59"/>
      <c r="E429" s="59"/>
      <c r="F429" s="59"/>
      <c r="G429" s="66" t="s">
        <v>216</v>
      </c>
      <c r="H429" s="108"/>
      <c r="I429" s="108"/>
      <c r="J429" s="108">
        <f t="shared" si="136"/>
        <v>0</v>
      </c>
      <c r="K429" s="152"/>
      <c r="L429" s="108"/>
      <c r="M429" s="109"/>
      <c r="N429" s="108"/>
      <c r="O429" s="141">
        <f t="shared" si="150"/>
        <v>0</v>
      </c>
      <c r="P429" s="110">
        <f t="shared" si="122"/>
        <v>0</v>
      </c>
      <c r="Q429" s="107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x14ac:dyDescent="0.35">
      <c r="A430" s="63"/>
      <c r="B430" s="59"/>
      <c r="C430" s="59"/>
      <c r="D430" s="59"/>
      <c r="E430" s="59"/>
      <c r="F430" s="59"/>
      <c r="G430" s="66" t="s">
        <v>217</v>
      </c>
      <c r="H430" s="108"/>
      <c r="I430" s="108"/>
      <c r="J430" s="108">
        <f t="shared" si="136"/>
        <v>0</v>
      </c>
      <c r="K430" s="152"/>
      <c r="L430" s="108"/>
      <c r="M430" s="109"/>
      <c r="N430" s="108"/>
      <c r="O430" s="141">
        <f t="shared" si="150"/>
        <v>0</v>
      </c>
      <c r="P430" s="110">
        <f t="shared" si="122"/>
        <v>0</v>
      </c>
      <c r="Q430" s="107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45" x14ac:dyDescent="0.35">
      <c r="A431" s="48"/>
      <c r="B431" s="49"/>
      <c r="C431" s="49"/>
      <c r="D431" s="49"/>
      <c r="E431" s="49"/>
      <c r="F431" s="49"/>
      <c r="G431" s="64" t="s">
        <v>218</v>
      </c>
      <c r="H431" s="104">
        <f>H432</f>
        <v>0</v>
      </c>
      <c r="I431" s="104">
        <f>I432</f>
        <v>0</v>
      </c>
      <c r="J431" s="108">
        <f t="shared" si="136"/>
        <v>0</v>
      </c>
      <c r="K431" s="152"/>
      <c r="L431" s="104">
        <f>L432</f>
        <v>0</v>
      </c>
      <c r="M431" s="86">
        <f>M432</f>
        <v>1296969</v>
      </c>
      <c r="N431" s="104">
        <f>N432</f>
        <v>0</v>
      </c>
      <c r="O431" s="104">
        <f>O432</f>
        <v>1296969</v>
      </c>
      <c r="P431" s="164">
        <f t="shared" si="122"/>
        <v>-1296969</v>
      </c>
      <c r="Q431" s="107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45" x14ac:dyDescent="0.35">
      <c r="A432" s="63"/>
      <c r="B432" s="59"/>
      <c r="C432" s="59"/>
      <c r="D432" s="59"/>
      <c r="E432" s="59"/>
      <c r="F432" s="59"/>
      <c r="G432" s="66" t="s">
        <v>219</v>
      </c>
      <c r="H432" s="108"/>
      <c r="I432" s="108"/>
      <c r="J432" s="108">
        <f t="shared" si="136"/>
        <v>0</v>
      </c>
      <c r="K432" s="152"/>
      <c r="L432" s="108"/>
      <c r="M432" s="109">
        <v>1296969</v>
      </c>
      <c r="N432" s="108"/>
      <c r="O432" s="110">
        <f t="shared" ref="O432" si="151">M432+N432</f>
        <v>1296969</v>
      </c>
      <c r="P432" s="110">
        <f t="shared" si="122"/>
        <v>-1296969</v>
      </c>
      <c r="Q432" s="107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67.5" x14ac:dyDescent="0.35">
      <c r="A433" s="48"/>
      <c r="B433" s="49"/>
      <c r="C433" s="49"/>
      <c r="D433" s="49"/>
      <c r="E433" s="49"/>
      <c r="F433" s="49"/>
      <c r="G433" s="64" t="s">
        <v>220</v>
      </c>
      <c r="H433" s="104">
        <f>H434+H435</f>
        <v>0</v>
      </c>
      <c r="I433" s="104">
        <f>I434+I435</f>
        <v>0</v>
      </c>
      <c r="J433" s="108">
        <f t="shared" si="136"/>
        <v>0</v>
      </c>
      <c r="K433" s="152"/>
      <c r="L433" s="104">
        <f>L434+L435</f>
        <v>0</v>
      </c>
      <c r="M433" s="86">
        <f>M434+M435</f>
        <v>19543032</v>
      </c>
      <c r="N433" s="104">
        <f>N434+N435</f>
        <v>-2475</v>
      </c>
      <c r="O433" s="104">
        <f>O434+O435</f>
        <v>19540557</v>
      </c>
      <c r="P433" s="164">
        <f t="shared" si="122"/>
        <v>-19540557</v>
      </c>
      <c r="Q433" s="107"/>
      <c r="R433" s="40"/>
      <c r="S433" s="40"/>
      <c r="T433" s="40"/>
      <c r="U433" s="40"/>
      <c r="V433" s="40"/>
      <c r="W433" s="40"/>
      <c r="X433" s="6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45" x14ac:dyDescent="0.35">
      <c r="A434" s="63"/>
      <c r="B434" s="59"/>
      <c r="C434" s="59"/>
      <c r="D434" s="59"/>
      <c r="E434" s="59"/>
      <c r="F434" s="59"/>
      <c r="G434" s="66" t="s">
        <v>221</v>
      </c>
      <c r="H434" s="108"/>
      <c r="I434" s="108"/>
      <c r="J434" s="108">
        <f t="shared" si="136"/>
        <v>0</v>
      </c>
      <c r="K434" s="152"/>
      <c r="L434" s="108"/>
      <c r="M434" s="109">
        <v>19543032</v>
      </c>
      <c r="N434" s="108">
        <v>-2475</v>
      </c>
      <c r="O434" s="110">
        <f t="shared" ref="O434" si="152">M434+N434</f>
        <v>19540557</v>
      </c>
      <c r="P434" s="110">
        <f t="shared" ref="P434:P451" si="153">L434-O434</f>
        <v>-19540557</v>
      </c>
      <c r="Q434" s="107"/>
      <c r="R434" s="40"/>
      <c r="S434" s="40"/>
      <c r="T434" s="40"/>
      <c r="U434" s="40"/>
      <c r="V434" s="40"/>
      <c r="W434" s="40"/>
      <c r="X434" s="6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78" customHeight="1" x14ac:dyDescent="0.35">
      <c r="A435" s="63"/>
      <c r="B435" s="59"/>
      <c r="C435" s="59"/>
      <c r="D435" s="59"/>
      <c r="E435" s="59"/>
      <c r="F435" s="59"/>
      <c r="G435" s="142" t="s">
        <v>429</v>
      </c>
      <c r="H435" s="108"/>
      <c r="I435" s="108"/>
      <c r="J435" s="108"/>
      <c r="K435" s="152"/>
      <c r="L435" s="108"/>
      <c r="M435" s="141"/>
      <c r="N435" s="108"/>
      <c r="O435" s="165"/>
      <c r="P435" s="110"/>
      <c r="Q435" s="107"/>
      <c r="R435" s="40"/>
      <c r="S435" s="40"/>
      <c r="T435" s="40"/>
      <c r="U435" s="40"/>
      <c r="V435" s="40"/>
      <c r="W435" s="40"/>
      <c r="X435" s="6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x14ac:dyDescent="0.35">
      <c r="A436" s="63"/>
      <c r="B436" s="59"/>
      <c r="C436" s="59"/>
      <c r="D436" s="59"/>
      <c r="E436" s="59"/>
      <c r="F436" s="59"/>
      <c r="G436" s="64" t="s">
        <v>222</v>
      </c>
      <c r="H436" s="104">
        <f>+H437+H438</f>
        <v>0</v>
      </c>
      <c r="I436" s="104">
        <f>+I437+I438</f>
        <v>0</v>
      </c>
      <c r="J436" s="108">
        <f t="shared" si="136"/>
        <v>0</v>
      </c>
      <c r="K436" s="152"/>
      <c r="L436" s="104">
        <f>+L437+L438</f>
        <v>0</v>
      </c>
      <c r="M436" s="104">
        <f>+M437+M438</f>
        <v>10890</v>
      </c>
      <c r="N436" s="104">
        <f>+N437+N438</f>
        <v>1980</v>
      </c>
      <c r="O436" s="104">
        <f t="shared" ref="O436" si="154">+O437+O438</f>
        <v>12870</v>
      </c>
      <c r="P436" s="106">
        <f t="shared" si="153"/>
        <v>-12870</v>
      </c>
      <c r="Q436" s="107"/>
      <c r="R436" s="40"/>
      <c r="S436" s="40"/>
      <c r="T436" s="40"/>
      <c r="U436" s="40"/>
      <c r="V436" s="40"/>
      <c r="W436" s="40"/>
      <c r="X436" s="6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x14ac:dyDescent="0.35">
      <c r="A437" s="63"/>
      <c r="B437" s="59"/>
      <c r="C437" s="59"/>
      <c r="D437" s="59"/>
      <c r="E437" s="59"/>
      <c r="F437" s="59"/>
      <c r="G437" s="66" t="s">
        <v>223</v>
      </c>
      <c r="H437" s="108"/>
      <c r="I437" s="108"/>
      <c r="J437" s="108">
        <f t="shared" si="136"/>
        <v>0</v>
      </c>
      <c r="K437" s="152"/>
      <c r="L437" s="108"/>
      <c r="M437" s="109">
        <v>10890</v>
      </c>
      <c r="N437" s="108">
        <v>1980</v>
      </c>
      <c r="O437" s="110">
        <f t="shared" ref="O437:O438" si="155">M437+N437</f>
        <v>12870</v>
      </c>
      <c r="P437" s="110">
        <f t="shared" si="153"/>
        <v>-12870</v>
      </c>
      <c r="Q437" s="107"/>
      <c r="R437" s="40"/>
      <c r="S437" s="40"/>
      <c r="T437" s="40"/>
      <c r="U437" s="40"/>
      <c r="V437" s="40"/>
      <c r="W437" s="40"/>
      <c r="X437" s="6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x14ac:dyDescent="0.35">
      <c r="A438" s="63"/>
      <c r="B438" s="59"/>
      <c r="C438" s="59"/>
      <c r="D438" s="59"/>
      <c r="E438" s="59"/>
      <c r="F438" s="59"/>
      <c r="G438" s="66" t="s">
        <v>422</v>
      </c>
      <c r="H438" s="108"/>
      <c r="I438" s="108"/>
      <c r="J438" s="108">
        <f t="shared" si="136"/>
        <v>0</v>
      </c>
      <c r="K438" s="152"/>
      <c r="L438" s="108"/>
      <c r="M438" s="109"/>
      <c r="N438" s="108"/>
      <c r="O438" s="110">
        <f t="shared" si="155"/>
        <v>0</v>
      </c>
      <c r="P438" s="110">
        <f t="shared" si="153"/>
        <v>0</v>
      </c>
      <c r="Q438" s="107"/>
      <c r="R438" s="40"/>
      <c r="S438" s="40"/>
      <c r="T438" s="40"/>
      <c r="U438" s="40"/>
      <c r="V438" s="40"/>
      <c r="W438" s="40"/>
      <c r="X438" s="6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62" customFormat="1" x14ac:dyDescent="0.35">
      <c r="A439" s="48"/>
      <c r="B439" s="49"/>
      <c r="C439" s="49"/>
      <c r="D439" s="49"/>
      <c r="E439" s="49"/>
      <c r="F439" s="49"/>
      <c r="G439" s="64" t="s">
        <v>224</v>
      </c>
      <c r="H439" s="104"/>
      <c r="I439" s="104"/>
      <c r="J439" s="108">
        <f t="shared" si="136"/>
        <v>0</v>
      </c>
      <c r="K439" s="152"/>
      <c r="L439" s="104"/>
      <c r="M439" s="86">
        <v>0</v>
      </c>
      <c r="N439" s="104"/>
      <c r="O439" s="164">
        <f t="shared" ref="O439:O446" si="156">M439+N439</f>
        <v>0</v>
      </c>
      <c r="P439" s="164">
        <f t="shared" si="153"/>
        <v>0</v>
      </c>
      <c r="Q439" s="107"/>
      <c r="R439" s="40"/>
      <c r="S439" s="60"/>
      <c r="T439" s="60"/>
      <c r="U439" s="60"/>
      <c r="V439" s="60"/>
      <c r="W439" s="60"/>
      <c r="X439" s="4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61"/>
      <c r="BO439" s="61"/>
      <c r="BP439" s="61"/>
      <c r="BQ439" s="61"/>
      <c r="BR439" s="61"/>
      <c r="BS439" s="61"/>
      <c r="BT439" s="61"/>
      <c r="BU439" s="61"/>
      <c r="BV439" s="61"/>
      <c r="BW439" s="61"/>
      <c r="BX439" s="61"/>
      <c r="BY439" s="61"/>
      <c r="BZ439" s="61"/>
      <c r="CA439" s="61"/>
      <c r="CB439" s="61"/>
      <c r="CC439" s="61"/>
      <c r="CD439" s="61"/>
      <c r="CE439" s="61"/>
      <c r="CF439" s="61"/>
      <c r="CG439" s="61"/>
      <c r="CH439" s="61"/>
      <c r="CI439" s="61"/>
      <c r="CJ439" s="61"/>
      <c r="CK439" s="61"/>
      <c r="CL439" s="61"/>
      <c r="CM439" s="61"/>
      <c r="CN439" s="61"/>
      <c r="CO439" s="61"/>
      <c r="CP439" s="61"/>
      <c r="CQ439" s="61"/>
      <c r="CR439" s="61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61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61"/>
      <c r="DU439" s="61"/>
      <c r="DV439" s="61"/>
      <c r="DW439" s="61"/>
      <c r="DX439" s="61"/>
      <c r="DY439" s="61"/>
      <c r="DZ439" s="61"/>
      <c r="EA439" s="61"/>
      <c r="EB439" s="61"/>
      <c r="EC439" s="61"/>
      <c r="ED439" s="61"/>
      <c r="EE439" s="61"/>
      <c r="EF439" s="61"/>
      <c r="EG439" s="61"/>
      <c r="EH439" s="61"/>
      <c r="EI439" s="61"/>
      <c r="EJ439" s="61"/>
      <c r="EK439" s="61"/>
      <c r="EL439" s="61"/>
      <c r="EM439" s="61"/>
      <c r="EN439" s="61"/>
      <c r="EO439" s="61"/>
      <c r="EP439" s="61"/>
      <c r="EQ439" s="61"/>
      <c r="ER439" s="61"/>
      <c r="ES439" s="61"/>
      <c r="ET439" s="61"/>
      <c r="EU439" s="61"/>
      <c r="EV439" s="61"/>
      <c r="EW439" s="61"/>
      <c r="EX439" s="61"/>
    </row>
    <row r="440" spans="1:154" s="62" customFormat="1" ht="45" x14ac:dyDescent="0.35">
      <c r="A440" s="48"/>
      <c r="B440" s="49"/>
      <c r="C440" s="49"/>
      <c r="D440" s="49"/>
      <c r="E440" s="49"/>
      <c r="F440" s="49"/>
      <c r="G440" s="64" t="s">
        <v>225</v>
      </c>
      <c r="H440" s="104"/>
      <c r="I440" s="104"/>
      <c r="J440" s="108">
        <f t="shared" si="136"/>
        <v>0</v>
      </c>
      <c r="K440" s="152"/>
      <c r="L440" s="104"/>
      <c r="M440" s="86"/>
      <c r="N440" s="104"/>
      <c r="O440" s="110">
        <f t="shared" si="156"/>
        <v>0</v>
      </c>
      <c r="P440" s="164">
        <f t="shared" si="153"/>
        <v>0</v>
      </c>
      <c r="Q440" s="107"/>
      <c r="R440" s="40"/>
      <c r="S440" s="60"/>
      <c r="T440" s="60"/>
      <c r="U440" s="60"/>
      <c r="V440" s="60"/>
      <c r="W440" s="60"/>
      <c r="X440" s="4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1"/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  <c r="CN440" s="61"/>
      <c r="CO440" s="61"/>
      <c r="CP440" s="61"/>
      <c r="CQ440" s="61"/>
      <c r="CR440" s="61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61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61"/>
      <c r="DU440" s="61"/>
      <c r="DV440" s="61"/>
      <c r="DW440" s="61"/>
      <c r="DX440" s="61"/>
      <c r="DY440" s="61"/>
      <c r="DZ440" s="61"/>
      <c r="EA440" s="61"/>
      <c r="EB440" s="61"/>
      <c r="EC440" s="61"/>
      <c r="ED440" s="61"/>
      <c r="EE440" s="61"/>
      <c r="EF440" s="61"/>
      <c r="EG440" s="61"/>
      <c r="EH440" s="61"/>
      <c r="EI440" s="61"/>
      <c r="EJ440" s="61"/>
      <c r="EK440" s="61"/>
      <c r="EL440" s="61"/>
      <c r="EM440" s="61"/>
      <c r="EN440" s="61"/>
      <c r="EO440" s="61"/>
      <c r="EP440" s="61"/>
      <c r="EQ440" s="61"/>
      <c r="ER440" s="61"/>
      <c r="ES440" s="61"/>
      <c r="ET440" s="61"/>
      <c r="EU440" s="61"/>
      <c r="EV440" s="61"/>
      <c r="EW440" s="61"/>
      <c r="EX440" s="61"/>
    </row>
    <row r="441" spans="1:154" s="62" customFormat="1" x14ac:dyDescent="0.35">
      <c r="A441" s="48"/>
      <c r="B441" s="49"/>
      <c r="C441" s="49"/>
      <c r="D441" s="49"/>
      <c r="E441" s="49"/>
      <c r="F441" s="49"/>
      <c r="G441" s="64" t="s">
        <v>226</v>
      </c>
      <c r="H441" s="104"/>
      <c r="I441" s="104"/>
      <c r="J441" s="108">
        <f t="shared" si="136"/>
        <v>0</v>
      </c>
      <c r="K441" s="152"/>
      <c r="L441" s="104"/>
      <c r="M441" s="86">
        <v>33500</v>
      </c>
      <c r="N441" s="104">
        <v>9000</v>
      </c>
      <c r="O441" s="164">
        <f t="shared" si="156"/>
        <v>42500</v>
      </c>
      <c r="P441" s="164">
        <f t="shared" si="153"/>
        <v>-42500</v>
      </c>
      <c r="Q441" s="107"/>
      <c r="R441" s="40"/>
      <c r="S441" s="60"/>
      <c r="T441" s="60"/>
      <c r="U441" s="60"/>
      <c r="V441" s="60"/>
      <c r="W441" s="60"/>
      <c r="X441" s="4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  <c r="CN441" s="61"/>
      <c r="CO441" s="61"/>
      <c r="CP441" s="61"/>
      <c r="CQ441" s="61"/>
      <c r="CR441" s="61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61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61"/>
      <c r="DU441" s="61"/>
      <c r="DV441" s="61"/>
      <c r="DW441" s="61"/>
      <c r="DX441" s="61"/>
      <c r="DY441" s="61"/>
      <c r="DZ441" s="61"/>
      <c r="EA441" s="61"/>
      <c r="EB441" s="61"/>
      <c r="EC441" s="61"/>
      <c r="ED441" s="61"/>
      <c r="EE441" s="61"/>
      <c r="EF441" s="61"/>
      <c r="EG441" s="61"/>
      <c r="EH441" s="61"/>
      <c r="EI441" s="61"/>
      <c r="EJ441" s="61"/>
      <c r="EK441" s="61"/>
      <c r="EL441" s="61"/>
      <c r="EM441" s="61"/>
      <c r="EN441" s="61"/>
      <c r="EO441" s="61"/>
      <c r="EP441" s="61"/>
      <c r="EQ441" s="61"/>
      <c r="ER441" s="61"/>
      <c r="ES441" s="61"/>
      <c r="ET441" s="61"/>
      <c r="EU441" s="61"/>
      <c r="EV441" s="61"/>
      <c r="EW441" s="61"/>
      <c r="EX441" s="61"/>
    </row>
    <row r="442" spans="1:154" s="62" customFormat="1" ht="45" x14ac:dyDescent="0.35">
      <c r="A442" s="48"/>
      <c r="B442" s="49"/>
      <c r="C442" s="49"/>
      <c r="D442" s="49"/>
      <c r="E442" s="49"/>
      <c r="F442" s="49"/>
      <c r="G442" s="64" t="s">
        <v>227</v>
      </c>
      <c r="H442" s="104"/>
      <c r="I442" s="104"/>
      <c r="J442" s="108">
        <f t="shared" si="136"/>
        <v>0</v>
      </c>
      <c r="K442" s="152"/>
      <c r="L442" s="104"/>
      <c r="M442" s="86">
        <v>50868</v>
      </c>
      <c r="N442" s="104">
        <v>3600</v>
      </c>
      <c r="O442" s="164">
        <f t="shared" si="156"/>
        <v>54468</v>
      </c>
      <c r="P442" s="164">
        <f t="shared" si="153"/>
        <v>-54468</v>
      </c>
      <c r="Q442" s="107"/>
      <c r="R442" s="166"/>
      <c r="S442" s="60"/>
      <c r="T442" s="60"/>
      <c r="U442" s="60"/>
      <c r="V442" s="60"/>
      <c r="W442" s="60"/>
      <c r="X442" s="4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61"/>
      <c r="BO442" s="61"/>
      <c r="BP442" s="61"/>
      <c r="BQ442" s="61"/>
      <c r="BR442" s="61"/>
      <c r="BS442" s="61"/>
      <c r="BT442" s="61"/>
      <c r="BU442" s="61"/>
      <c r="BV442" s="61"/>
      <c r="BW442" s="61"/>
      <c r="BX442" s="61"/>
      <c r="BY442" s="61"/>
      <c r="BZ442" s="61"/>
      <c r="CA442" s="61"/>
      <c r="CB442" s="61"/>
      <c r="CC442" s="61"/>
      <c r="CD442" s="61"/>
      <c r="CE442" s="61"/>
      <c r="CF442" s="61"/>
      <c r="CG442" s="61"/>
      <c r="CH442" s="61"/>
      <c r="CI442" s="61"/>
      <c r="CJ442" s="61"/>
      <c r="CK442" s="61"/>
      <c r="CL442" s="61"/>
      <c r="CM442" s="61"/>
      <c r="CN442" s="61"/>
      <c r="CO442" s="61"/>
      <c r="CP442" s="61"/>
      <c r="CQ442" s="61"/>
      <c r="CR442" s="61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61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61"/>
      <c r="DU442" s="61"/>
      <c r="DV442" s="61"/>
      <c r="DW442" s="61"/>
      <c r="DX442" s="61"/>
      <c r="DY442" s="61"/>
      <c r="DZ442" s="61"/>
      <c r="EA442" s="61"/>
      <c r="EB442" s="61"/>
      <c r="EC442" s="61"/>
      <c r="ED442" s="61"/>
      <c r="EE442" s="61"/>
      <c r="EF442" s="61"/>
      <c r="EG442" s="61"/>
      <c r="EH442" s="61"/>
      <c r="EI442" s="61"/>
      <c r="EJ442" s="61"/>
      <c r="EK442" s="61"/>
      <c r="EL442" s="61"/>
      <c r="EM442" s="61"/>
      <c r="EN442" s="61"/>
      <c r="EO442" s="61"/>
      <c r="EP442" s="61"/>
      <c r="EQ442" s="61"/>
      <c r="ER442" s="61"/>
      <c r="ES442" s="61"/>
      <c r="ET442" s="61"/>
      <c r="EU442" s="61"/>
      <c r="EV442" s="61"/>
      <c r="EW442" s="61"/>
      <c r="EX442" s="61"/>
    </row>
    <row r="443" spans="1:154" s="62" customFormat="1" ht="67.5" x14ac:dyDescent="0.35">
      <c r="A443" s="48"/>
      <c r="B443" s="49"/>
      <c r="C443" s="49"/>
      <c r="D443" s="49"/>
      <c r="E443" s="49"/>
      <c r="F443" s="49"/>
      <c r="G443" s="64" t="s">
        <v>228</v>
      </c>
      <c r="H443" s="104"/>
      <c r="I443" s="104"/>
      <c r="J443" s="108">
        <f t="shared" si="136"/>
        <v>0</v>
      </c>
      <c r="K443" s="152"/>
      <c r="L443" s="104"/>
      <c r="M443" s="86">
        <v>710883</v>
      </c>
      <c r="N443" s="104">
        <v>63564</v>
      </c>
      <c r="O443" s="164">
        <f t="shared" si="156"/>
        <v>774447</v>
      </c>
      <c r="P443" s="164">
        <f t="shared" si="153"/>
        <v>-774447</v>
      </c>
      <c r="Q443" s="107"/>
      <c r="R443" s="166"/>
      <c r="S443" s="60"/>
      <c r="T443" s="60"/>
      <c r="U443" s="60"/>
      <c r="V443" s="60"/>
      <c r="W443" s="60"/>
      <c r="X443" s="4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  <c r="CN443" s="61"/>
      <c r="CO443" s="61"/>
      <c r="CP443" s="61"/>
      <c r="CQ443" s="61"/>
      <c r="CR443" s="61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61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61"/>
      <c r="DU443" s="61"/>
      <c r="DV443" s="61"/>
      <c r="DW443" s="61"/>
      <c r="DX443" s="61"/>
      <c r="DY443" s="61"/>
      <c r="DZ443" s="61"/>
      <c r="EA443" s="61"/>
      <c r="EB443" s="61"/>
      <c r="EC443" s="61"/>
      <c r="ED443" s="61"/>
      <c r="EE443" s="61"/>
      <c r="EF443" s="61"/>
      <c r="EG443" s="61"/>
      <c r="EH443" s="61"/>
      <c r="EI443" s="61"/>
      <c r="EJ443" s="61"/>
      <c r="EK443" s="61"/>
      <c r="EL443" s="61"/>
      <c r="EM443" s="61"/>
      <c r="EN443" s="61"/>
      <c r="EO443" s="61"/>
      <c r="EP443" s="61"/>
      <c r="EQ443" s="61"/>
      <c r="ER443" s="61"/>
      <c r="ES443" s="61"/>
      <c r="ET443" s="61"/>
      <c r="EU443" s="61"/>
      <c r="EV443" s="61"/>
      <c r="EW443" s="61"/>
      <c r="EX443" s="61"/>
    </row>
    <row r="444" spans="1:154" s="62" customFormat="1" x14ac:dyDescent="0.35">
      <c r="A444" s="48"/>
      <c r="B444" s="49"/>
      <c r="C444" s="49"/>
      <c r="D444" s="49"/>
      <c r="E444" s="49"/>
      <c r="F444" s="49"/>
      <c r="G444" s="64" t="s">
        <v>421</v>
      </c>
      <c r="H444" s="104"/>
      <c r="I444" s="104"/>
      <c r="J444" s="108"/>
      <c r="K444" s="152"/>
      <c r="L444" s="104"/>
      <c r="M444" s="86"/>
      <c r="N444" s="104"/>
      <c r="O444" s="110"/>
      <c r="P444" s="164"/>
      <c r="Q444" s="107"/>
      <c r="R444" s="40"/>
      <c r="S444" s="60"/>
      <c r="T444" s="60"/>
      <c r="U444" s="60"/>
      <c r="V444" s="60"/>
      <c r="W444" s="60"/>
      <c r="X444" s="4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1"/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  <c r="CN444" s="61"/>
      <c r="CO444" s="61"/>
      <c r="CP444" s="61"/>
      <c r="CQ444" s="61"/>
      <c r="CR444" s="61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61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61"/>
      <c r="DU444" s="61"/>
      <c r="DV444" s="61"/>
      <c r="DW444" s="61"/>
      <c r="DX444" s="61"/>
      <c r="DY444" s="61"/>
      <c r="DZ444" s="61"/>
      <c r="EA444" s="61"/>
      <c r="EB444" s="61"/>
      <c r="EC444" s="61"/>
      <c r="ED444" s="61"/>
      <c r="EE444" s="61"/>
      <c r="EF444" s="61"/>
      <c r="EG444" s="61"/>
      <c r="EH444" s="61"/>
      <c r="EI444" s="61"/>
      <c r="EJ444" s="61"/>
      <c r="EK444" s="61"/>
      <c r="EL444" s="61"/>
      <c r="EM444" s="61"/>
      <c r="EN444" s="61"/>
      <c r="EO444" s="61"/>
      <c r="EP444" s="61"/>
      <c r="EQ444" s="61"/>
      <c r="ER444" s="61"/>
      <c r="ES444" s="61"/>
      <c r="ET444" s="61"/>
      <c r="EU444" s="61"/>
      <c r="EV444" s="61"/>
      <c r="EW444" s="61"/>
      <c r="EX444" s="61"/>
    </row>
    <row r="445" spans="1:154" x14ac:dyDescent="0.35">
      <c r="A445" s="63"/>
      <c r="B445" s="59"/>
      <c r="C445" s="59"/>
      <c r="D445" s="59"/>
      <c r="E445" s="59"/>
      <c r="F445" s="59"/>
      <c r="G445" s="64" t="s">
        <v>229</v>
      </c>
      <c r="H445" s="108"/>
      <c r="I445" s="108"/>
      <c r="J445" s="108">
        <f t="shared" si="136"/>
        <v>0</v>
      </c>
      <c r="K445" s="152"/>
      <c r="L445" s="108"/>
      <c r="M445" s="109"/>
      <c r="N445" s="108"/>
      <c r="O445" s="110">
        <f t="shared" si="156"/>
        <v>0</v>
      </c>
      <c r="P445" s="110">
        <f t="shared" si="153"/>
        <v>0</v>
      </c>
      <c r="Q445" s="107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x14ac:dyDescent="0.35">
      <c r="A446" s="63"/>
      <c r="B446" s="59"/>
      <c r="C446" s="59"/>
      <c r="D446" s="59"/>
      <c r="E446" s="59"/>
      <c r="F446" s="49" t="s">
        <v>30</v>
      </c>
      <c r="G446" s="64" t="s">
        <v>420</v>
      </c>
      <c r="H446" s="108"/>
      <c r="I446" s="108"/>
      <c r="J446" s="108">
        <f t="shared" si="136"/>
        <v>0</v>
      </c>
      <c r="K446" s="152"/>
      <c r="L446" s="108"/>
      <c r="M446" s="141"/>
      <c r="N446" s="108"/>
      <c r="O446" s="110">
        <f t="shared" si="156"/>
        <v>0</v>
      </c>
      <c r="P446" s="110">
        <f t="shared" si="153"/>
        <v>0</v>
      </c>
      <c r="Q446" s="107" t="e">
        <f t="shared" ref="Q446" si="157">ROUND(O446/L446*100,2)</f>
        <v>#DIV/0!</v>
      </c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" customHeight="1" x14ac:dyDescent="0.35">
      <c r="A447" s="63"/>
      <c r="B447" s="59"/>
      <c r="C447" s="59"/>
      <c r="D447" s="59"/>
      <c r="E447" s="59"/>
      <c r="F447" s="64" t="s">
        <v>428</v>
      </c>
      <c r="G447" s="64" t="s">
        <v>427</v>
      </c>
      <c r="H447" s="108"/>
      <c r="I447" s="108"/>
      <c r="J447" s="108"/>
      <c r="K447" s="152"/>
      <c r="L447" s="108"/>
      <c r="M447" s="141"/>
      <c r="N447" s="108"/>
      <c r="O447" s="165"/>
      <c r="P447" s="165"/>
      <c r="Q447" s="107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90" x14ac:dyDescent="0.35">
      <c r="A448" s="63"/>
      <c r="B448" s="59"/>
      <c r="C448" s="59"/>
      <c r="D448" s="160">
        <v>60</v>
      </c>
      <c r="E448" s="160"/>
      <c r="F448" s="160"/>
      <c r="G448" s="167" t="s">
        <v>203</v>
      </c>
      <c r="H448" s="108">
        <f>H449+H450</f>
        <v>0</v>
      </c>
      <c r="I448" s="108">
        <f>I449+I450</f>
        <v>0</v>
      </c>
      <c r="J448" s="108">
        <f t="shared" ref="J448:J461" si="158">H448-I448</f>
        <v>0</v>
      </c>
      <c r="K448" s="152" t="e">
        <f t="shared" ref="K448" si="159">ROUND(I448/H448*100,2)</f>
        <v>#DIV/0!</v>
      </c>
      <c r="L448" s="108">
        <f>L449+L450</f>
        <v>0</v>
      </c>
      <c r="M448" s="108">
        <f>M449+M450</f>
        <v>0</v>
      </c>
      <c r="N448" s="108">
        <f>N449+N450</f>
        <v>0</v>
      </c>
      <c r="O448" s="108">
        <f>O449+O450</f>
        <v>0</v>
      </c>
      <c r="P448" s="108">
        <f t="shared" ref="P448" si="160">P449+P450</f>
        <v>0</v>
      </c>
      <c r="Q448" s="107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x14ac:dyDescent="0.35">
      <c r="A449" s="63"/>
      <c r="B449" s="59"/>
      <c r="C449" s="59"/>
      <c r="D449" s="155"/>
      <c r="E449" s="168" t="s">
        <v>54</v>
      </c>
      <c r="F449" s="155"/>
      <c r="G449" s="162" t="s">
        <v>265</v>
      </c>
      <c r="H449" s="108"/>
      <c r="I449" s="108"/>
      <c r="J449" s="108">
        <f t="shared" si="158"/>
        <v>0</v>
      </c>
      <c r="K449" s="152"/>
      <c r="L449" s="108"/>
      <c r="M449" s="141"/>
      <c r="N449" s="108"/>
      <c r="O449" s="138">
        <f t="shared" ref="O449:O451" si="161">M449+N449</f>
        <v>0</v>
      </c>
      <c r="P449" s="138"/>
      <c r="Q449" s="107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x14ac:dyDescent="0.35">
      <c r="A450" s="63"/>
      <c r="B450" s="59"/>
      <c r="C450" s="59"/>
      <c r="D450" s="155"/>
      <c r="E450" s="168" t="s">
        <v>26</v>
      </c>
      <c r="F450" s="155"/>
      <c r="G450" s="162" t="s">
        <v>266</v>
      </c>
      <c r="H450" s="108"/>
      <c r="I450" s="108"/>
      <c r="J450" s="108">
        <f t="shared" si="158"/>
        <v>0</v>
      </c>
      <c r="K450" s="152"/>
      <c r="L450" s="108"/>
      <c r="M450" s="141"/>
      <c r="N450" s="108"/>
      <c r="O450" s="138">
        <f t="shared" si="161"/>
        <v>0</v>
      </c>
      <c r="P450" s="138"/>
      <c r="Q450" s="107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x14ac:dyDescent="0.35">
      <c r="A451" s="113"/>
      <c r="B451" s="114"/>
      <c r="C451" s="114"/>
      <c r="D451" s="114">
        <v>85</v>
      </c>
      <c r="E451" s="114"/>
      <c r="F451" s="114"/>
      <c r="G451" s="116" t="s">
        <v>86</v>
      </c>
      <c r="H451" s="117"/>
      <c r="I451" s="117"/>
      <c r="J451" s="117">
        <f t="shared" si="158"/>
        <v>0</v>
      </c>
      <c r="K451" s="169"/>
      <c r="L451" s="117"/>
      <c r="M451" s="119">
        <v>-292197</v>
      </c>
      <c r="N451" s="117">
        <v>-32282</v>
      </c>
      <c r="O451" s="170">
        <f t="shared" si="161"/>
        <v>-324479</v>
      </c>
      <c r="P451" s="170">
        <f t="shared" si="153"/>
        <v>324479</v>
      </c>
      <c r="Q451" s="121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x14ac:dyDescent="0.35">
      <c r="A452" s="63"/>
      <c r="B452" s="59"/>
      <c r="C452" s="59"/>
      <c r="D452" s="59"/>
      <c r="E452" s="59"/>
      <c r="F452" s="59"/>
      <c r="G452" s="66" t="s">
        <v>195</v>
      </c>
      <c r="H452" s="108"/>
      <c r="I452" s="108"/>
      <c r="J452" s="108">
        <f t="shared" si="158"/>
        <v>0</v>
      </c>
      <c r="K452" s="152"/>
      <c r="L452" s="108"/>
      <c r="M452" s="109"/>
      <c r="N452" s="108"/>
      <c r="O452" s="138"/>
      <c r="P452" s="138">
        <f t="shared" ref="P452:P461" si="162">H452-O452</f>
        <v>0</v>
      </c>
      <c r="Q452" s="107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x14ac:dyDescent="0.35">
      <c r="A453" s="48" t="s">
        <v>204</v>
      </c>
      <c r="B453" s="49" t="s">
        <v>30</v>
      </c>
      <c r="C453" s="49"/>
      <c r="D453" s="49"/>
      <c r="E453" s="49"/>
      <c r="F453" s="49"/>
      <c r="G453" s="64" t="s">
        <v>231</v>
      </c>
      <c r="H453" s="104">
        <f>SUM(H454:H456)</f>
        <v>45504500</v>
      </c>
      <c r="I453" s="104">
        <f>SUM(I454:I456)</f>
        <v>33108825</v>
      </c>
      <c r="J453" s="104">
        <f t="shared" si="158"/>
        <v>12395675</v>
      </c>
      <c r="K453" s="152"/>
      <c r="L453" s="104">
        <f>SUM(L454:L456)</f>
        <v>45504500</v>
      </c>
      <c r="M453" s="104">
        <f>SUM(M454:M456)</f>
        <v>30948756</v>
      </c>
      <c r="N453" s="104">
        <f>SUM(N454:N456)</f>
        <v>1431651</v>
      </c>
      <c r="O453" s="104">
        <f>SUM(O454:O456)</f>
        <v>32380407</v>
      </c>
      <c r="P453" s="106">
        <f t="shared" si="162"/>
        <v>13124093</v>
      </c>
      <c r="Q453" s="107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45" x14ac:dyDescent="0.35">
      <c r="A454" s="48"/>
      <c r="B454" s="49"/>
      <c r="C454" s="49" t="s">
        <v>22</v>
      </c>
      <c r="D454" s="49"/>
      <c r="E454" s="49"/>
      <c r="F454" s="49"/>
      <c r="G454" s="64" t="s">
        <v>232</v>
      </c>
      <c r="H454" s="104">
        <f>H390+H395</f>
        <v>10000</v>
      </c>
      <c r="I454" s="104">
        <f>I390+I395</f>
        <v>9995</v>
      </c>
      <c r="J454" s="104">
        <f t="shared" si="158"/>
        <v>5</v>
      </c>
      <c r="K454" s="152"/>
      <c r="L454" s="104">
        <f>L390+L395</f>
        <v>10000</v>
      </c>
      <c r="M454" s="104">
        <f>M390+M395</f>
        <v>4994</v>
      </c>
      <c r="N454" s="104">
        <f>N390+N395</f>
        <v>4934</v>
      </c>
      <c r="O454" s="104">
        <f>O390+O395</f>
        <v>9928</v>
      </c>
      <c r="P454" s="106">
        <f t="shared" si="162"/>
        <v>72</v>
      </c>
      <c r="Q454" s="107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x14ac:dyDescent="0.35">
      <c r="A455" s="48"/>
      <c r="B455" s="49"/>
      <c r="C455" s="49" t="s">
        <v>114</v>
      </c>
      <c r="D455" s="49"/>
      <c r="E455" s="49"/>
      <c r="F455" s="49"/>
      <c r="G455" s="64" t="s">
        <v>233</v>
      </c>
      <c r="H455" s="104">
        <f>H392+H418</f>
        <v>23614500</v>
      </c>
      <c r="I455" s="104">
        <f>I392+I418</f>
        <v>22214062</v>
      </c>
      <c r="J455" s="104">
        <f t="shared" si="158"/>
        <v>1400438</v>
      </c>
      <c r="K455" s="152"/>
      <c r="L455" s="104">
        <f>L392+L418</f>
        <v>23614500</v>
      </c>
      <c r="M455" s="104">
        <f>M392+M418</f>
        <v>22095036</v>
      </c>
      <c r="N455" s="104">
        <f>N392+N418</f>
        <v>109564</v>
      </c>
      <c r="O455" s="104">
        <f>O392+O418</f>
        <v>22204600</v>
      </c>
      <c r="P455" s="106">
        <f t="shared" si="162"/>
        <v>1409900</v>
      </c>
      <c r="Q455" s="107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35">
      <c r="A456" s="48"/>
      <c r="B456" s="49"/>
      <c r="C456" s="49" t="s">
        <v>90</v>
      </c>
      <c r="D456" s="49"/>
      <c r="E456" s="49"/>
      <c r="F456" s="49"/>
      <c r="G456" s="64" t="s">
        <v>234</v>
      </c>
      <c r="H456" s="104">
        <f>H387-H454-H455</f>
        <v>21880000</v>
      </c>
      <c r="I456" s="104">
        <f>I387-I454-I455</f>
        <v>10884768</v>
      </c>
      <c r="J456" s="104">
        <f t="shared" si="158"/>
        <v>10995232</v>
      </c>
      <c r="K456" s="152"/>
      <c r="L456" s="104">
        <f>L387-L454-L455</f>
        <v>21880000</v>
      </c>
      <c r="M456" s="104">
        <f>M387-M454-M455</f>
        <v>8848726</v>
      </c>
      <c r="N456" s="104">
        <f>N387-N454-N455</f>
        <v>1317153</v>
      </c>
      <c r="O456" s="104">
        <f>O387-O454-O455</f>
        <v>10165879</v>
      </c>
      <c r="P456" s="106">
        <f t="shared" si="162"/>
        <v>11714121</v>
      </c>
      <c r="Q456" s="107"/>
      <c r="R456" s="40"/>
      <c r="S456" s="40"/>
      <c r="T456" s="40"/>
      <c r="U456" s="40"/>
      <c r="V456" s="40"/>
      <c r="W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x14ac:dyDescent="0.35">
      <c r="A457" s="48">
        <v>8904</v>
      </c>
      <c r="B457" s="49" t="s">
        <v>32</v>
      </c>
      <c r="C457" s="49"/>
      <c r="D457" s="49"/>
      <c r="E457" s="49"/>
      <c r="F457" s="49"/>
      <c r="G457" s="64" t="s">
        <v>235</v>
      </c>
      <c r="H457" s="104">
        <f>H82-H458</f>
        <v>63558400</v>
      </c>
      <c r="I457" s="104">
        <f>I82-I458</f>
        <v>47734797</v>
      </c>
      <c r="J457" s="104">
        <f t="shared" si="158"/>
        <v>15823603</v>
      </c>
      <c r="K457" s="152"/>
      <c r="L457" s="104">
        <f>L82-L458</f>
        <v>63558400</v>
      </c>
      <c r="M457" s="104">
        <f>M82-M458</f>
        <v>43891947</v>
      </c>
      <c r="N457" s="104">
        <f>N82-N458</f>
        <v>2439488</v>
      </c>
      <c r="O457" s="104">
        <f>O82-O458</f>
        <v>46331435</v>
      </c>
      <c r="P457" s="106">
        <f t="shared" si="162"/>
        <v>17226965</v>
      </c>
      <c r="Q457" s="107"/>
      <c r="R457" s="40"/>
      <c r="S457" s="40"/>
      <c r="T457" s="40"/>
      <c r="U457" s="40"/>
      <c r="V457" s="40"/>
      <c r="W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x14ac:dyDescent="0.35">
      <c r="A458" s="48"/>
      <c r="B458" s="49" t="s">
        <v>30</v>
      </c>
      <c r="C458" s="49"/>
      <c r="D458" s="49"/>
      <c r="E458" s="49"/>
      <c r="F458" s="49"/>
      <c r="G458" s="64" t="s">
        <v>236</v>
      </c>
      <c r="H458" s="104">
        <f>+H110</f>
        <v>1113000</v>
      </c>
      <c r="I458" s="104">
        <f>+I110</f>
        <v>1112300</v>
      </c>
      <c r="J458" s="104">
        <f t="shared" si="158"/>
        <v>700</v>
      </c>
      <c r="K458" s="152"/>
      <c r="L458" s="104">
        <f>+L110</f>
        <v>1113000</v>
      </c>
      <c r="M458" s="104">
        <f>+M110</f>
        <v>1108562</v>
      </c>
      <c r="N458" s="104">
        <f>+N110</f>
        <v>0</v>
      </c>
      <c r="O458" s="104">
        <f>+O110</f>
        <v>1108562</v>
      </c>
      <c r="P458" s="106">
        <f t="shared" si="162"/>
        <v>4438</v>
      </c>
      <c r="Q458" s="107"/>
      <c r="R458" s="40"/>
      <c r="S458" s="40"/>
      <c r="T458" s="40"/>
      <c r="U458" s="40"/>
      <c r="V458" s="40"/>
      <c r="W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x14ac:dyDescent="0.35">
      <c r="A459" s="209" t="s">
        <v>237</v>
      </c>
      <c r="B459" s="210"/>
      <c r="C459" s="210"/>
      <c r="D459" s="210"/>
      <c r="E459" s="210"/>
      <c r="F459" s="210"/>
      <c r="G459" s="64" t="s">
        <v>238</v>
      </c>
      <c r="H459" s="104">
        <f>H9-H82</f>
        <v>-64671400</v>
      </c>
      <c r="I459" s="104">
        <f>I9-I82</f>
        <v>-48847097</v>
      </c>
      <c r="J459" s="104">
        <f t="shared" si="158"/>
        <v>-15824303</v>
      </c>
      <c r="K459" s="152"/>
      <c r="L459" s="104">
        <f>L9-L82</f>
        <v>-53083400</v>
      </c>
      <c r="M459" s="128">
        <f>M9-M82</f>
        <v>-31149040</v>
      </c>
      <c r="N459" s="104">
        <f>N9-N82</f>
        <v>-979935</v>
      </c>
      <c r="O459" s="106">
        <f>O9-O82</f>
        <v>-32128975</v>
      </c>
      <c r="P459" s="106">
        <f t="shared" si="162"/>
        <v>-32542425</v>
      </c>
      <c r="Q459" s="107"/>
      <c r="R459" s="40"/>
      <c r="S459" s="40"/>
      <c r="T459" s="40"/>
      <c r="U459" s="40"/>
      <c r="V459" s="40"/>
      <c r="W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45" x14ac:dyDescent="0.35">
      <c r="A460" s="48"/>
      <c r="B460" s="49" t="s">
        <v>88</v>
      </c>
      <c r="C460" s="49"/>
      <c r="D460" s="49"/>
      <c r="E460" s="49"/>
      <c r="F460" s="49"/>
      <c r="G460" s="64" t="s">
        <v>239</v>
      </c>
      <c r="H460" s="104">
        <f>H60-H457</f>
        <v>-63558400</v>
      </c>
      <c r="I460" s="104">
        <f>I60-I457</f>
        <v>-47734797</v>
      </c>
      <c r="J460" s="104">
        <f t="shared" si="158"/>
        <v>-15823603</v>
      </c>
      <c r="K460" s="152"/>
      <c r="L460" s="104">
        <f>L60-L457</f>
        <v>-53170400</v>
      </c>
      <c r="M460" s="128">
        <f>M60-M457</f>
        <v>-31762387</v>
      </c>
      <c r="N460" s="104">
        <f>N60-N457</f>
        <v>-1060451</v>
      </c>
      <c r="O460" s="106">
        <f>O60-O457</f>
        <v>-32822838</v>
      </c>
      <c r="P460" s="106">
        <f t="shared" si="162"/>
        <v>-30735562</v>
      </c>
      <c r="Q460" s="107"/>
      <c r="R460" s="40"/>
      <c r="S460" s="40"/>
      <c r="T460" s="40"/>
      <c r="U460" s="40"/>
      <c r="V460" s="40"/>
      <c r="W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24" thickBot="1" x14ac:dyDescent="0.4">
      <c r="A461" s="171"/>
      <c r="B461" s="172">
        <v>11</v>
      </c>
      <c r="C461" s="172"/>
      <c r="D461" s="172"/>
      <c r="E461" s="172"/>
      <c r="F461" s="172"/>
      <c r="G461" s="173" t="s">
        <v>240</v>
      </c>
      <c r="H461" s="174">
        <f>+H61-H458</f>
        <v>-1113000</v>
      </c>
      <c r="I461" s="174">
        <f>+I61-I458</f>
        <v>-1112300</v>
      </c>
      <c r="J461" s="174">
        <f t="shared" si="158"/>
        <v>-700</v>
      </c>
      <c r="K461" s="174"/>
      <c r="L461" s="174">
        <f>+L61-L458</f>
        <v>87000</v>
      </c>
      <c r="M461" s="174">
        <f>+M61-M458</f>
        <v>613347</v>
      </c>
      <c r="N461" s="174">
        <f>+N61-N458</f>
        <v>80516</v>
      </c>
      <c r="O461" s="174">
        <f>+O61-O458</f>
        <v>693863</v>
      </c>
      <c r="P461" s="174">
        <f t="shared" si="162"/>
        <v>-1806863</v>
      </c>
      <c r="Q461" s="175"/>
      <c r="R461" s="40"/>
      <c r="S461" s="40"/>
      <c r="T461" s="40"/>
      <c r="U461" s="40"/>
      <c r="V461" s="40"/>
      <c r="W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35">
      <c r="M462" s="166"/>
      <c r="N462" s="166"/>
      <c r="O462" s="166"/>
      <c r="P462" s="181"/>
      <c r="R462" s="183"/>
      <c r="S462" s="183"/>
      <c r="T462" s="183"/>
      <c r="U462" s="183"/>
    </row>
    <row r="463" spans="1:154" x14ac:dyDescent="0.35">
      <c r="M463" s="166"/>
      <c r="N463" s="166"/>
      <c r="O463" s="166"/>
      <c r="P463" s="181"/>
      <c r="R463" s="183"/>
      <c r="S463" s="183"/>
      <c r="T463" s="183"/>
      <c r="U463" s="183"/>
    </row>
    <row r="464" spans="1:154" x14ac:dyDescent="0.35">
      <c r="M464" s="166"/>
      <c r="N464" s="166"/>
      <c r="O464" s="166"/>
      <c r="P464" s="181"/>
      <c r="R464" s="183"/>
      <c r="S464" s="183"/>
      <c r="T464" s="183"/>
      <c r="U464" s="183"/>
    </row>
    <row r="465" spans="1:21" s="233" customFormat="1" ht="18.75" x14ac:dyDescent="0.3">
      <c r="A465" s="221"/>
      <c r="B465" s="222" t="s">
        <v>433</v>
      </c>
      <c r="C465" s="222"/>
      <c r="D465" s="223"/>
      <c r="E465" s="224"/>
      <c r="F465" s="225" t="s">
        <v>441</v>
      </c>
      <c r="G465" s="226"/>
      <c r="H465" s="226"/>
      <c r="I465" s="226"/>
      <c r="J465" s="226"/>
      <c r="K465" s="226"/>
      <c r="L465" s="226"/>
      <c r="M465" s="227"/>
      <c r="N465" s="228" t="s">
        <v>434</v>
      </c>
      <c r="O465" s="229"/>
      <c r="P465" s="230"/>
      <c r="Q465" s="231"/>
      <c r="R465" s="232"/>
      <c r="S465" s="232"/>
      <c r="T465" s="232"/>
      <c r="U465" s="232"/>
    </row>
    <row r="466" spans="1:21" s="233" customFormat="1" ht="18.75" x14ac:dyDescent="0.3">
      <c r="A466" s="221"/>
      <c r="B466" s="222"/>
      <c r="C466" s="222"/>
      <c r="D466" s="223"/>
      <c r="E466" s="224"/>
      <c r="F466" s="234"/>
      <c r="G466" s="235"/>
      <c r="H466" s="235" t="s">
        <v>435</v>
      </c>
      <c r="I466" s="235"/>
      <c r="J466" s="235"/>
      <c r="K466" s="235"/>
      <c r="L466" s="235"/>
      <c r="M466" s="228"/>
      <c r="N466" s="228"/>
      <c r="O466" s="229"/>
      <c r="P466" s="230"/>
      <c r="Q466" s="231"/>
      <c r="R466" s="232"/>
      <c r="S466" s="232"/>
      <c r="T466" s="232"/>
      <c r="U466" s="232"/>
    </row>
    <row r="467" spans="1:21" s="233" customFormat="1" ht="18" x14ac:dyDescent="0.25">
      <c r="A467" s="221"/>
      <c r="B467" s="224" t="s">
        <v>436</v>
      </c>
      <c r="C467" s="224"/>
      <c r="D467" s="223"/>
      <c r="E467" s="224"/>
      <c r="F467" s="236" t="s">
        <v>437</v>
      </c>
      <c r="G467" s="228" t="s">
        <v>438</v>
      </c>
      <c r="H467" s="228" t="s">
        <v>439</v>
      </c>
      <c r="I467" s="228"/>
      <c r="J467" s="228"/>
      <c r="K467" s="228"/>
      <c r="L467" s="228"/>
      <c r="M467" s="228"/>
      <c r="N467" s="228" t="s">
        <v>440</v>
      </c>
      <c r="O467" s="229"/>
      <c r="P467" s="230"/>
      <c r="Q467" s="231"/>
      <c r="R467" s="232"/>
      <c r="S467" s="232"/>
      <c r="T467" s="232"/>
      <c r="U467" s="232"/>
    </row>
    <row r="468" spans="1:21" s="220" customFormat="1" ht="16.5" x14ac:dyDescent="0.2">
      <c r="A468" s="211"/>
      <c r="B468" s="211"/>
      <c r="C468" s="211"/>
      <c r="D468" s="211"/>
      <c r="E468" s="211"/>
      <c r="F468" s="211"/>
      <c r="G468" s="212"/>
      <c r="H468" s="213"/>
      <c r="I468" s="214"/>
      <c r="J468" s="213"/>
      <c r="K468" s="215"/>
      <c r="L468" s="213"/>
      <c r="M468" s="216"/>
      <c r="N468" s="216"/>
      <c r="O468" s="216"/>
      <c r="P468" s="217"/>
      <c r="Q468" s="218"/>
      <c r="R468" s="219"/>
      <c r="S468" s="219"/>
      <c r="T468" s="219"/>
      <c r="U468" s="219"/>
    </row>
    <row r="469" spans="1:21" s="220" customFormat="1" ht="16.5" x14ac:dyDescent="0.2">
      <c r="A469" s="211"/>
      <c r="B469" s="211"/>
      <c r="C469" s="211"/>
      <c r="D469" s="211"/>
      <c r="E469" s="211"/>
      <c r="F469" s="211"/>
      <c r="G469" s="212"/>
      <c r="H469" s="213"/>
      <c r="I469" s="214"/>
      <c r="J469" s="213"/>
      <c r="K469" s="215"/>
      <c r="L469" s="213"/>
      <c r="M469" s="216"/>
      <c r="N469" s="216"/>
      <c r="O469" s="216"/>
      <c r="P469" s="217"/>
      <c r="Q469" s="218"/>
      <c r="R469" s="219"/>
      <c r="S469" s="219"/>
      <c r="T469" s="219"/>
      <c r="U469" s="219"/>
    </row>
    <row r="470" spans="1:21" x14ac:dyDescent="0.35">
      <c r="M470" s="166"/>
      <c r="N470" s="166"/>
      <c r="O470" s="166"/>
      <c r="P470" s="181"/>
      <c r="R470" s="183"/>
      <c r="S470" s="183"/>
      <c r="T470" s="183"/>
      <c r="U470" s="183"/>
    </row>
    <row r="471" spans="1:21" x14ac:dyDescent="0.35">
      <c r="M471" s="166"/>
      <c r="N471" s="166"/>
      <c r="O471" s="166"/>
      <c r="P471" s="181"/>
      <c r="R471" s="183"/>
      <c r="S471" s="183"/>
      <c r="T471" s="183"/>
      <c r="U471" s="183"/>
    </row>
    <row r="472" spans="1:21" x14ac:dyDescent="0.35">
      <c r="M472" s="166"/>
      <c r="N472" s="166"/>
      <c r="O472" s="166"/>
      <c r="P472" s="181"/>
      <c r="R472" s="183"/>
      <c r="S472" s="183"/>
      <c r="T472" s="183"/>
      <c r="U472" s="183"/>
    </row>
    <row r="473" spans="1:21" x14ac:dyDescent="0.35">
      <c r="M473" s="166"/>
      <c r="N473" s="166"/>
      <c r="O473" s="166"/>
      <c r="P473" s="181"/>
      <c r="R473" s="183"/>
      <c r="S473" s="183"/>
      <c r="T473" s="183"/>
      <c r="U473" s="183"/>
    </row>
    <row r="474" spans="1:21" x14ac:dyDescent="0.35">
      <c r="M474" s="166"/>
      <c r="N474" s="166"/>
      <c r="O474" s="166"/>
      <c r="P474" s="181"/>
      <c r="R474" s="183"/>
      <c r="S474" s="183"/>
      <c r="T474" s="183"/>
      <c r="U474" s="183"/>
    </row>
    <row r="475" spans="1:21" x14ac:dyDescent="0.35">
      <c r="M475" s="166"/>
      <c r="N475" s="166"/>
      <c r="O475" s="166"/>
      <c r="P475" s="181"/>
      <c r="R475" s="183"/>
      <c r="S475" s="183"/>
      <c r="T475" s="183"/>
      <c r="U475" s="183"/>
    </row>
    <row r="476" spans="1:21" x14ac:dyDescent="0.35">
      <c r="M476" s="166"/>
      <c r="N476" s="166"/>
      <c r="O476" s="166"/>
      <c r="P476" s="181"/>
      <c r="R476" s="183"/>
      <c r="S476" s="183"/>
      <c r="T476" s="183"/>
      <c r="U476" s="183"/>
    </row>
    <row r="477" spans="1:21" x14ac:dyDescent="0.35">
      <c r="M477" s="166"/>
      <c r="N477" s="166"/>
      <c r="O477" s="166"/>
      <c r="P477" s="181"/>
      <c r="R477" s="183"/>
      <c r="S477" s="183"/>
      <c r="T477" s="183"/>
      <c r="U477" s="183"/>
    </row>
    <row r="478" spans="1:21" x14ac:dyDescent="0.35">
      <c r="M478" s="166"/>
      <c r="N478" s="166"/>
      <c r="O478" s="166"/>
      <c r="P478" s="181"/>
      <c r="R478" s="183"/>
      <c r="S478" s="183"/>
      <c r="T478" s="183"/>
      <c r="U478" s="183"/>
    </row>
    <row r="479" spans="1:21" x14ac:dyDescent="0.35">
      <c r="M479" s="166"/>
      <c r="N479" s="166"/>
      <c r="O479" s="166"/>
      <c r="P479" s="181"/>
      <c r="R479" s="183"/>
      <c r="S479" s="183"/>
      <c r="T479" s="183"/>
      <c r="U479" s="183"/>
    </row>
    <row r="480" spans="1:21" x14ac:dyDescent="0.35">
      <c r="M480" s="166"/>
      <c r="N480" s="166"/>
      <c r="O480" s="166"/>
      <c r="P480" s="181"/>
      <c r="R480" s="183"/>
      <c r="S480" s="183"/>
      <c r="T480" s="183"/>
      <c r="U480" s="183"/>
    </row>
    <row r="481" spans="13:21" x14ac:dyDescent="0.35">
      <c r="M481" s="166"/>
      <c r="N481" s="166"/>
      <c r="O481" s="166"/>
      <c r="P481" s="181"/>
      <c r="R481" s="183"/>
      <c r="S481" s="183"/>
      <c r="T481" s="183"/>
      <c r="U481" s="183"/>
    </row>
    <row r="482" spans="13:21" x14ac:dyDescent="0.35">
      <c r="M482" s="166"/>
      <c r="N482" s="166"/>
      <c r="O482" s="166"/>
      <c r="P482" s="181"/>
      <c r="R482" s="183"/>
      <c r="S482" s="183"/>
      <c r="T482" s="183"/>
      <c r="U482" s="183"/>
    </row>
    <row r="483" spans="13:21" x14ac:dyDescent="0.35">
      <c r="M483" s="166"/>
      <c r="N483" s="166"/>
      <c r="O483" s="166"/>
      <c r="P483" s="181"/>
      <c r="R483" s="183"/>
      <c r="S483" s="183"/>
      <c r="T483" s="183"/>
      <c r="U483" s="183"/>
    </row>
    <row r="484" spans="13:21" x14ac:dyDescent="0.35">
      <c r="M484" s="166"/>
      <c r="N484" s="166"/>
      <c r="O484" s="166"/>
      <c r="P484" s="181"/>
      <c r="R484" s="183"/>
      <c r="S484" s="183"/>
      <c r="T484" s="183"/>
      <c r="U484" s="183"/>
    </row>
    <row r="485" spans="13:21" x14ac:dyDescent="0.35">
      <c r="M485" s="166"/>
      <c r="N485" s="166"/>
      <c r="O485" s="166"/>
      <c r="P485" s="181"/>
      <c r="R485" s="183"/>
      <c r="S485" s="183"/>
      <c r="T485" s="183"/>
      <c r="U485" s="183"/>
    </row>
    <row r="486" spans="13:21" x14ac:dyDescent="0.35">
      <c r="M486" s="166"/>
      <c r="N486" s="166"/>
      <c r="O486" s="166"/>
      <c r="P486" s="181"/>
      <c r="R486" s="183"/>
      <c r="S486" s="183"/>
      <c r="T486" s="183"/>
      <c r="U486" s="183"/>
    </row>
    <row r="487" spans="13:21" x14ac:dyDescent="0.35">
      <c r="M487" s="166"/>
      <c r="N487" s="166"/>
      <c r="O487" s="166"/>
      <c r="P487" s="181"/>
      <c r="R487" s="183"/>
      <c r="S487" s="183"/>
      <c r="T487" s="183"/>
      <c r="U487" s="183"/>
    </row>
    <row r="488" spans="13:21" x14ac:dyDescent="0.35">
      <c r="M488" s="166"/>
      <c r="N488" s="166"/>
      <c r="O488" s="166"/>
      <c r="P488" s="181"/>
      <c r="R488" s="183"/>
      <c r="S488" s="183"/>
      <c r="T488" s="183"/>
      <c r="U488" s="183"/>
    </row>
    <row r="489" spans="13:21" x14ac:dyDescent="0.35">
      <c r="M489" s="166"/>
      <c r="N489" s="166"/>
      <c r="O489" s="166"/>
      <c r="P489" s="181"/>
      <c r="R489" s="183"/>
      <c r="S489" s="183"/>
      <c r="T489" s="183"/>
      <c r="U489" s="183"/>
    </row>
    <row r="490" spans="13:21" x14ac:dyDescent="0.35">
      <c r="M490" s="166"/>
      <c r="N490" s="166"/>
      <c r="O490" s="166"/>
      <c r="P490" s="181"/>
      <c r="R490" s="183"/>
      <c r="S490" s="183"/>
      <c r="T490" s="183"/>
      <c r="U490" s="183"/>
    </row>
    <row r="491" spans="13:21" x14ac:dyDescent="0.35">
      <c r="M491" s="166"/>
      <c r="N491" s="166"/>
      <c r="O491" s="166"/>
      <c r="P491" s="181"/>
      <c r="R491" s="183"/>
      <c r="S491" s="183"/>
      <c r="T491" s="183"/>
      <c r="U491" s="183"/>
    </row>
    <row r="492" spans="13:21" x14ac:dyDescent="0.35">
      <c r="M492" s="166"/>
      <c r="N492" s="166"/>
      <c r="O492" s="166"/>
      <c r="P492" s="181"/>
      <c r="R492" s="183"/>
      <c r="S492" s="183"/>
      <c r="T492" s="183"/>
      <c r="U492" s="183"/>
    </row>
    <row r="493" spans="13:21" x14ac:dyDescent="0.35">
      <c r="M493" s="166"/>
      <c r="N493" s="166"/>
      <c r="O493" s="166"/>
      <c r="P493" s="181"/>
      <c r="R493" s="183"/>
      <c r="S493" s="183"/>
      <c r="T493" s="183"/>
      <c r="U493" s="183"/>
    </row>
    <row r="494" spans="13:21" x14ac:dyDescent="0.35">
      <c r="M494" s="166"/>
      <c r="N494" s="166"/>
      <c r="O494" s="166"/>
      <c r="P494" s="181"/>
      <c r="R494" s="183"/>
      <c r="S494" s="183"/>
      <c r="T494" s="183"/>
      <c r="U494" s="183"/>
    </row>
    <row r="495" spans="13:21" x14ac:dyDescent="0.35">
      <c r="M495" s="166"/>
      <c r="N495" s="166"/>
      <c r="O495" s="166"/>
      <c r="P495" s="181"/>
      <c r="R495" s="183"/>
      <c r="S495" s="183"/>
      <c r="T495" s="183"/>
      <c r="U495" s="183"/>
    </row>
    <row r="496" spans="13:21" x14ac:dyDescent="0.35">
      <c r="M496" s="166"/>
      <c r="N496" s="166"/>
      <c r="O496" s="166"/>
      <c r="P496" s="181"/>
      <c r="R496" s="183"/>
      <c r="S496" s="183"/>
      <c r="T496" s="183"/>
      <c r="U496" s="183"/>
    </row>
    <row r="497" spans="13:21" x14ac:dyDescent="0.35">
      <c r="M497" s="166"/>
      <c r="N497" s="166"/>
      <c r="O497" s="166"/>
      <c r="P497" s="181"/>
      <c r="R497" s="183"/>
      <c r="S497" s="183"/>
      <c r="T497" s="183"/>
      <c r="U497" s="183"/>
    </row>
    <row r="498" spans="13:21" x14ac:dyDescent="0.35">
      <c r="M498" s="166"/>
      <c r="N498" s="166"/>
      <c r="O498" s="166"/>
      <c r="P498" s="181"/>
      <c r="R498" s="183"/>
      <c r="S498" s="183"/>
      <c r="T498" s="183"/>
      <c r="U498" s="183"/>
    </row>
    <row r="499" spans="13:21" x14ac:dyDescent="0.35">
      <c r="M499" s="166"/>
      <c r="N499" s="166"/>
      <c r="O499" s="166"/>
      <c r="P499" s="181"/>
      <c r="R499" s="183"/>
      <c r="S499" s="183"/>
      <c r="T499" s="183"/>
      <c r="U499" s="183"/>
    </row>
    <row r="500" spans="13:21" x14ac:dyDescent="0.35">
      <c r="M500" s="166"/>
      <c r="N500" s="166"/>
      <c r="O500" s="166"/>
      <c r="P500" s="181"/>
      <c r="R500" s="183"/>
      <c r="S500" s="183"/>
      <c r="T500" s="183"/>
      <c r="U500" s="183"/>
    </row>
    <row r="501" spans="13:21" x14ac:dyDescent="0.35">
      <c r="M501" s="166"/>
      <c r="N501" s="166"/>
      <c r="O501" s="166"/>
      <c r="P501" s="181"/>
      <c r="R501" s="183"/>
      <c r="S501" s="183"/>
      <c r="T501" s="183"/>
      <c r="U501" s="183"/>
    </row>
    <row r="502" spans="13:21" x14ac:dyDescent="0.35">
      <c r="M502" s="166"/>
      <c r="N502" s="166"/>
      <c r="O502" s="166"/>
      <c r="P502" s="181"/>
      <c r="R502" s="183"/>
      <c r="S502" s="183"/>
      <c r="T502" s="183"/>
      <c r="U502" s="183"/>
    </row>
    <row r="503" spans="13:21" x14ac:dyDescent="0.35">
      <c r="M503" s="166"/>
      <c r="N503" s="166"/>
      <c r="O503" s="166"/>
      <c r="P503" s="181"/>
      <c r="R503" s="183"/>
      <c r="S503" s="183"/>
      <c r="T503" s="183"/>
      <c r="U503" s="183"/>
    </row>
    <row r="504" spans="13:21" x14ac:dyDescent="0.35">
      <c r="M504" s="166"/>
      <c r="N504" s="166"/>
      <c r="O504" s="166"/>
      <c r="P504" s="181"/>
      <c r="R504" s="183"/>
      <c r="S504" s="183"/>
      <c r="T504" s="183"/>
      <c r="U504" s="183"/>
    </row>
    <row r="505" spans="13:21" x14ac:dyDescent="0.35">
      <c r="M505" s="166"/>
      <c r="N505" s="166"/>
      <c r="O505" s="166"/>
      <c r="P505" s="181"/>
      <c r="R505" s="183"/>
      <c r="S505" s="183"/>
      <c r="T505" s="183"/>
      <c r="U505" s="183"/>
    </row>
    <row r="506" spans="13:21" x14ac:dyDescent="0.35">
      <c r="M506" s="166"/>
      <c r="N506" s="166"/>
      <c r="O506" s="166"/>
      <c r="P506" s="181"/>
      <c r="R506" s="183"/>
      <c r="S506" s="183"/>
      <c r="T506" s="183"/>
      <c r="U506" s="183"/>
    </row>
    <row r="507" spans="13:21" x14ac:dyDescent="0.35">
      <c r="M507" s="166"/>
      <c r="N507" s="166"/>
      <c r="O507" s="166"/>
      <c r="P507" s="181"/>
      <c r="R507" s="183"/>
      <c r="S507" s="183"/>
      <c r="T507" s="183"/>
      <c r="U507" s="183"/>
    </row>
    <row r="508" spans="13:21" x14ac:dyDescent="0.35">
      <c r="M508" s="166"/>
      <c r="N508" s="166"/>
      <c r="O508" s="166"/>
      <c r="P508" s="181"/>
      <c r="R508" s="183"/>
      <c r="S508" s="183"/>
      <c r="T508" s="183"/>
      <c r="U508" s="183"/>
    </row>
    <row r="509" spans="13:21" x14ac:dyDescent="0.35">
      <c r="M509" s="166"/>
      <c r="N509" s="166"/>
      <c r="O509" s="166"/>
      <c r="P509" s="181"/>
      <c r="R509" s="183"/>
      <c r="S509" s="183"/>
      <c r="T509" s="183"/>
      <c r="U509" s="183"/>
    </row>
    <row r="510" spans="13:21" x14ac:dyDescent="0.35">
      <c r="M510" s="166"/>
      <c r="N510" s="166"/>
      <c r="O510" s="166"/>
      <c r="P510" s="181"/>
      <c r="R510" s="183"/>
      <c r="S510" s="183"/>
      <c r="T510" s="183"/>
      <c r="U510" s="183"/>
    </row>
    <row r="511" spans="13:21" x14ac:dyDescent="0.35">
      <c r="M511" s="166"/>
      <c r="N511" s="166"/>
      <c r="O511" s="166"/>
      <c r="P511" s="181"/>
      <c r="R511" s="183"/>
      <c r="S511" s="183"/>
      <c r="T511" s="183"/>
      <c r="U511" s="183"/>
    </row>
    <row r="512" spans="13:21" x14ac:dyDescent="0.35">
      <c r="M512" s="166"/>
      <c r="N512" s="166"/>
      <c r="O512" s="166"/>
      <c r="P512" s="181"/>
      <c r="R512" s="183"/>
      <c r="S512" s="183"/>
      <c r="T512" s="183"/>
      <c r="U512" s="183"/>
    </row>
    <row r="513" spans="13:21" x14ac:dyDescent="0.35">
      <c r="M513" s="166"/>
      <c r="N513" s="166"/>
      <c r="O513" s="166"/>
      <c r="P513" s="181"/>
      <c r="R513" s="183"/>
      <c r="S513" s="183"/>
      <c r="T513" s="183"/>
      <c r="U513" s="183"/>
    </row>
    <row r="514" spans="13:21" x14ac:dyDescent="0.35">
      <c r="M514" s="166"/>
      <c r="N514" s="166"/>
      <c r="O514" s="166"/>
      <c r="P514" s="181"/>
      <c r="R514" s="183"/>
      <c r="S514" s="183"/>
      <c r="T514" s="183"/>
      <c r="U514" s="183"/>
    </row>
    <row r="515" spans="13:21" x14ac:dyDescent="0.35">
      <c r="M515" s="166"/>
      <c r="N515" s="166"/>
      <c r="O515" s="166"/>
      <c r="P515" s="181"/>
      <c r="R515" s="183"/>
      <c r="S515" s="183"/>
      <c r="T515" s="183"/>
      <c r="U515" s="183"/>
    </row>
    <row r="516" spans="13:21" x14ac:dyDescent="0.35">
      <c r="M516" s="166"/>
      <c r="N516" s="166"/>
      <c r="O516" s="166"/>
      <c r="P516" s="181"/>
      <c r="R516" s="183"/>
      <c r="S516" s="183"/>
      <c r="T516" s="183"/>
      <c r="U516" s="183"/>
    </row>
    <row r="517" spans="13:21" x14ac:dyDescent="0.35">
      <c r="M517" s="166"/>
      <c r="N517" s="166"/>
      <c r="O517" s="166"/>
      <c r="P517" s="181"/>
      <c r="R517" s="183"/>
      <c r="S517" s="183"/>
      <c r="T517" s="183"/>
      <c r="U517" s="183"/>
    </row>
    <row r="518" spans="13:21" x14ac:dyDescent="0.35">
      <c r="M518" s="166"/>
      <c r="N518" s="166"/>
      <c r="O518" s="166"/>
      <c r="P518" s="181"/>
      <c r="R518" s="183"/>
      <c r="S518" s="183"/>
      <c r="T518" s="183"/>
      <c r="U518" s="183"/>
    </row>
    <row r="519" spans="13:21" x14ac:dyDescent="0.35">
      <c r="M519" s="166"/>
      <c r="N519" s="166"/>
      <c r="O519" s="166"/>
      <c r="P519" s="181"/>
      <c r="R519" s="183"/>
      <c r="S519" s="183"/>
      <c r="T519" s="183"/>
      <c r="U519" s="183"/>
    </row>
    <row r="520" spans="13:21" x14ac:dyDescent="0.35">
      <c r="M520" s="166"/>
      <c r="N520" s="166"/>
      <c r="O520" s="166"/>
      <c r="P520" s="181"/>
      <c r="R520" s="183"/>
      <c r="S520" s="183"/>
      <c r="T520" s="183"/>
      <c r="U520" s="183"/>
    </row>
    <row r="521" spans="13:21" x14ac:dyDescent="0.35">
      <c r="M521" s="166"/>
      <c r="N521" s="166"/>
      <c r="O521" s="166"/>
      <c r="P521" s="181"/>
      <c r="R521" s="183"/>
      <c r="S521" s="183"/>
      <c r="T521" s="183"/>
      <c r="U521" s="183"/>
    </row>
    <row r="522" spans="13:21" x14ac:dyDescent="0.35">
      <c r="M522" s="166"/>
      <c r="N522" s="166"/>
      <c r="O522" s="166"/>
      <c r="P522" s="181"/>
      <c r="R522" s="183"/>
      <c r="S522" s="183"/>
      <c r="T522" s="183"/>
      <c r="U522" s="183"/>
    </row>
    <row r="523" spans="13:21" x14ac:dyDescent="0.35">
      <c r="M523" s="166"/>
      <c r="N523" s="166"/>
      <c r="O523" s="166"/>
      <c r="P523" s="181"/>
      <c r="R523" s="183"/>
      <c r="S523" s="183"/>
      <c r="T523" s="183"/>
      <c r="U523" s="183"/>
    </row>
    <row r="524" spans="13:21" x14ac:dyDescent="0.35">
      <c r="M524" s="166"/>
      <c r="N524" s="166"/>
      <c r="O524" s="166"/>
      <c r="P524" s="181"/>
      <c r="R524" s="183"/>
      <c r="S524" s="183"/>
      <c r="T524" s="183"/>
      <c r="U524" s="183"/>
    </row>
    <row r="525" spans="13:21" x14ac:dyDescent="0.35">
      <c r="M525" s="166"/>
      <c r="N525" s="166"/>
      <c r="O525" s="166"/>
      <c r="P525" s="181"/>
      <c r="R525" s="183"/>
      <c r="S525" s="183"/>
      <c r="T525" s="183"/>
      <c r="U525" s="183"/>
    </row>
    <row r="526" spans="13:21" x14ac:dyDescent="0.35">
      <c r="M526" s="166"/>
      <c r="N526" s="166"/>
      <c r="O526" s="166"/>
      <c r="P526" s="181"/>
      <c r="R526" s="183"/>
      <c r="S526" s="183"/>
      <c r="T526" s="183"/>
      <c r="U526" s="183"/>
    </row>
    <row r="527" spans="13:21" x14ac:dyDescent="0.35">
      <c r="M527" s="166"/>
      <c r="N527" s="166"/>
      <c r="O527" s="166"/>
      <c r="P527" s="181"/>
      <c r="R527" s="183"/>
      <c r="S527" s="183"/>
      <c r="T527" s="183"/>
      <c r="U527" s="183"/>
    </row>
    <row r="528" spans="13:21" x14ac:dyDescent="0.35">
      <c r="M528" s="166"/>
      <c r="N528" s="166"/>
      <c r="O528" s="166"/>
      <c r="P528" s="181"/>
      <c r="R528" s="183"/>
      <c r="S528" s="183"/>
      <c r="T528" s="183"/>
      <c r="U528" s="183"/>
    </row>
    <row r="529" spans="13:21" x14ac:dyDescent="0.35">
      <c r="M529" s="166"/>
      <c r="N529" s="166"/>
      <c r="O529" s="166"/>
      <c r="P529" s="181"/>
      <c r="R529" s="183"/>
      <c r="S529" s="183"/>
      <c r="T529" s="183"/>
      <c r="U529" s="183"/>
    </row>
    <row r="530" spans="13:21" x14ac:dyDescent="0.35">
      <c r="M530" s="166"/>
      <c r="N530" s="166"/>
      <c r="O530" s="166"/>
      <c r="P530" s="181"/>
      <c r="R530" s="183"/>
      <c r="S530" s="183"/>
      <c r="T530" s="183"/>
      <c r="U530" s="183"/>
    </row>
    <row r="531" spans="13:21" x14ac:dyDescent="0.35">
      <c r="M531" s="166"/>
      <c r="N531" s="166"/>
      <c r="O531" s="166"/>
      <c r="P531" s="181"/>
      <c r="R531" s="183"/>
      <c r="S531" s="183"/>
      <c r="T531" s="183"/>
      <c r="U531" s="183"/>
    </row>
    <row r="532" spans="13:21" x14ac:dyDescent="0.35">
      <c r="M532" s="166"/>
      <c r="N532" s="166"/>
      <c r="O532" s="166"/>
      <c r="P532" s="181"/>
      <c r="R532" s="183"/>
      <c r="S532" s="183"/>
      <c r="T532" s="183"/>
      <c r="U532" s="183"/>
    </row>
    <row r="533" spans="13:21" x14ac:dyDescent="0.35">
      <c r="M533" s="166"/>
      <c r="N533" s="166"/>
      <c r="O533" s="166"/>
      <c r="P533" s="181"/>
      <c r="R533" s="183"/>
      <c r="S533" s="183"/>
      <c r="T533" s="183"/>
      <c r="U533" s="183"/>
    </row>
    <row r="534" spans="13:21" x14ac:dyDescent="0.35">
      <c r="M534" s="166"/>
      <c r="N534" s="166"/>
      <c r="O534" s="166"/>
      <c r="P534" s="181"/>
      <c r="R534" s="183"/>
      <c r="S534" s="183"/>
      <c r="T534" s="183"/>
      <c r="U534" s="183"/>
    </row>
    <row r="535" spans="13:21" x14ac:dyDescent="0.35">
      <c r="M535" s="166"/>
      <c r="N535" s="166"/>
      <c r="O535" s="166"/>
      <c r="P535" s="181"/>
      <c r="R535" s="183"/>
      <c r="S535" s="183"/>
      <c r="T535" s="183"/>
      <c r="U535" s="183"/>
    </row>
    <row r="536" spans="13:21" x14ac:dyDescent="0.35">
      <c r="M536" s="166"/>
      <c r="N536" s="166"/>
      <c r="O536" s="166"/>
      <c r="P536" s="181"/>
      <c r="R536" s="183"/>
      <c r="S536" s="183"/>
      <c r="T536" s="183"/>
      <c r="U536" s="183"/>
    </row>
    <row r="537" spans="13:21" x14ac:dyDescent="0.35">
      <c r="M537" s="166"/>
      <c r="N537" s="166"/>
      <c r="O537" s="166"/>
      <c r="P537" s="181"/>
      <c r="R537" s="183"/>
      <c r="S537" s="183"/>
      <c r="T537" s="183"/>
      <c r="U537" s="183"/>
    </row>
    <row r="538" spans="13:21" x14ac:dyDescent="0.35">
      <c r="M538" s="166"/>
      <c r="N538" s="166"/>
      <c r="O538" s="166"/>
      <c r="P538" s="181"/>
      <c r="R538" s="183"/>
      <c r="S538" s="183"/>
      <c r="T538" s="183"/>
      <c r="U538" s="183"/>
    </row>
    <row r="539" spans="13:21" x14ac:dyDescent="0.35">
      <c r="M539" s="166"/>
      <c r="N539" s="166"/>
      <c r="O539" s="166"/>
      <c r="P539" s="181"/>
      <c r="R539" s="183"/>
      <c r="S539" s="183"/>
      <c r="T539" s="183"/>
      <c r="U539" s="183"/>
    </row>
    <row r="540" spans="13:21" x14ac:dyDescent="0.35">
      <c r="M540" s="166"/>
      <c r="N540" s="166"/>
      <c r="O540" s="166"/>
      <c r="P540" s="181"/>
      <c r="R540" s="183"/>
      <c r="S540" s="183"/>
      <c r="T540" s="183"/>
      <c r="U540" s="183"/>
    </row>
    <row r="541" spans="13:21" x14ac:dyDescent="0.35">
      <c r="M541" s="166"/>
      <c r="N541" s="166"/>
      <c r="O541" s="166"/>
      <c r="P541" s="181"/>
      <c r="R541" s="183"/>
      <c r="S541" s="183"/>
      <c r="T541" s="183"/>
      <c r="U541" s="183"/>
    </row>
    <row r="542" spans="13:21" x14ac:dyDescent="0.35">
      <c r="M542" s="166"/>
      <c r="N542" s="166"/>
      <c r="O542" s="166"/>
      <c r="P542" s="181"/>
      <c r="R542" s="183"/>
      <c r="S542" s="183"/>
      <c r="T542" s="183"/>
      <c r="U542" s="183"/>
    </row>
    <row r="543" spans="13:21" x14ac:dyDescent="0.35">
      <c r="M543" s="166"/>
      <c r="N543" s="166"/>
      <c r="O543" s="166"/>
      <c r="P543" s="181"/>
      <c r="R543" s="183"/>
      <c r="S543" s="183"/>
      <c r="T543" s="183"/>
      <c r="U543" s="183"/>
    </row>
    <row r="544" spans="13:21" x14ac:dyDescent="0.35">
      <c r="M544" s="166"/>
      <c r="N544" s="166"/>
      <c r="O544" s="166"/>
      <c r="P544" s="181"/>
      <c r="R544" s="183"/>
      <c r="S544" s="183"/>
      <c r="T544" s="183"/>
      <c r="U544" s="183"/>
    </row>
    <row r="545" spans="13:21" x14ac:dyDescent="0.35">
      <c r="M545" s="166"/>
      <c r="N545" s="166"/>
      <c r="O545" s="166"/>
      <c r="P545" s="181"/>
      <c r="R545" s="183"/>
      <c r="S545" s="183"/>
      <c r="T545" s="183"/>
      <c r="U545" s="183"/>
    </row>
    <row r="546" spans="13:21" x14ac:dyDescent="0.35">
      <c r="M546" s="166"/>
      <c r="N546" s="166"/>
      <c r="O546" s="166"/>
      <c r="P546" s="181"/>
      <c r="R546" s="183"/>
      <c r="S546" s="183"/>
      <c r="T546" s="183"/>
      <c r="U546" s="183"/>
    </row>
    <row r="547" spans="13:21" x14ac:dyDescent="0.35">
      <c r="M547" s="166"/>
      <c r="N547" s="166"/>
      <c r="O547" s="166"/>
      <c r="P547" s="181"/>
      <c r="R547" s="183"/>
      <c r="S547" s="183"/>
      <c r="T547" s="183"/>
      <c r="U547" s="183"/>
    </row>
    <row r="548" spans="13:21" x14ac:dyDescent="0.35">
      <c r="M548" s="166"/>
      <c r="N548" s="166"/>
      <c r="O548" s="166"/>
      <c r="P548" s="181"/>
      <c r="R548" s="183"/>
      <c r="S548" s="183"/>
      <c r="T548" s="183"/>
      <c r="U548" s="183"/>
    </row>
    <row r="549" spans="13:21" x14ac:dyDescent="0.35">
      <c r="M549" s="166"/>
      <c r="N549" s="166"/>
      <c r="O549" s="166"/>
      <c r="P549" s="181"/>
      <c r="R549" s="183"/>
      <c r="S549" s="183"/>
      <c r="T549" s="183"/>
      <c r="U549" s="183"/>
    </row>
    <row r="550" spans="13:21" x14ac:dyDescent="0.35">
      <c r="M550" s="166"/>
      <c r="N550" s="166"/>
      <c r="O550" s="166"/>
      <c r="P550" s="181"/>
      <c r="R550" s="183"/>
      <c r="S550" s="183"/>
      <c r="T550" s="183"/>
      <c r="U550" s="183"/>
    </row>
    <row r="551" spans="13:21" x14ac:dyDescent="0.35">
      <c r="M551" s="166"/>
      <c r="N551" s="166"/>
      <c r="O551" s="166"/>
      <c r="P551" s="181"/>
      <c r="R551" s="183"/>
      <c r="S551" s="183"/>
      <c r="T551" s="183"/>
      <c r="U551" s="183"/>
    </row>
    <row r="552" spans="13:21" x14ac:dyDescent="0.35">
      <c r="M552" s="166"/>
      <c r="N552" s="166"/>
      <c r="O552" s="166"/>
      <c r="P552" s="181"/>
      <c r="R552" s="183"/>
      <c r="S552" s="183"/>
      <c r="T552" s="183"/>
      <c r="U552" s="183"/>
    </row>
    <row r="553" spans="13:21" x14ac:dyDescent="0.35">
      <c r="M553" s="166"/>
      <c r="N553" s="166"/>
      <c r="O553" s="166"/>
      <c r="P553" s="181"/>
      <c r="R553" s="183"/>
      <c r="S553" s="183"/>
      <c r="T553" s="183"/>
      <c r="U553" s="183"/>
    </row>
    <row r="554" spans="13:21" x14ac:dyDescent="0.35">
      <c r="M554" s="166"/>
      <c r="N554" s="166"/>
      <c r="O554" s="166"/>
      <c r="P554" s="181"/>
      <c r="R554" s="183"/>
      <c r="S554" s="183"/>
      <c r="T554" s="183"/>
      <c r="U554" s="183"/>
    </row>
    <row r="555" spans="13:21" x14ac:dyDescent="0.35">
      <c r="M555" s="166"/>
      <c r="N555" s="166"/>
      <c r="O555" s="166"/>
      <c r="P555" s="181"/>
      <c r="R555" s="183"/>
      <c r="S555" s="183"/>
      <c r="T555" s="183"/>
      <c r="U555" s="183"/>
    </row>
    <row r="556" spans="13:21" x14ac:dyDescent="0.35">
      <c r="M556" s="166"/>
      <c r="N556" s="166"/>
      <c r="O556" s="166"/>
      <c r="P556" s="181"/>
      <c r="R556" s="183"/>
      <c r="S556" s="183"/>
      <c r="T556" s="183"/>
      <c r="U556" s="183"/>
    </row>
    <row r="557" spans="13:21" x14ac:dyDescent="0.35">
      <c r="M557" s="166"/>
      <c r="N557" s="166"/>
      <c r="O557" s="166"/>
      <c r="P557" s="181"/>
      <c r="R557" s="183"/>
      <c r="S557" s="183"/>
      <c r="T557" s="183"/>
      <c r="U557" s="183"/>
    </row>
    <row r="558" spans="13:21" x14ac:dyDescent="0.35">
      <c r="M558" s="166"/>
      <c r="N558" s="166"/>
      <c r="O558" s="166"/>
      <c r="P558" s="181"/>
      <c r="R558" s="183"/>
      <c r="S558" s="183"/>
      <c r="T558" s="183"/>
      <c r="U558" s="183"/>
    </row>
    <row r="559" spans="13:21" x14ac:dyDescent="0.35">
      <c r="M559" s="166"/>
      <c r="N559" s="166"/>
      <c r="O559" s="166"/>
      <c r="P559" s="181"/>
      <c r="R559" s="183"/>
      <c r="S559" s="183"/>
      <c r="T559" s="183"/>
      <c r="U559" s="183"/>
    </row>
    <row r="560" spans="13:21" x14ac:dyDescent="0.35">
      <c r="M560" s="166"/>
      <c r="N560" s="166"/>
      <c r="O560" s="166"/>
      <c r="P560" s="181"/>
      <c r="R560" s="183"/>
      <c r="S560" s="183"/>
      <c r="T560" s="183"/>
      <c r="U560" s="183"/>
    </row>
    <row r="561" spans="13:21" x14ac:dyDescent="0.35">
      <c r="M561" s="166"/>
      <c r="N561" s="166"/>
      <c r="O561" s="166"/>
      <c r="P561" s="181"/>
      <c r="R561" s="183"/>
      <c r="S561" s="183"/>
      <c r="T561" s="183"/>
      <c r="U561" s="183"/>
    </row>
    <row r="562" spans="13:21" x14ac:dyDescent="0.35">
      <c r="M562" s="166"/>
      <c r="N562" s="166"/>
      <c r="O562" s="166"/>
      <c r="P562" s="181"/>
      <c r="R562" s="183"/>
      <c r="S562" s="183"/>
      <c r="T562" s="183"/>
      <c r="U562" s="183"/>
    </row>
    <row r="563" spans="13:21" x14ac:dyDescent="0.35">
      <c r="M563" s="166"/>
      <c r="N563" s="166"/>
      <c r="O563" s="166"/>
      <c r="P563" s="181"/>
      <c r="R563" s="183"/>
      <c r="S563" s="183"/>
      <c r="T563" s="183"/>
      <c r="U563" s="183"/>
    </row>
    <row r="564" spans="13:21" x14ac:dyDescent="0.35">
      <c r="M564" s="166"/>
      <c r="N564" s="166"/>
      <c r="O564" s="166"/>
      <c r="P564" s="181"/>
      <c r="R564" s="183"/>
      <c r="S564" s="183"/>
      <c r="T564" s="183"/>
      <c r="U564" s="183"/>
    </row>
    <row r="565" spans="13:21" x14ac:dyDescent="0.35">
      <c r="M565" s="166"/>
      <c r="N565" s="166"/>
      <c r="O565" s="166"/>
      <c r="P565" s="181"/>
      <c r="R565" s="183"/>
      <c r="S565" s="183"/>
      <c r="T565" s="183"/>
      <c r="U565" s="183"/>
    </row>
    <row r="566" spans="13:21" x14ac:dyDescent="0.35">
      <c r="M566" s="166"/>
      <c r="N566" s="166"/>
      <c r="O566" s="166"/>
      <c r="P566" s="181"/>
      <c r="R566" s="183"/>
      <c r="S566" s="183"/>
      <c r="T566" s="183"/>
      <c r="U566" s="183"/>
    </row>
    <row r="567" spans="13:21" x14ac:dyDescent="0.35">
      <c r="M567" s="166"/>
      <c r="N567" s="166"/>
      <c r="O567" s="166"/>
      <c r="P567" s="181"/>
      <c r="R567" s="183"/>
      <c r="S567" s="183"/>
      <c r="T567" s="183"/>
      <c r="U567" s="183"/>
    </row>
    <row r="568" spans="13:21" x14ac:dyDescent="0.35">
      <c r="M568" s="166"/>
      <c r="N568" s="166"/>
      <c r="O568" s="166"/>
      <c r="P568" s="181"/>
      <c r="R568" s="183"/>
      <c r="S568" s="183"/>
      <c r="T568" s="183"/>
      <c r="U568" s="183"/>
    </row>
    <row r="569" spans="13:21" x14ac:dyDescent="0.35">
      <c r="M569" s="166"/>
      <c r="N569" s="166"/>
      <c r="O569" s="166"/>
      <c r="P569" s="181"/>
      <c r="R569" s="183"/>
      <c r="S569" s="183"/>
      <c r="T569" s="183"/>
      <c r="U569" s="183"/>
    </row>
    <row r="570" spans="13:21" x14ac:dyDescent="0.35">
      <c r="M570" s="166"/>
      <c r="N570" s="166"/>
      <c r="O570" s="166"/>
      <c r="P570" s="181"/>
      <c r="R570" s="183"/>
      <c r="S570" s="183"/>
      <c r="T570" s="183"/>
      <c r="U570" s="183"/>
    </row>
    <row r="571" spans="13:21" x14ac:dyDescent="0.35">
      <c r="M571" s="166"/>
      <c r="N571" s="166"/>
      <c r="O571" s="166"/>
      <c r="P571" s="181"/>
      <c r="R571" s="183"/>
      <c r="S571" s="183"/>
      <c r="T571" s="183"/>
      <c r="U571" s="183"/>
    </row>
    <row r="572" spans="13:21" x14ac:dyDescent="0.35">
      <c r="M572" s="166"/>
      <c r="N572" s="166"/>
      <c r="O572" s="166"/>
      <c r="P572" s="181"/>
      <c r="R572" s="183"/>
      <c r="S572" s="183"/>
      <c r="T572" s="183"/>
      <c r="U572" s="183"/>
    </row>
    <row r="573" spans="13:21" x14ac:dyDescent="0.35">
      <c r="M573" s="166"/>
      <c r="N573" s="166"/>
      <c r="O573" s="166"/>
      <c r="P573" s="181"/>
      <c r="R573" s="183"/>
      <c r="S573" s="183"/>
      <c r="T573" s="183"/>
      <c r="U573" s="183"/>
    </row>
    <row r="574" spans="13:21" x14ac:dyDescent="0.35">
      <c r="M574" s="166"/>
      <c r="N574" s="166"/>
      <c r="O574" s="166"/>
      <c r="P574" s="181"/>
      <c r="R574" s="183"/>
      <c r="S574" s="183"/>
      <c r="T574" s="183"/>
      <c r="U574" s="183"/>
    </row>
    <row r="575" spans="13:21" x14ac:dyDescent="0.35">
      <c r="M575" s="166"/>
      <c r="N575" s="166"/>
      <c r="O575" s="166"/>
      <c r="P575" s="181"/>
      <c r="R575" s="183"/>
      <c r="S575" s="183"/>
      <c r="T575" s="183"/>
      <c r="U575" s="183"/>
    </row>
    <row r="576" spans="13:21" x14ac:dyDescent="0.35">
      <c r="M576" s="166"/>
      <c r="N576" s="166"/>
      <c r="O576" s="166"/>
      <c r="P576" s="181"/>
      <c r="R576" s="183"/>
      <c r="S576" s="183"/>
      <c r="T576" s="183"/>
      <c r="U576" s="183"/>
    </row>
    <row r="577" spans="13:21" x14ac:dyDescent="0.35">
      <c r="M577" s="166"/>
      <c r="N577" s="166"/>
      <c r="O577" s="166"/>
      <c r="P577" s="181"/>
      <c r="R577" s="183"/>
      <c r="S577" s="183"/>
      <c r="T577" s="183"/>
      <c r="U577" s="183"/>
    </row>
    <row r="578" spans="13:21" x14ac:dyDescent="0.35">
      <c r="M578" s="166"/>
      <c r="N578" s="166"/>
      <c r="O578" s="166"/>
      <c r="P578" s="181"/>
      <c r="R578" s="183"/>
      <c r="S578" s="183"/>
      <c r="T578" s="183"/>
      <c r="U578" s="183"/>
    </row>
    <row r="579" spans="13:21" x14ac:dyDescent="0.35">
      <c r="M579" s="166"/>
      <c r="N579" s="166"/>
      <c r="O579" s="166"/>
      <c r="P579" s="181"/>
      <c r="R579" s="183"/>
      <c r="S579" s="183"/>
      <c r="T579" s="183"/>
      <c r="U579" s="183"/>
    </row>
    <row r="580" spans="13:21" x14ac:dyDescent="0.35">
      <c r="M580" s="166"/>
      <c r="N580" s="166"/>
      <c r="O580" s="166"/>
      <c r="P580" s="181"/>
      <c r="R580" s="183"/>
      <c r="S580" s="183"/>
      <c r="T580" s="183"/>
      <c r="U580" s="183"/>
    </row>
    <row r="581" spans="13:21" x14ac:dyDescent="0.35">
      <c r="M581" s="166"/>
      <c r="N581" s="166"/>
      <c r="O581" s="166"/>
      <c r="P581" s="181"/>
      <c r="R581" s="183"/>
      <c r="S581" s="183"/>
      <c r="T581" s="183"/>
      <c r="U581" s="183"/>
    </row>
    <row r="582" spans="13:21" x14ac:dyDescent="0.35">
      <c r="M582" s="166"/>
      <c r="N582" s="166"/>
      <c r="O582" s="166"/>
      <c r="P582" s="181"/>
      <c r="R582" s="183"/>
      <c r="S582" s="183"/>
      <c r="T582" s="183"/>
      <c r="U582" s="183"/>
    </row>
    <row r="583" spans="13:21" x14ac:dyDescent="0.35">
      <c r="M583" s="166"/>
      <c r="N583" s="166"/>
      <c r="O583" s="166"/>
      <c r="P583" s="181"/>
      <c r="R583" s="183"/>
      <c r="S583" s="183"/>
      <c r="T583" s="183"/>
      <c r="U583" s="183"/>
    </row>
    <row r="584" spans="13:21" x14ac:dyDescent="0.35">
      <c r="M584" s="166"/>
      <c r="N584" s="166"/>
      <c r="O584" s="166"/>
      <c r="P584" s="181"/>
      <c r="R584" s="183"/>
      <c r="S584" s="183"/>
      <c r="T584" s="183"/>
      <c r="U584" s="183"/>
    </row>
    <row r="585" spans="13:21" x14ac:dyDescent="0.35">
      <c r="M585" s="166"/>
      <c r="N585" s="166"/>
      <c r="O585" s="166"/>
      <c r="P585" s="181"/>
      <c r="R585" s="183"/>
      <c r="S585" s="183"/>
      <c r="T585" s="183"/>
      <c r="U585" s="183"/>
    </row>
    <row r="586" spans="13:21" x14ac:dyDescent="0.35">
      <c r="M586" s="166"/>
      <c r="N586" s="166"/>
      <c r="O586" s="166"/>
      <c r="P586" s="181"/>
      <c r="R586" s="183"/>
      <c r="S586" s="183"/>
      <c r="T586" s="183"/>
      <c r="U586" s="183"/>
    </row>
    <row r="587" spans="13:21" x14ac:dyDescent="0.35">
      <c r="M587" s="166"/>
      <c r="N587" s="166"/>
      <c r="O587" s="166"/>
      <c r="P587" s="181"/>
      <c r="R587" s="183"/>
      <c r="S587" s="183"/>
      <c r="T587" s="183"/>
      <c r="U587" s="183"/>
    </row>
    <row r="588" spans="13:21" x14ac:dyDescent="0.35">
      <c r="M588" s="166"/>
      <c r="N588" s="166"/>
      <c r="O588" s="166"/>
      <c r="P588" s="181"/>
      <c r="R588" s="183"/>
      <c r="S588" s="183"/>
      <c r="T588" s="183"/>
      <c r="U588" s="183"/>
    </row>
    <row r="589" spans="13:21" x14ac:dyDescent="0.35">
      <c r="M589" s="166"/>
      <c r="N589" s="166"/>
      <c r="O589" s="166"/>
      <c r="P589" s="181"/>
      <c r="R589" s="183"/>
      <c r="S589" s="183"/>
      <c r="T589" s="183"/>
      <c r="U589" s="183"/>
    </row>
    <row r="590" spans="13:21" x14ac:dyDescent="0.35">
      <c r="M590" s="166"/>
      <c r="N590" s="166"/>
      <c r="O590" s="166"/>
      <c r="P590" s="181"/>
      <c r="R590" s="183"/>
      <c r="S590" s="183"/>
      <c r="T590" s="183"/>
      <c r="U590" s="183"/>
    </row>
    <row r="591" spans="13:21" x14ac:dyDescent="0.35">
      <c r="M591" s="166"/>
      <c r="N591" s="166"/>
      <c r="O591" s="166"/>
      <c r="P591" s="181"/>
      <c r="R591" s="183"/>
      <c r="S591" s="183"/>
      <c r="T591" s="183"/>
      <c r="U591" s="183"/>
    </row>
    <row r="592" spans="13:21" x14ac:dyDescent="0.35">
      <c r="M592" s="166"/>
      <c r="N592" s="166"/>
      <c r="O592" s="166"/>
      <c r="P592" s="181"/>
      <c r="R592" s="183"/>
      <c r="S592" s="183"/>
      <c r="T592" s="183"/>
      <c r="U592" s="183"/>
    </row>
    <row r="593" spans="13:21" x14ac:dyDescent="0.35">
      <c r="M593" s="166"/>
      <c r="N593" s="166"/>
      <c r="O593" s="166"/>
      <c r="P593" s="181"/>
      <c r="R593" s="183"/>
      <c r="S593" s="183"/>
      <c r="T593" s="183"/>
      <c r="U593" s="183"/>
    </row>
    <row r="594" spans="13:21" x14ac:dyDescent="0.35">
      <c r="M594" s="166"/>
      <c r="N594" s="166"/>
      <c r="O594" s="166"/>
      <c r="P594" s="181"/>
      <c r="R594" s="183"/>
      <c r="S594" s="183"/>
      <c r="T594" s="183"/>
      <c r="U594" s="183"/>
    </row>
    <row r="595" spans="13:21" x14ac:dyDescent="0.35">
      <c r="M595" s="166"/>
      <c r="N595" s="166"/>
      <c r="O595" s="166"/>
      <c r="P595" s="181"/>
      <c r="R595" s="183"/>
      <c r="S595" s="183"/>
      <c r="T595" s="183"/>
      <c r="U595" s="183"/>
    </row>
    <row r="596" spans="13:21" x14ac:dyDescent="0.35">
      <c r="M596" s="166"/>
      <c r="N596" s="166"/>
      <c r="O596" s="166"/>
      <c r="P596" s="181"/>
      <c r="R596" s="183"/>
      <c r="S596" s="183"/>
      <c r="T596" s="183"/>
      <c r="U596" s="183"/>
    </row>
    <row r="597" spans="13:21" x14ac:dyDescent="0.35">
      <c r="M597" s="166"/>
      <c r="N597" s="166"/>
      <c r="O597" s="166"/>
      <c r="P597" s="181"/>
      <c r="R597" s="183"/>
      <c r="S597" s="183"/>
      <c r="T597" s="183"/>
      <c r="U597" s="183"/>
    </row>
    <row r="598" spans="13:21" x14ac:dyDescent="0.35">
      <c r="M598" s="166"/>
      <c r="N598" s="166"/>
      <c r="O598" s="166"/>
      <c r="P598" s="181"/>
      <c r="R598" s="183"/>
      <c r="S598" s="183"/>
      <c r="T598" s="183"/>
      <c r="U598" s="183"/>
    </row>
    <row r="599" spans="13:21" x14ac:dyDescent="0.35">
      <c r="M599" s="166"/>
      <c r="N599" s="166"/>
      <c r="O599" s="166"/>
      <c r="P599" s="181"/>
      <c r="R599" s="183"/>
      <c r="S599" s="183"/>
      <c r="T599" s="183"/>
      <c r="U599" s="183"/>
    </row>
    <row r="600" spans="13:21" x14ac:dyDescent="0.35">
      <c r="M600" s="166"/>
      <c r="N600" s="166"/>
      <c r="O600" s="166"/>
      <c r="P600" s="181"/>
      <c r="R600" s="183"/>
      <c r="S600" s="183"/>
      <c r="T600" s="183"/>
      <c r="U600" s="183"/>
    </row>
    <row r="601" spans="13:21" x14ac:dyDescent="0.35">
      <c r="M601" s="166"/>
      <c r="N601" s="166"/>
      <c r="O601" s="166"/>
      <c r="P601" s="181"/>
      <c r="R601" s="183"/>
      <c r="S601" s="183"/>
      <c r="T601" s="183"/>
      <c r="U601" s="183"/>
    </row>
    <row r="602" spans="13:21" x14ac:dyDescent="0.35">
      <c r="M602" s="166"/>
      <c r="N602" s="166"/>
      <c r="O602" s="166"/>
      <c r="P602" s="181"/>
      <c r="R602" s="183"/>
      <c r="S602" s="183"/>
      <c r="T602" s="183"/>
      <c r="U602" s="183"/>
    </row>
    <row r="603" spans="13:21" x14ac:dyDescent="0.35">
      <c r="M603" s="166"/>
      <c r="N603" s="166"/>
      <c r="O603" s="166"/>
      <c r="P603" s="181"/>
      <c r="R603" s="183"/>
      <c r="S603" s="183"/>
      <c r="T603" s="183"/>
      <c r="U603" s="183"/>
    </row>
    <row r="604" spans="13:21" x14ac:dyDescent="0.35">
      <c r="M604" s="166"/>
      <c r="N604" s="166"/>
      <c r="O604" s="166"/>
      <c r="P604" s="181"/>
      <c r="R604" s="183"/>
      <c r="S604" s="183"/>
      <c r="T604" s="183"/>
      <c r="U604" s="183"/>
    </row>
    <row r="605" spans="13:21" x14ac:dyDescent="0.35">
      <c r="M605" s="166"/>
      <c r="N605" s="166"/>
      <c r="O605" s="166"/>
      <c r="P605" s="181"/>
      <c r="R605" s="183"/>
      <c r="S605" s="183"/>
      <c r="T605" s="183"/>
      <c r="U605" s="183"/>
    </row>
    <row r="606" spans="13:21" x14ac:dyDescent="0.35">
      <c r="M606" s="166"/>
      <c r="N606" s="166"/>
      <c r="O606" s="166"/>
      <c r="P606" s="181"/>
      <c r="R606" s="183"/>
      <c r="S606" s="183"/>
      <c r="T606" s="183"/>
      <c r="U606" s="183"/>
    </row>
    <row r="607" spans="13:21" x14ac:dyDescent="0.35">
      <c r="M607" s="166"/>
      <c r="N607" s="166"/>
      <c r="O607" s="166"/>
      <c r="P607" s="181"/>
      <c r="R607" s="183"/>
      <c r="S607" s="183"/>
      <c r="T607" s="183"/>
      <c r="U607" s="183"/>
    </row>
    <row r="608" spans="13:21" x14ac:dyDescent="0.35">
      <c r="M608" s="166"/>
      <c r="N608" s="166"/>
      <c r="O608" s="166"/>
      <c r="P608" s="181"/>
      <c r="R608" s="183"/>
      <c r="S608" s="183"/>
      <c r="T608" s="183"/>
      <c r="U608" s="183"/>
    </row>
    <row r="609" spans="13:21" x14ac:dyDescent="0.35">
      <c r="M609" s="166"/>
      <c r="N609" s="166"/>
      <c r="O609" s="166"/>
      <c r="P609" s="181"/>
      <c r="R609" s="183"/>
      <c r="S609" s="183"/>
      <c r="T609" s="183"/>
      <c r="U609" s="183"/>
    </row>
    <row r="610" spans="13:21" x14ac:dyDescent="0.35">
      <c r="M610" s="166"/>
      <c r="N610" s="166"/>
      <c r="O610" s="166"/>
      <c r="P610" s="181"/>
      <c r="R610" s="183"/>
      <c r="S610" s="183"/>
      <c r="T610" s="183"/>
      <c r="U610" s="183"/>
    </row>
    <row r="611" spans="13:21" x14ac:dyDescent="0.35">
      <c r="M611" s="166"/>
      <c r="N611" s="166"/>
      <c r="O611" s="166"/>
      <c r="P611" s="181"/>
      <c r="R611" s="183"/>
      <c r="S611" s="183"/>
      <c r="T611" s="183"/>
      <c r="U611" s="183"/>
    </row>
    <row r="612" spans="13:21" x14ac:dyDescent="0.35">
      <c r="M612" s="166"/>
      <c r="N612" s="166"/>
      <c r="O612" s="166"/>
      <c r="P612" s="181"/>
      <c r="R612" s="183"/>
      <c r="S612" s="183"/>
      <c r="T612" s="183"/>
      <c r="U612" s="183"/>
    </row>
    <row r="613" spans="13:21" x14ac:dyDescent="0.35">
      <c r="M613" s="166"/>
      <c r="N613" s="166"/>
      <c r="O613" s="166"/>
      <c r="P613" s="181"/>
      <c r="R613" s="183"/>
      <c r="S613" s="183"/>
      <c r="T613" s="183"/>
      <c r="U613" s="183"/>
    </row>
    <row r="614" spans="13:21" x14ac:dyDescent="0.35">
      <c r="M614" s="166"/>
      <c r="N614" s="166"/>
      <c r="O614" s="166"/>
      <c r="P614" s="181"/>
      <c r="R614" s="183"/>
      <c r="S614" s="183"/>
      <c r="T614" s="183"/>
      <c r="U614" s="183"/>
    </row>
    <row r="615" spans="13:21" x14ac:dyDescent="0.35">
      <c r="M615" s="166"/>
      <c r="N615" s="166"/>
      <c r="O615" s="166"/>
      <c r="P615" s="181"/>
      <c r="R615" s="183"/>
      <c r="S615" s="183"/>
      <c r="T615" s="183"/>
      <c r="U615" s="183"/>
    </row>
    <row r="616" spans="13:21" x14ac:dyDescent="0.35">
      <c r="M616" s="166"/>
      <c r="N616" s="166"/>
      <c r="O616" s="166"/>
      <c r="P616" s="181"/>
      <c r="R616" s="183"/>
      <c r="S616" s="183"/>
      <c r="T616" s="183"/>
      <c r="U616" s="183"/>
    </row>
    <row r="617" spans="13:21" x14ac:dyDescent="0.35">
      <c r="M617" s="166"/>
      <c r="N617" s="166"/>
      <c r="O617" s="166"/>
      <c r="P617" s="181"/>
      <c r="R617" s="183"/>
      <c r="S617" s="183"/>
      <c r="T617" s="183"/>
      <c r="U617" s="183"/>
    </row>
    <row r="618" spans="13:21" x14ac:dyDescent="0.35">
      <c r="M618" s="166"/>
      <c r="N618" s="166"/>
      <c r="O618" s="166"/>
      <c r="P618" s="181"/>
      <c r="R618" s="183"/>
      <c r="S618" s="183"/>
      <c r="T618" s="183"/>
      <c r="U618" s="183"/>
    </row>
    <row r="619" spans="13:21" x14ac:dyDescent="0.35">
      <c r="M619" s="166"/>
      <c r="N619" s="166"/>
      <c r="O619" s="166"/>
      <c r="P619" s="181"/>
      <c r="R619" s="183"/>
      <c r="S619" s="183"/>
      <c r="T619" s="183"/>
      <c r="U619" s="183"/>
    </row>
    <row r="620" spans="13:21" x14ac:dyDescent="0.35">
      <c r="M620" s="166"/>
      <c r="N620" s="166"/>
      <c r="O620" s="166"/>
      <c r="P620" s="181"/>
      <c r="R620" s="183"/>
      <c r="S620" s="183"/>
      <c r="T620" s="183"/>
      <c r="U620" s="183"/>
    </row>
    <row r="621" spans="13:21" x14ac:dyDescent="0.35">
      <c r="M621" s="166"/>
      <c r="N621" s="166"/>
      <c r="O621" s="166"/>
      <c r="P621" s="181"/>
      <c r="R621" s="183"/>
      <c r="S621" s="183"/>
      <c r="T621" s="183"/>
      <c r="U621" s="183"/>
    </row>
    <row r="622" spans="13:21" x14ac:dyDescent="0.35">
      <c r="M622" s="166"/>
      <c r="N622" s="166"/>
      <c r="O622" s="166"/>
      <c r="P622" s="181"/>
      <c r="R622" s="183"/>
      <c r="S622" s="183"/>
      <c r="T622" s="183"/>
      <c r="U622" s="183"/>
    </row>
    <row r="623" spans="13:21" x14ac:dyDescent="0.35">
      <c r="M623" s="166"/>
      <c r="N623" s="166"/>
      <c r="O623" s="166"/>
      <c r="P623" s="181"/>
      <c r="R623" s="183"/>
      <c r="S623" s="183"/>
      <c r="T623" s="183"/>
      <c r="U623" s="183"/>
    </row>
    <row r="624" spans="13:21" x14ac:dyDescent="0.35">
      <c r="M624" s="166"/>
      <c r="N624" s="166"/>
      <c r="O624" s="166"/>
      <c r="P624" s="181"/>
      <c r="R624" s="183"/>
      <c r="S624" s="183"/>
      <c r="T624" s="183"/>
      <c r="U624" s="183"/>
    </row>
    <row r="625" spans="13:21" x14ac:dyDescent="0.35">
      <c r="M625" s="166"/>
      <c r="N625" s="166"/>
      <c r="O625" s="166"/>
      <c r="P625" s="181"/>
      <c r="R625" s="183"/>
      <c r="S625" s="183"/>
      <c r="T625" s="183"/>
      <c r="U625" s="183"/>
    </row>
    <row r="626" spans="13:21" x14ac:dyDescent="0.35">
      <c r="M626" s="166"/>
      <c r="N626" s="166"/>
      <c r="O626" s="166"/>
      <c r="P626" s="181"/>
      <c r="R626" s="183"/>
      <c r="S626" s="183"/>
      <c r="T626" s="183"/>
      <c r="U626" s="183"/>
    </row>
    <row r="627" spans="13:21" x14ac:dyDescent="0.35">
      <c r="M627" s="166"/>
      <c r="N627" s="166"/>
      <c r="O627" s="166"/>
      <c r="P627" s="181"/>
      <c r="R627" s="183"/>
      <c r="S627" s="183"/>
      <c r="T627" s="183"/>
      <c r="U627" s="183"/>
    </row>
    <row r="628" spans="13:21" x14ac:dyDescent="0.35">
      <c r="M628" s="166"/>
      <c r="N628" s="166"/>
      <c r="O628" s="166"/>
      <c r="P628" s="181"/>
      <c r="R628" s="183"/>
      <c r="S628" s="183"/>
      <c r="T628" s="183"/>
      <c r="U628" s="183"/>
    </row>
    <row r="629" spans="13:21" x14ac:dyDescent="0.35">
      <c r="M629" s="166"/>
      <c r="N629" s="166"/>
      <c r="O629" s="166"/>
      <c r="P629" s="181"/>
      <c r="R629" s="183"/>
      <c r="S629" s="183"/>
      <c r="T629" s="183"/>
      <c r="U629" s="183"/>
    </row>
    <row r="630" spans="13:21" x14ac:dyDescent="0.35">
      <c r="M630" s="166"/>
      <c r="N630" s="166"/>
      <c r="O630" s="166"/>
      <c r="P630" s="181"/>
      <c r="R630" s="183"/>
      <c r="S630" s="183"/>
      <c r="T630" s="183"/>
      <c r="U630" s="183"/>
    </row>
    <row r="631" spans="13:21" x14ac:dyDescent="0.35">
      <c r="M631" s="166"/>
      <c r="N631" s="166"/>
      <c r="O631" s="166"/>
      <c r="P631" s="181"/>
      <c r="R631" s="183"/>
      <c r="S631" s="183"/>
      <c r="T631" s="183"/>
      <c r="U631" s="183"/>
    </row>
    <row r="632" spans="13:21" x14ac:dyDescent="0.35">
      <c r="M632" s="166"/>
      <c r="N632" s="166"/>
      <c r="O632" s="166"/>
      <c r="P632" s="181"/>
      <c r="R632" s="183"/>
      <c r="S632" s="183"/>
      <c r="T632" s="183"/>
      <c r="U632" s="183"/>
    </row>
    <row r="633" spans="13:21" x14ac:dyDescent="0.35">
      <c r="M633" s="166"/>
      <c r="N633" s="166"/>
      <c r="O633" s="166"/>
      <c r="P633" s="181"/>
      <c r="R633" s="183"/>
      <c r="S633" s="183"/>
      <c r="T633" s="183"/>
      <c r="U633" s="183"/>
    </row>
    <row r="634" spans="13:21" x14ac:dyDescent="0.35">
      <c r="M634" s="166"/>
      <c r="N634" s="166"/>
      <c r="O634" s="166"/>
      <c r="P634" s="181"/>
      <c r="R634" s="183"/>
      <c r="S634" s="183"/>
      <c r="T634" s="183"/>
      <c r="U634" s="183"/>
    </row>
    <row r="635" spans="13:21" x14ac:dyDescent="0.35">
      <c r="M635" s="166"/>
      <c r="N635" s="166"/>
      <c r="O635" s="166"/>
      <c r="P635" s="181"/>
      <c r="R635" s="183"/>
      <c r="S635" s="183"/>
      <c r="T635" s="183"/>
      <c r="U635" s="183"/>
    </row>
    <row r="636" spans="13:21" x14ac:dyDescent="0.35">
      <c r="M636" s="166"/>
      <c r="N636" s="166"/>
      <c r="O636" s="166"/>
      <c r="P636" s="181"/>
      <c r="R636" s="183"/>
      <c r="S636" s="183"/>
      <c r="T636" s="183"/>
      <c r="U636" s="183"/>
    </row>
    <row r="637" spans="13:21" x14ac:dyDescent="0.35">
      <c r="M637" s="166"/>
      <c r="N637" s="166"/>
      <c r="O637" s="166"/>
      <c r="P637" s="181"/>
      <c r="R637" s="183"/>
      <c r="S637" s="183"/>
      <c r="T637" s="183"/>
      <c r="U637" s="183"/>
    </row>
    <row r="638" spans="13:21" x14ac:dyDescent="0.35">
      <c r="M638" s="166"/>
      <c r="N638" s="166"/>
      <c r="O638" s="166"/>
      <c r="P638" s="181"/>
      <c r="R638" s="183"/>
      <c r="S638" s="183"/>
      <c r="T638" s="183"/>
      <c r="U638" s="183"/>
    </row>
    <row r="639" spans="13:21" x14ac:dyDescent="0.35">
      <c r="M639" s="166"/>
      <c r="N639" s="166"/>
      <c r="O639" s="166"/>
      <c r="P639" s="181"/>
      <c r="R639" s="183"/>
      <c r="S639" s="183"/>
      <c r="T639" s="183"/>
      <c r="U639" s="183"/>
    </row>
    <row r="640" spans="13:21" x14ac:dyDescent="0.35">
      <c r="M640" s="166"/>
      <c r="N640" s="166"/>
      <c r="O640" s="166"/>
      <c r="P640" s="181"/>
      <c r="R640" s="183"/>
      <c r="S640" s="183"/>
      <c r="T640" s="183"/>
      <c r="U640" s="183"/>
    </row>
    <row r="641" spans="13:21" x14ac:dyDescent="0.35">
      <c r="M641" s="166"/>
      <c r="N641" s="166"/>
      <c r="O641" s="166"/>
      <c r="P641" s="181"/>
      <c r="R641" s="183"/>
      <c r="S641" s="183"/>
      <c r="T641" s="183"/>
      <c r="U641" s="183"/>
    </row>
    <row r="642" spans="13:21" x14ac:dyDescent="0.35">
      <c r="M642" s="166"/>
      <c r="N642" s="166"/>
      <c r="O642" s="166"/>
      <c r="P642" s="181"/>
      <c r="R642" s="183"/>
      <c r="S642" s="183"/>
      <c r="T642" s="183"/>
      <c r="U642" s="183"/>
    </row>
    <row r="643" spans="13:21" x14ac:dyDescent="0.35">
      <c r="M643" s="166"/>
      <c r="N643" s="166"/>
      <c r="O643" s="166"/>
      <c r="P643" s="181"/>
      <c r="R643" s="183"/>
      <c r="S643" s="183"/>
      <c r="T643" s="183"/>
      <c r="U643" s="183"/>
    </row>
    <row r="644" spans="13:21" x14ac:dyDescent="0.35">
      <c r="M644" s="166"/>
      <c r="N644" s="166"/>
      <c r="O644" s="166"/>
      <c r="P644" s="181"/>
      <c r="R644" s="183"/>
      <c r="S644" s="183"/>
      <c r="T644" s="183"/>
      <c r="U644" s="183"/>
    </row>
    <row r="645" spans="13:21" x14ac:dyDescent="0.35">
      <c r="M645" s="166"/>
      <c r="N645" s="166"/>
      <c r="O645" s="166"/>
      <c r="P645" s="181"/>
      <c r="R645" s="183"/>
      <c r="S645" s="183"/>
      <c r="T645" s="183"/>
      <c r="U645" s="183"/>
    </row>
    <row r="646" spans="13:21" x14ac:dyDescent="0.35">
      <c r="M646" s="166"/>
      <c r="N646" s="166"/>
      <c r="O646" s="166"/>
      <c r="P646" s="181"/>
      <c r="R646" s="183"/>
      <c r="S646" s="183"/>
      <c r="T646" s="183"/>
      <c r="U646" s="183"/>
    </row>
    <row r="647" spans="13:21" x14ac:dyDescent="0.35">
      <c r="M647" s="166"/>
      <c r="N647" s="166"/>
      <c r="O647" s="166"/>
      <c r="P647" s="181"/>
      <c r="R647" s="183"/>
      <c r="S647" s="183"/>
      <c r="T647" s="183"/>
      <c r="U647" s="183"/>
    </row>
    <row r="648" spans="13:21" x14ac:dyDescent="0.35">
      <c r="M648" s="166"/>
      <c r="N648" s="166"/>
      <c r="O648" s="166"/>
      <c r="P648" s="181"/>
      <c r="R648" s="183"/>
      <c r="S648" s="183"/>
      <c r="T648" s="183"/>
      <c r="U648" s="183"/>
    </row>
    <row r="649" spans="13:21" x14ac:dyDescent="0.35">
      <c r="M649" s="166"/>
      <c r="N649" s="166"/>
      <c r="O649" s="166"/>
      <c r="P649" s="181"/>
      <c r="R649" s="183"/>
      <c r="S649" s="183"/>
      <c r="T649" s="183"/>
      <c r="U649" s="183"/>
    </row>
    <row r="650" spans="13:21" x14ac:dyDescent="0.35">
      <c r="M650" s="166"/>
      <c r="N650" s="166"/>
      <c r="O650" s="166"/>
      <c r="P650" s="181"/>
      <c r="R650" s="183"/>
      <c r="S650" s="183"/>
      <c r="T650" s="183"/>
      <c r="U650" s="183"/>
    </row>
    <row r="651" spans="13:21" x14ac:dyDescent="0.35">
      <c r="M651" s="166"/>
      <c r="N651" s="166"/>
      <c r="O651" s="166"/>
      <c r="P651" s="181"/>
      <c r="R651" s="183"/>
      <c r="S651" s="183"/>
      <c r="T651" s="183"/>
      <c r="U651" s="183"/>
    </row>
    <row r="652" spans="13:21" x14ac:dyDescent="0.35">
      <c r="M652" s="166"/>
      <c r="N652" s="166"/>
      <c r="O652" s="166"/>
      <c r="P652" s="181"/>
      <c r="R652" s="183"/>
      <c r="S652" s="183"/>
      <c r="T652" s="183"/>
      <c r="U652" s="183"/>
    </row>
    <row r="653" spans="13:21" x14ac:dyDescent="0.35">
      <c r="M653" s="166"/>
      <c r="N653" s="166"/>
      <c r="O653" s="166"/>
      <c r="P653" s="181"/>
      <c r="R653" s="183"/>
      <c r="S653" s="183"/>
      <c r="T653" s="183"/>
      <c r="U653" s="183"/>
    </row>
    <row r="654" spans="13:21" x14ac:dyDescent="0.35">
      <c r="M654" s="166"/>
      <c r="N654" s="166"/>
      <c r="O654" s="166"/>
      <c r="P654" s="181"/>
      <c r="R654" s="183"/>
      <c r="S654" s="183"/>
      <c r="T654" s="183"/>
      <c r="U654" s="183"/>
    </row>
    <row r="655" spans="13:21" x14ac:dyDescent="0.35">
      <c r="M655" s="166"/>
      <c r="N655" s="166"/>
      <c r="O655" s="166"/>
      <c r="P655" s="181"/>
      <c r="R655" s="183"/>
      <c r="S655" s="183"/>
      <c r="T655" s="183"/>
      <c r="U655" s="183"/>
    </row>
    <row r="656" spans="13:21" x14ac:dyDescent="0.35">
      <c r="M656" s="166"/>
      <c r="N656" s="166"/>
      <c r="O656" s="166"/>
      <c r="P656" s="181"/>
      <c r="R656" s="183"/>
      <c r="S656" s="183"/>
      <c r="T656" s="183"/>
      <c r="U656" s="183"/>
    </row>
    <row r="657" spans="13:21" x14ac:dyDescent="0.35">
      <c r="M657" s="166"/>
      <c r="N657" s="166"/>
      <c r="O657" s="166"/>
      <c r="P657" s="181"/>
      <c r="R657" s="183"/>
      <c r="S657" s="183"/>
      <c r="T657" s="183"/>
      <c r="U657" s="183"/>
    </row>
    <row r="658" spans="13:21" x14ac:dyDescent="0.35">
      <c r="M658" s="166"/>
      <c r="N658" s="166"/>
      <c r="O658" s="166"/>
      <c r="P658" s="181"/>
      <c r="R658" s="183"/>
      <c r="S658" s="183"/>
      <c r="T658" s="183"/>
      <c r="U658" s="183"/>
    </row>
    <row r="659" spans="13:21" x14ac:dyDescent="0.35">
      <c r="M659" s="166"/>
      <c r="N659" s="166"/>
      <c r="O659" s="166"/>
      <c r="P659" s="181"/>
      <c r="R659" s="183"/>
      <c r="S659" s="183"/>
      <c r="T659" s="183"/>
      <c r="U659" s="183"/>
    </row>
    <row r="660" spans="13:21" x14ac:dyDescent="0.35">
      <c r="M660" s="166"/>
      <c r="N660" s="166"/>
      <c r="O660" s="166"/>
      <c r="P660" s="181"/>
      <c r="R660" s="183"/>
      <c r="S660" s="183"/>
      <c r="T660" s="183"/>
      <c r="U660" s="183"/>
    </row>
    <row r="661" spans="13:21" x14ac:dyDescent="0.35">
      <c r="M661" s="166"/>
      <c r="N661" s="166"/>
      <c r="O661" s="166"/>
      <c r="P661" s="181"/>
      <c r="R661" s="183"/>
      <c r="S661" s="183"/>
      <c r="T661" s="183"/>
      <c r="U661" s="183"/>
    </row>
    <row r="662" spans="13:21" x14ac:dyDescent="0.35">
      <c r="M662" s="166"/>
      <c r="N662" s="166"/>
      <c r="O662" s="166"/>
      <c r="P662" s="181"/>
      <c r="R662" s="183"/>
      <c r="S662" s="183"/>
      <c r="T662" s="183"/>
      <c r="U662" s="183"/>
    </row>
    <row r="663" spans="13:21" x14ac:dyDescent="0.35">
      <c r="M663" s="166"/>
      <c r="N663" s="166"/>
      <c r="O663" s="166"/>
      <c r="P663" s="181"/>
      <c r="R663" s="183"/>
      <c r="S663" s="183"/>
      <c r="T663" s="183"/>
      <c r="U663" s="183"/>
    </row>
    <row r="664" spans="13:21" x14ac:dyDescent="0.35">
      <c r="M664" s="166"/>
      <c r="N664" s="166"/>
      <c r="O664" s="166"/>
      <c r="P664" s="181"/>
      <c r="R664" s="183"/>
      <c r="S664" s="183"/>
      <c r="T664" s="183"/>
      <c r="U664" s="183"/>
    </row>
    <row r="665" spans="13:21" x14ac:dyDescent="0.35">
      <c r="M665" s="166"/>
      <c r="N665" s="166"/>
      <c r="O665" s="166"/>
      <c r="P665" s="181"/>
      <c r="R665" s="183"/>
      <c r="S665" s="183"/>
      <c r="T665" s="183"/>
      <c r="U665" s="183"/>
    </row>
    <row r="666" spans="13:21" x14ac:dyDescent="0.35">
      <c r="M666" s="166"/>
      <c r="N666" s="166"/>
      <c r="O666" s="166"/>
      <c r="P666" s="181"/>
      <c r="R666" s="183"/>
      <c r="S666" s="183"/>
      <c r="T666" s="183"/>
      <c r="U666" s="183"/>
    </row>
    <row r="667" spans="13:21" x14ac:dyDescent="0.35">
      <c r="M667" s="166"/>
      <c r="N667" s="166"/>
      <c r="O667" s="166"/>
      <c r="P667" s="181"/>
      <c r="R667" s="183"/>
      <c r="S667" s="183"/>
      <c r="T667" s="183"/>
      <c r="U667" s="183"/>
    </row>
    <row r="668" spans="13:21" x14ac:dyDescent="0.35">
      <c r="M668" s="166"/>
      <c r="N668" s="166"/>
      <c r="O668" s="166"/>
      <c r="P668" s="181"/>
      <c r="R668" s="183"/>
      <c r="S668" s="183"/>
      <c r="T668" s="183"/>
      <c r="U668" s="183"/>
    </row>
    <row r="669" spans="13:21" x14ac:dyDescent="0.35">
      <c r="M669" s="166"/>
      <c r="N669" s="166"/>
      <c r="O669" s="166"/>
      <c r="P669" s="181"/>
      <c r="R669" s="183"/>
      <c r="S669" s="183"/>
      <c r="T669" s="183"/>
      <c r="U669" s="183"/>
    </row>
    <row r="670" spans="13:21" x14ac:dyDescent="0.35">
      <c r="M670" s="166"/>
      <c r="N670" s="166"/>
      <c r="O670" s="166"/>
      <c r="P670" s="181"/>
      <c r="R670" s="183"/>
      <c r="S670" s="183"/>
      <c r="T670" s="183"/>
      <c r="U670" s="183"/>
    </row>
    <row r="671" spans="13:21" x14ac:dyDescent="0.35">
      <c r="M671" s="166"/>
      <c r="N671" s="166"/>
      <c r="O671" s="166"/>
      <c r="P671" s="181"/>
      <c r="R671" s="183"/>
      <c r="S671" s="183"/>
      <c r="T671" s="183"/>
      <c r="U671" s="183"/>
    </row>
    <row r="672" spans="13:21" x14ac:dyDescent="0.35">
      <c r="M672" s="166"/>
      <c r="N672" s="166"/>
      <c r="O672" s="166"/>
      <c r="P672" s="181"/>
      <c r="R672" s="183"/>
      <c r="S672" s="183"/>
      <c r="T672" s="183"/>
      <c r="U672" s="183"/>
    </row>
    <row r="673" spans="13:21" x14ac:dyDescent="0.35">
      <c r="M673" s="166"/>
      <c r="N673" s="166"/>
      <c r="O673" s="166"/>
      <c r="P673" s="181"/>
      <c r="R673" s="183"/>
      <c r="S673" s="183"/>
      <c r="T673" s="183"/>
      <c r="U673" s="183"/>
    </row>
    <row r="674" spans="13:21" x14ac:dyDescent="0.35">
      <c r="M674" s="166"/>
      <c r="N674" s="166"/>
      <c r="O674" s="166"/>
      <c r="P674" s="181"/>
      <c r="R674" s="183"/>
      <c r="S674" s="183"/>
      <c r="T674" s="183"/>
      <c r="U674" s="183"/>
    </row>
    <row r="675" spans="13:21" x14ac:dyDescent="0.35">
      <c r="M675" s="166"/>
      <c r="N675" s="166"/>
      <c r="O675" s="166"/>
      <c r="P675" s="181"/>
      <c r="R675" s="183"/>
      <c r="S675" s="183"/>
      <c r="T675" s="183"/>
      <c r="U675" s="183"/>
    </row>
    <row r="676" spans="13:21" x14ac:dyDescent="0.35">
      <c r="M676" s="166"/>
      <c r="N676" s="166"/>
      <c r="O676" s="166"/>
      <c r="P676" s="181"/>
      <c r="R676" s="183"/>
      <c r="S676" s="183"/>
      <c r="T676" s="183"/>
      <c r="U676" s="183"/>
    </row>
    <row r="677" spans="13:21" x14ac:dyDescent="0.35">
      <c r="M677" s="166"/>
      <c r="N677" s="166"/>
      <c r="O677" s="166"/>
      <c r="P677" s="181"/>
      <c r="R677" s="183"/>
      <c r="S677" s="183"/>
      <c r="T677" s="183"/>
      <c r="U677" s="183"/>
    </row>
    <row r="678" spans="13:21" x14ac:dyDescent="0.35">
      <c r="M678" s="166"/>
      <c r="N678" s="166"/>
      <c r="O678" s="166"/>
      <c r="P678" s="181"/>
      <c r="R678" s="183"/>
      <c r="S678" s="183"/>
      <c r="T678" s="183"/>
      <c r="U678" s="183"/>
    </row>
    <row r="679" spans="13:21" x14ac:dyDescent="0.35">
      <c r="M679" s="166"/>
      <c r="N679" s="166"/>
      <c r="O679" s="166"/>
      <c r="P679" s="181"/>
      <c r="R679" s="183"/>
      <c r="S679" s="183"/>
      <c r="T679" s="183"/>
      <c r="U679" s="183"/>
    </row>
    <row r="680" spans="13:21" x14ac:dyDescent="0.35">
      <c r="M680" s="166"/>
      <c r="N680" s="166"/>
      <c r="O680" s="166"/>
      <c r="P680" s="181"/>
      <c r="R680" s="183"/>
      <c r="S680" s="183"/>
      <c r="T680" s="183"/>
      <c r="U680" s="183"/>
    </row>
    <row r="681" spans="13:21" x14ac:dyDescent="0.35">
      <c r="M681" s="166"/>
      <c r="N681" s="166"/>
      <c r="O681" s="166"/>
      <c r="P681" s="181"/>
      <c r="R681" s="183"/>
      <c r="S681" s="183"/>
      <c r="T681" s="183"/>
      <c r="U681" s="183"/>
    </row>
    <row r="682" spans="13:21" x14ac:dyDescent="0.35">
      <c r="M682" s="166"/>
      <c r="N682" s="166"/>
      <c r="O682" s="166"/>
      <c r="P682" s="181"/>
      <c r="R682" s="183"/>
      <c r="S682" s="183"/>
      <c r="T682" s="183"/>
      <c r="U682" s="183"/>
    </row>
    <row r="683" spans="13:21" x14ac:dyDescent="0.35">
      <c r="M683" s="166"/>
      <c r="N683" s="166"/>
      <c r="O683" s="166"/>
      <c r="P683" s="181"/>
      <c r="R683" s="183"/>
      <c r="S683" s="183"/>
      <c r="T683" s="183"/>
      <c r="U683" s="183"/>
    </row>
    <row r="684" spans="13:21" x14ac:dyDescent="0.35">
      <c r="M684" s="166"/>
      <c r="N684" s="166"/>
      <c r="O684" s="166"/>
      <c r="P684" s="181"/>
      <c r="R684" s="183"/>
      <c r="S684" s="183"/>
      <c r="T684" s="183"/>
      <c r="U684" s="183"/>
    </row>
    <row r="685" spans="13:21" x14ac:dyDescent="0.35">
      <c r="M685" s="166"/>
      <c r="N685" s="166"/>
      <c r="O685" s="166"/>
      <c r="P685" s="181"/>
      <c r="R685" s="183"/>
      <c r="S685" s="183"/>
      <c r="T685" s="183"/>
      <c r="U685" s="183"/>
    </row>
    <row r="686" spans="13:21" x14ac:dyDescent="0.35">
      <c r="M686" s="166"/>
      <c r="N686" s="166"/>
      <c r="O686" s="166"/>
      <c r="P686" s="181"/>
      <c r="R686" s="183"/>
      <c r="S686" s="183"/>
      <c r="T686" s="183"/>
      <c r="U686" s="183"/>
    </row>
    <row r="687" spans="13:21" x14ac:dyDescent="0.35">
      <c r="M687" s="166"/>
      <c r="N687" s="166"/>
      <c r="O687" s="166"/>
      <c r="P687" s="181"/>
      <c r="R687" s="183"/>
      <c r="S687" s="183"/>
      <c r="T687" s="183"/>
      <c r="U687" s="183"/>
    </row>
    <row r="688" spans="13:21" x14ac:dyDescent="0.35">
      <c r="M688" s="166"/>
      <c r="N688" s="166"/>
      <c r="O688" s="166"/>
      <c r="P688" s="181"/>
      <c r="R688" s="183"/>
      <c r="S688" s="183"/>
      <c r="T688" s="183"/>
      <c r="U688" s="183"/>
    </row>
    <row r="689" spans="13:21" x14ac:dyDescent="0.35">
      <c r="M689" s="166"/>
      <c r="N689" s="166"/>
      <c r="O689" s="166"/>
      <c r="P689" s="181"/>
      <c r="R689" s="183"/>
      <c r="S689" s="183"/>
      <c r="T689" s="183"/>
      <c r="U689" s="183"/>
    </row>
    <row r="690" spans="13:21" x14ac:dyDescent="0.35">
      <c r="M690" s="166"/>
      <c r="N690" s="166"/>
      <c r="O690" s="166"/>
      <c r="P690" s="181"/>
      <c r="R690" s="183"/>
      <c r="S690" s="183"/>
      <c r="T690" s="183"/>
      <c r="U690" s="183"/>
    </row>
    <row r="691" spans="13:21" x14ac:dyDescent="0.35">
      <c r="M691" s="166"/>
      <c r="N691" s="166"/>
      <c r="O691" s="166"/>
      <c r="P691" s="181"/>
      <c r="R691" s="183"/>
      <c r="S691" s="183"/>
      <c r="T691" s="183"/>
      <c r="U691" s="183"/>
    </row>
    <row r="692" spans="13:21" x14ac:dyDescent="0.35">
      <c r="M692" s="166"/>
      <c r="N692" s="166"/>
      <c r="O692" s="166"/>
      <c r="P692" s="181"/>
      <c r="R692" s="183"/>
      <c r="S692" s="183"/>
      <c r="T692" s="183"/>
      <c r="U692" s="183"/>
    </row>
    <row r="693" spans="13:21" x14ac:dyDescent="0.35">
      <c r="M693" s="166"/>
      <c r="N693" s="166"/>
      <c r="O693" s="166"/>
      <c r="P693" s="181"/>
      <c r="R693" s="183"/>
      <c r="S693" s="183"/>
      <c r="T693" s="183"/>
      <c r="U693" s="183"/>
    </row>
    <row r="694" spans="13:21" x14ac:dyDescent="0.35">
      <c r="M694" s="166"/>
      <c r="N694" s="166"/>
      <c r="O694" s="166"/>
      <c r="P694" s="181"/>
      <c r="R694" s="183"/>
      <c r="S694" s="183"/>
      <c r="T694" s="183"/>
      <c r="U694" s="183"/>
    </row>
    <row r="695" spans="13:21" x14ac:dyDescent="0.35">
      <c r="M695" s="166"/>
      <c r="N695" s="166"/>
      <c r="O695" s="166"/>
      <c r="P695" s="181"/>
      <c r="R695" s="183"/>
      <c r="S695" s="183"/>
      <c r="T695" s="183"/>
      <c r="U695" s="183"/>
    </row>
    <row r="696" spans="13:21" x14ac:dyDescent="0.35">
      <c r="M696" s="166"/>
      <c r="N696" s="166"/>
      <c r="O696" s="166"/>
      <c r="P696" s="181"/>
      <c r="R696" s="183"/>
      <c r="S696" s="183"/>
      <c r="T696" s="183"/>
      <c r="U696" s="183"/>
    </row>
    <row r="697" spans="13:21" x14ac:dyDescent="0.35">
      <c r="M697" s="166"/>
      <c r="N697" s="166"/>
      <c r="O697" s="166"/>
      <c r="P697" s="181"/>
      <c r="R697" s="183"/>
      <c r="S697" s="183"/>
      <c r="T697" s="183"/>
      <c r="U697" s="183"/>
    </row>
    <row r="698" spans="13:21" x14ac:dyDescent="0.35">
      <c r="M698" s="166"/>
      <c r="N698" s="166"/>
      <c r="O698" s="166"/>
      <c r="P698" s="181"/>
      <c r="R698" s="183"/>
      <c r="S698" s="183"/>
      <c r="T698" s="183"/>
      <c r="U698" s="183"/>
    </row>
    <row r="699" spans="13:21" x14ac:dyDescent="0.35">
      <c r="M699" s="166"/>
      <c r="N699" s="166"/>
      <c r="O699" s="166"/>
      <c r="P699" s="181"/>
      <c r="R699" s="183"/>
      <c r="S699" s="183"/>
      <c r="T699" s="183"/>
      <c r="U699" s="183"/>
    </row>
    <row r="700" spans="13:21" x14ac:dyDescent="0.35">
      <c r="M700" s="166"/>
      <c r="N700" s="166"/>
      <c r="O700" s="166"/>
      <c r="P700" s="181"/>
      <c r="R700" s="183"/>
      <c r="S700" s="183"/>
      <c r="T700" s="183"/>
      <c r="U700" s="183"/>
    </row>
    <row r="701" spans="13:21" x14ac:dyDescent="0.35">
      <c r="M701" s="166"/>
      <c r="N701" s="166"/>
      <c r="O701" s="166"/>
      <c r="P701" s="181"/>
      <c r="R701" s="183"/>
      <c r="S701" s="183"/>
      <c r="T701" s="183"/>
      <c r="U701" s="183"/>
    </row>
    <row r="702" spans="13:21" x14ac:dyDescent="0.35">
      <c r="M702" s="166"/>
      <c r="N702" s="166"/>
      <c r="O702" s="166"/>
      <c r="P702" s="181"/>
      <c r="R702" s="183"/>
      <c r="S702" s="183"/>
      <c r="T702" s="183"/>
      <c r="U702" s="183"/>
    </row>
    <row r="703" spans="13:21" x14ac:dyDescent="0.35">
      <c r="M703" s="166"/>
      <c r="N703" s="166"/>
      <c r="O703" s="166"/>
      <c r="P703" s="181"/>
      <c r="R703" s="183"/>
      <c r="S703" s="183"/>
      <c r="T703" s="183"/>
      <c r="U703" s="183"/>
    </row>
    <row r="704" spans="13:21" x14ac:dyDescent="0.35">
      <c r="M704" s="166"/>
      <c r="N704" s="166"/>
      <c r="O704" s="166"/>
      <c r="P704" s="181"/>
      <c r="R704" s="183"/>
      <c r="S704" s="183"/>
      <c r="T704" s="183"/>
      <c r="U704" s="183"/>
    </row>
    <row r="705" spans="13:21" x14ac:dyDescent="0.35">
      <c r="M705" s="166"/>
      <c r="N705" s="166"/>
      <c r="O705" s="166"/>
      <c r="P705" s="181"/>
      <c r="R705" s="183"/>
      <c r="S705" s="183"/>
      <c r="T705" s="183"/>
      <c r="U705" s="183"/>
    </row>
    <row r="706" spans="13:21" x14ac:dyDescent="0.35">
      <c r="M706" s="166"/>
      <c r="N706" s="166"/>
      <c r="O706" s="166"/>
      <c r="P706" s="181"/>
      <c r="R706" s="183"/>
      <c r="S706" s="183"/>
      <c r="T706" s="183"/>
      <c r="U706" s="183"/>
    </row>
    <row r="707" spans="13:21" x14ac:dyDescent="0.35">
      <c r="M707" s="166"/>
      <c r="N707" s="166"/>
      <c r="O707" s="166"/>
      <c r="P707" s="181"/>
      <c r="R707" s="183"/>
      <c r="S707" s="183"/>
      <c r="T707" s="183"/>
      <c r="U707" s="183"/>
    </row>
    <row r="708" spans="13:21" x14ac:dyDescent="0.35">
      <c r="M708" s="166"/>
      <c r="N708" s="166"/>
      <c r="O708" s="166"/>
      <c r="P708" s="181"/>
      <c r="R708" s="183"/>
      <c r="S708" s="183"/>
      <c r="T708" s="183"/>
      <c r="U708" s="183"/>
    </row>
    <row r="709" spans="13:21" x14ac:dyDescent="0.35">
      <c r="M709" s="166"/>
      <c r="N709" s="166"/>
      <c r="O709" s="166"/>
      <c r="P709" s="181"/>
      <c r="R709" s="183"/>
      <c r="S709" s="183"/>
      <c r="T709" s="183"/>
      <c r="U709" s="183"/>
    </row>
    <row r="710" spans="13:21" x14ac:dyDescent="0.35">
      <c r="M710" s="166"/>
      <c r="N710" s="166"/>
      <c r="O710" s="166"/>
      <c r="P710" s="181"/>
      <c r="R710" s="183"/>
      <c r="S710" s="183"/>
      <c r="T710" s="183"/>
      <c r="U710" s="183"/>
    </row>
    <row r="711" spans="13:21" x14ac:dyDescent="0.35">
      <c r="M711" s="166"/>
      <c r="N711" s="166"/>
      <c r="O711" s="166"/>
      <c r="P711" s="181"/>
      <c r="R711" s="183"/>
      <c r="S711" s="183"/>
      <c r="T711" s="183"/>
      <c r="U711" s="183"/>
    </row>
    <row r="712" spans="13:21" x14ac:dyDescent="0.35">
      <c r="M712" s="166"/>
      <c r="N712" s="166"/>
      <c r="O712" s="166"/>
      <c r="P712" s="181"/>
      <c r="R712" s="183"/>
      <c r="S712" s="183"/>
      <c r="T712" s="183"/>
      <c r="U712" s="183"/>
    </row>
    <row r="713" spans="13:21" x14ac:dyDescent="0.35">
      <c r="M713" s="166"/>
      <c r="N713" s="166"/>
      <c r="O713" s="166"/>
      <c r="P713" s="181"/>
      <c r="R713" s="183"/>
      <c r="S713" s="183"/>
      <c r="T713" s="183"/>
      <c r="U713" s="183"/>
    </row>
    <row r="714" spans="13:21" x14ac:dyDescent="0.35">
      <c r="M714" s="166"/>
      <c r="N714" s="166"/>
      <c r="O714" s="166"/>
      <c r="P714" s="181"/>
      <c r="R714" s="183"/>
      <c r="S714" s="183"/>
      <c r="T714" s="183"/>
      <c r="U714" s="183"/>
    </row>
    <row r="715" spans="13:21" x14ac:dyDescent="0.35">
      <c r="M715" s="166"/>
      <c r="N715" s="166"/>
      <c r="O715" s="166"/>
      <c r="P715" s="181"/>
      <c r="R715" s="183"/>
      <c r="S715" s="183"/>
      <c r="T715" s="183"/>
      <c r="U715" s="183"/>
    </row>
    <row r="716" spans="13:21" x14ac:dyDescent="0.35">
      <c r="M716" s="166"/>
      <c r="N716" s="166"/>
      <c r="O716" s="166"/>
      <c r="P716" s="181"/>
      <c r="R716" s="183"/>
      <c r="S716" s="183"/>
      <c r="T716" s="183"/>
      <c r="U716" s="183"/>
    </row>
    <row r="717" spans="13:21" x14ac:dyDescent="0.35">
      <c r="M717" s="166"/>
      <c r="N717" s="166"/>
      <c r="O717" s="166"/>
      <c r="P717" s="181"/>
      <c r="R717" s="183"/>
      <c r="S717" s="183"/>
      <c r="T717" s="183"/>
      <c r="U717" s="183"/>
    </row>
    <row r="718" spans="13:21" x14ac:dyDescent="0.35">
      <c r="M718" s="166"/>
      <c r="N718" s="166"/>
      <c r="O718" s="166"/>
      <c r="P718" s="181"/>
      <c r="R718" s="183"/>
      <c r="S718" s="183"/>
      <c r="T718" s="183"/>
      <c r="U718" s="183"/>
    </row>
    <row r="719" spans="13:21" x14ac:dyDescent="0.35">
      <c r="M719" s="166"/>
      <c r="N719" s="166"/>
      <c r="O719" s="166"/>
      <c r="P719" s="181"/>
      <c r="R719" s="183"/>
      <c r="S719" s="183"/>
      <c r="T719" s="183"/>
      <c r="U719" s="183"/>
    </row>
    <row r="720" spans="13:21" x14ac:dyDescent="0.35">
      <c r="M720" s="166"/>
      <c r="N720" s="166"/>
      <c r="O720" s="166"/>
      <c r="P720" s="181"/>
      <c r="R720" s="183"/>
      <c r="S720" s="183"/>
      <c r="T720" s="183"/>
      <c r="U720" s="183"/>
    </row>
    <row r="721" spans="13:21" x14ac:dyDescent="0.35">
      <c r="M721" s="166"/>
      <c r="N721" s="166"/>
      <c r="O721" s="166"/>
      <c r="P721" s="181"/>
      <c r="R721" s="183"/>
      <c r="S721" s="183"/>
      <c r="T721" s="183"/>
      <c r="U721" s="183"/>
    </row>
    <row r="722" spans="13:21" x14ac:dyDescent="0.35">
      <c r="M722" s="166"/>
      <c r="N722" s="166"/>
      <c r="O722" s="166"/>
      <c r="P722" s="181"/>
      <c r="R722" s="183"/>
      <c r="S722" s="183"/>
      <c r="T722" s="183"/>
      <c r="U722" s="183"/>
    </row>
    <row r="723" spans="13:21" x14ac:dyDescent="0.35">
      <c r="M723" s="166"/>
      <c r="N723" s="166"/>
      <c r="O723" s="166"/>
      <c r="P723" s="181"/>
      <c r="R723" s="183"/>
      <c r="S723" s="183"/>
      <c r="T723" s="183"/>
      <c r="U723" s="183"/>
    </row>
    <row r="724" spans="13:21" x14ac:dyDescent="0.35">
      <c r="M724" s="166"/>
      <c r="N724" s="166"/>
      <c r="O724" s="166"/>
      <c r="P724" s="181"/>
      <c r="R724" s="183"/>
      <c r="S724" s="183"/>
      <c r="T724" s="183"/>
      <c r="U724" s="183"/>
    </row>
    <row r="725" spans="13:21" x14ac:dyDescent="0.35">
      <c r="M725" s="166"/>
      <c r="N725" s="166"/>
      <c r="O725" s="166"/>
      <c r="P725" s="181"/>
      <c r="R725" s="183"/>
      <c r="S725" s="183"/>
      <c r="T725" s="183"/>
      <c r="U725" s="183"/>
    </row>
    <row r="726" spans="13:21" x14ac:dyDescent="0.35">
      <c r="M726" s="166"/>
      <c r="N726" s="166"/>
      <c r="O726" s="166"/>
      <c r="P726" s="181"/>
      <c r="R726" s="183"/>
      <c r="S726" s="183"/>
      <c r="T726" s="183"/>
      <c r="U726" s="183"/>
    </row>
    <row r="727" spans="13:21" x14ac:dyDescent="0.35">
      <c r="M727" s="166"/>
      <c r="N727" s="166"/>
      <c r="O727" s="166"/>
      <c r="P727" s="181"/>
      <c r="R727" s="183"/>
      <c r="S727" s="183"/>
      <c r="T727" s="183"/>
      <c r="U727" s="183"/>
    </row>
    <row r="728" spans="13:21" x14ac:dyDescent="0.35">
      <c r="M728" s="166"/>
      <c r="N728" s="166"/>
      <c r="O728" s="166"/>
      <c r="P728" s="181"/>
      <c r="R728" s="183"/>
      <c r="S728" s="183"/>
      <c r="T728" s="183"/>
      <c r="U728" s="183"/>
    </row>
    <row r="729" spans="13:21" x14ac:dyDescent="0.35">
      <c r="M729" s="166"/>
      <c r="N729" s="166"/>
      <c r="O729" s="166"/>
      <c r="P729" s="181"/>
      <c r="R729" s="183"/>
      <c r="S729" s="183"/>
      <c r="T729" s="183"/>
      <c r="U729" s="183"/>
    </row>
    <row r="730" spans="13:21" x14ac:dyDescent="0.35">
      <c r="M730" s="166"/>
      <c r="N730" s="166"/>
      <c r="O730" s="166"/>
      <c r="P730" s="181"/>
      <c r="R730" s="183"/>
      <c r="S730" s="183"/>
      <c r="T730" s="183"/>
      <c r="U730" s="183"/>
    </row>
    <row r="731" spans="13:21" x14ac:dyDescent="0.35">
      <c r="M731" s="166"/>
      <c r="N731" s="166"/>
      <c r="O731" s="166"/>
      <c r="P731" s="181"/>
      <c r="R731" s="183"/>
      <c r="S731" s="183"/>
      <c r="T731" s="183"/>
      <c r="U731" s="183"/>
    </row>
    <row r="732" spans="13:21" x14ac:dyDescent="0.35">
      <c r="M732" s="166"/>
      <c r="N732" s="166"/>
      <c r="O732" s="166"/>
      <c r="P732" s="181"/>
      <c r="R732" s="183"/>
      <c r="S732" s="183"/>
      <c r="T732" s="183"/>
      <c r="U732" s="183"/>
    </row>
    <row r="733" spans="13:21" x14ac:dyDescent="0.35">
      <c r="M733" s="166"/>
      <c r="N733" s="166"/>
      <c r="O733" s="166"/>
      <c r="P733" s="181"/>
      <c r="R733" s="183"/>
      <c r="S733" s="183"/>
      <c r="T733" s="183"/>
      <c r="U733" s="183"/>
    </row>
    <row r="734" spans="13:21" x14ac:dyDescent="0.35">
      <c r="M734" s="166"/>
      <c r="N734" s="166"/>
      <c r="O734" s="166"/>
      <c r="P734" s="181"/>
      <c r="R734" s="183"/>
      <c r="S734" s="183"/>
      <c r="T734" s="183"/>
      <c r="U734" s="183"/>
    </row>
    <row r="735" spans="13:21" x14ac:dyDescent="0.35">
      <c r="M735" s="166"/>
      <c r="N735" s="166"/>
      <c r="O735" s="166"/>
      <c r="P735" s="181"/>
      <c r="R735" s="183"/>
      <c r="S735" s="183"/>
      <c r="T735" s="183"/>
      <c r="U735" s="183"/>
    </row>
    <row r="736" spans="13:21" x14ac:dyDescent="0.35">
      <c r="M736" s="166"/>
      <c r="N736" s="166"/>
      <c r="O736" s="166"/>
      <c r="P736" s="181"/>
      <c r="R736" s="183"/>
      <c r="S736" s="183"/>
      <c r="T736" s="183"/>
      <c r="U736" s="183"/>
    </row>
    <row r="737" spans="13:21" x14ac:dyDescent="0.35">
      <c r="M737" s="166"/>
      <c r="N737" s="166"/>
      <c r="O737" s="166"/>
      <c r="P737" s="181"/>
      <c r="R737" s="183"/>
      <c r="S737" s="183"/>
      <c r="T737" s="183"/>
      <c r="U737" s="183"/>
    </row>
    <row r="738" spans="13:21" x14ac:dyDescent="0.35">
      <c r="M738" s="166"/>
      <c r="N738" s="166"/>
      <c r="O738" s="166"/>
      <c r="P738" s="181"/>
      <c r="R738" s="183"/>
      <c r="S738" s="183"/>
      <c r="T738" s="183"/>
      <c r="U738" s="183"/>
    </row>
    <row r="739" spans="13:21" x14ac:dyDescent="0.35">
      <c r="M739" s="166"/>
      <c r="N739" s="166"/>
      <c r="O739" s="166"/>
      <c r="P739" s="181"/>
      <c r="R739" s="183"/>
      <c r="S739" s="183"/>
      <c r="T739" s="183"/>
      <c r="U739" s="183"/>
    </row>
    <row r="740" spans="13:21" x14ac:dyDescent="0.35">
      <c r="M740" s="166"/>
      <c r="N740" s="166"/>
      <c r="O740" s="166"/>
      <c r="P740" s="181"/>
      <c r="R740" s="183"/>
      <c r="S740" s="183"/>
      <c r="T740" s="183"/>
      <c r="U740" s="183"/>
    </row>
    <row r="741" spans="13:21" x14ac:dyDescent="0.35">
      <c r="M741" s="166"/>
      <c r="N741" s="166"/>
      <c r="O741" s="166"/>
      <c r="P741" s="181"/>
      <c r="R741" s="183"/>
      <c r="S741" s="183"/>
      <c r="T741" s="183"/>
      <c r="U741" s="183"/>
    </row>
    <row r="742" spans="13:21" x14ac:dyDescent="0.35">
      <c r="M742" s="166"/>
      <c r="N742" s="166"/>
      <c r="O742" s="166"/>
      <c r="P742" s="181"/>
      <c r="R742" s="183"/>
      <c r="S742" s="183"/>
      <c r="T742" s="183"/>
      <c r="U742" s="183"/>
    </row>
    <row r="743" spans="13:21" x14ac:dyDescent="0.35">
      <c r="M743" s="166"/>
      <c r="N743" s="166"/>
      <c r="O743" s="166"/>
      <c r="P743" s="181"/>
      <c r="R743" s="183"/>
      <c r="S743" s="183"/>
      <c r="T743" s="183"/>
      <c r="U743" s="183"/>
    </row>
    <row r="744" spans="13:21" x14ac:dyDescent="0.35">
      <c r="M744" s="166"/>
      <c r="N744" s="166"/>
      <c r="O744" s="166"/>
      <c r="P744" s="181"/>
      <c r="R744" s="183"/>
      <c r="S744" s="183"/>
      <c r="T744" s="183"/>
      <c r="U744" s="183"/>
    </row>
    <row r="745" spans="13:21" x14ac:dyDescent="0.35">
      <c r="M745" s="166"/>
      <c r="N745" s="166"/>
      <c r="O745" s="166"/>
      <c r="P745" s="181"/>
      <c r="R745" s="183"/>
      <c r="S745" s="183"/>
      <c r="T745" s="183"/>
      <c r="U745" s="183"/>
    </row>
    <row r="746" spans="13:21" x14ac:dyDescent="0.35">
      <c r="M746" s="166"/>
      <c r="N746" s="166"/>
      <c r="O746" s="166"/>
      <c r="P746" s="181"/>
      <c r="R746" s="183"/>
      <c r="S746" s="183"/>
      <c r="T746" s="183"/>
      <c r="U746" s="183"/>
    </row>
    <row r="747" spans="13:21" x14ac:dyDescent="0.35">
      <c r="M747" s="166"/>
      <c r="N747" s="166"/>
      <c r="O747" s="166"/>
      <c r="P747" s="181"/>
      <c r="R747" s="183"/>
      <c r="S747" s="183"/>
      <c r="T747" s="183"/>
      <c r="U747" s="183"/>
    </row>
    <row r="748" spans="13:21" x14ac:dyDescent="0.35">
      <c r="M748" s="166"/>
      <c r="N748" s="166"/>
      <c r="O748" s="166"/>
      <c r="P748" s="181"/>
      <c r="R748" s="183"/>
      <c r="S748" s="183"/>
      <c r="T748" s="183"/>
      <c r="U748" s="183"/>
    </row>
    <row r="749" spans="13:21" x14ac:dyDescent="0.35">
      <c r="M749" s="166"/>
      <c r="N749" s="166"/>
      <c r="O749" s="166"/>
      <c r="P749" s="181"/>
      <c r="R749" s="183"/>
      <c r="S749" s="183"/>
      <c r="T749" s="183"/>
      <c r="U749" s="183"/>
    </row>
    <row r="750" spans="13:21" x14ac:dyDescent="0.35">
      <c r="M750" s="166"/>
      <c r="N750" s="166"/>
      <c r="O750" s="166"/>
      <c r="P750" s="181"/>
      <c r="R750" s="183"/>
      <c r="S750" s="183"/>
      <c r="T750" s="183"/>
      <c r="U750" s="183"/>
    </row>
    <row r="751" spans="13:21" x14ac:dyDescent="0.35">
      <c r="M751" s="166"/>
      <c r="N751" s="166"/>
      <c r="O751" s="166"/>
      <c r="P751" s="181"/>
      <c r="R751" s="183"/>
      <c r="S751" s="183"/>
      <c r="T751" s="183"/>
      <c r="U751" s="183"/>
    </row>
    <row r="752" spans="13:21" x14ac:dyDescent="0.35">
      <c r="M752" s="166"/>
      <c r="N752" s="166"/>
      <c r="O752" s="166"/>
      <c r="P752" s="181"/>
      <c r="R752" s="183"/>
      <c r="S752" s="183"/>
      <c r="T752" s="183"/>
      <c r="U752" s="183"/>
    </row>
    <row r="753" spans="13:21" x14ac:dyDescent="0.35">
      <c r="M753" s="166"/>
      <c r="N753" s="166"/>
      <c r="O753" s="166"/>
      <c r="P753" s="181"/>
      <c r="R753" s="183"/>
      <c r="S753" s="183"/>
      <c r="T753" s="183"/>
      <c r="U753" s="183"/>
    </row>
    <row r="754" spans="13:21" x14ac:dyDescent="0.35">
      <c r="M754" s="166"/>
      <c r="N754" s="166"/>
      <c r="O754" s="166"/>
      <c r="P754" s="181"/>
      <c r="R754" s="183"/>
      <c r="S754" s="183"/>
      <c r="T754" s="183"/>
      <c r="U754" s="183"/>
    </row>
    <row r="755" spans="13:21" x14ac:dyDescent="0.35">
      <c r="M755" s="166"/>
      <c r="N755" s="166"/>
      <c r="O755" s="166"/>
      <c r="P755" s="181"/>
      <c r="R755" s="183"/>
      <c r="S755" s="183"/>
      <c r="T755" s="183"/>
      <c r="U755" s="183"/>
    </row>
    <row r="756" spans="13:21" x14ac:dyDescent="0.35">
      <c r="M756" s="166"/>
      <c r="N756" s="166"/>
      <c r="O756" s="166"/>
      <c r="P756" s="181"/>
      <c r="R756" s="183"/>
      <c r="S756" s="183"/>
      <c r="T756" s="183"/>
      <c r="U756" s="183"/>
    </row>
    <row r="757" spans="13:21" x14ac:dyDescent="0.35">
      <c r="M757" s="166"/>
      <c r="N757" s="166"/>
      <c r="O757" s="166"/>
      <c r="P757" s="181"/>
      <c r="R757" s="183"/>
      <c r="S757" s="183"/>
      <c r="T757" s="183"/>
      <c r="U757" s="183"/>
    </row>
    <row r="758" spans="13:21" x14ac:dyDescent="0.35">
      <c r="M758" s="166"/>
      <c r="N758" s="166"/>
      <c r="O758" s="166"/>
      <c r="P758" s="181"/>
      <c r="R758" s="183"/>
      <c r="S758" s="183"/>
      <c r="T758" s="183"/>
      <c r="U758" s="183"/>
    </row>
    <row r="759" spans="13:21" x14ac:dyDescent="0.35">
      <c r="M759" s="166"/>
      <c r="N759" s="166"/>
      <c r="O759" s="166"/>
      <c r="P759" s="181"/>
      <c r="R759" s="183"/>
      <c r="S759" s="183"/>
      <c r="T759" s="183"/>
      <c r="U759" s="183"/>
    </row>
    <row r="760" spans="13:21" x14ac:dyDescent="0.35">
      <c r="M760" s="166"/>
      <c r="N760" s="166"/>
      <c r="O760" s="166"/>
      <c r="P760" s="181"/>
      <c r="R760" s="183"/>
      <c r="S760" s="183"/>
      <c r="T760" s="183"/>
      <c r="U760" s="183"/>
    </row>
    <row r="761" spans="13:21" x14ac:dyDescent="0.35">
      <c r="M761" s="166"/>
      <c r="N761" s="166"/>
      <c r="O761" s="166"/>
      <c r="P761" s="181"/>
      <c r="R761" s="183"/>
      <c r="S761" s="183"/>
      <c r="T761" s="183"/>
      <c r="U761" s="183"/>
    </row>
    <row r="762" spans="13:21" x14ac:dyDescent="0.35">
      <c r="M762" s="166"/>
      <c r="N762" s="166"/>
      <c r="O762" s="166"/>
      <c r="P762" s="181"/>
      <c r="R762" s="183"/>
      <c r="S762" s="183"/>
      <c r="T762" s="183"/>
      <c r="U762" s="183"/>
    </row>
    <row r="763" spans="13:21" x14ac:dyDescent="0.35">
      <c r="M763" s="166"/>
      <c r="N763" s="166"/>
      <c r="O763" s="166"/>
      <c r="P763" s="181"/>
      <c r="R763" s="183"/>
      <c r="S763" s="183"/>
      <c r="T763" s="183"/>
      <c r="U763" s="183"/>
    </row>
    <row r="764" spans="13:21" x14ac:dyDescent="0.35">
      <c r="M764" s="166"/>
      <c r="N764" s="166"/>
      <c r="O764" s="166"/>
      <c r="P764" s="181"/>
      <c r="R764" s="183"/>
      <c r="S764" s="183"/>
      <c r="T764" s="183"/>
      <c r="U764" s="183"/>
    </row>
    <row r="765" spans="13:21" x14ac:dyDescent="0.35">
      <c r="M765" s="166"/>
      <c r="N765" s="166"/>
      <c r="O765" s="166"/>
      <c r="P765" s="181"/>
      <c r="R765" s="183"/>
      <c r="S765" s="183"/>
      <c r="T765" s="183"/>
      <c r="U765" s="183"/>
    </row>
    <row r="766" spans="13:21" x14ac:dyDescent="0.35">
      <c r="M766" s="166"/>
      <c r="N766" s="166"/>
      <c r="O766" s="166"/>
      <c r="P766" s="181"/>
      <c r="R766" s="183"/>
      <c r="S766" s="183"/>
      <c r="T766" s="183"/>
      <c r="U766" s="183"/>
    </row>
    <row r="767" spans="13:21" x14ac:dyDescent="0.35">
      <c r="M767" s="166"/>
      <c r="N767" s="166"/>
      <c r="O767" s="166"/>
      <c r="P767" s="181"/>
      <c r="R767" s="183"/>
      <c r="S767" s="183"/>
      <c r="T767" s="183"/>
      <c r="U767" s="183"/>
    </row>
    <row r="768" spans="13:21" x14ac:dyDescent="0.35">
      <c r="M768" s="166"/>
      <c r="N768" s="166"/>
      <c r="O768" s="166"/>
      <c r="P768" s="181"/>
      <c r="R768" s="183"/>
      <c r="S768" s="183"/>
      <c r="T768" s="183"/>
      <c r="U768" s="183"/>
    </row>
    <row r="769" spans="13:21" x14ac:dyDescent="0.35">
      <c r="M769" s="166"/>
      <c r="N769" s="166"/>
      <c r="O769" s="166"/>
      <c r="P769" s="181"/>
      <c r="R769" s="183"/>
      <c r="S769" s="183"/>
      <c r="T769" s="183"/>
      <c r="U769" s="183"/>
    </row>
    <row r="770" spans="13:21" x14ac:dyDescent="0.35">
      <c r="M770" s="166"/>
      <c r="N770" s="166"/>
      <c r="O770" s="166"/>
      <c r="P770" s="181"/>
      <c r="R770" s="183"/>
      <c r="S770" s="183"/>
      <c r="T770" s="183"/>
      <c r="U770" s="183"/>
    </row>
    <row r="771" spans="13:21" x14ac:dyDescent="0.35">
      <c r="M771" s="166"/>
      <c r="N771" s="166"/>
      <c r="O771" s="166"/>
      <c r="P771" s="181"/>
      <c r="R771" s="183"/>
      <c r="S771" s="183"/>
      <c r="T771" s="183"/>
      <c r="U771" s="183"/>
    </row>
    <row r="772" spans="13:21" x14ac:dyDescent="0.35">
      <c r="M772" s="166"/>
      <c r="N772" s="166"/>
      <c r="O772" s="166"/>
      <c r="P772" s="181"/>
      <c r="R772" s="183"/>
      <c r="S772" s="183"/>
      <c r="T772" s="183"/>
      <c r="U772" s="183"/>
    </row>
    <row r="773" spans="13:21" x14ac:dyDescent="0.35">
      <c r="M773" s="166"/>
      <c r="N773" s="166"/>
      <c r="O773" s="166"/>
      <c r="P773" s="181"/>
      <c r="R773" s="183"/>
      <c r="S773" s="183"/>
      <c r="T773" s="183"/>
      <c r="U773" s="183"/>
    </row>
    <row r="774" spans="13:21" x14ac:dyDescent="0.35">
      <c r="M774" s="166"/>
      <c r="N774" s="166"/>
      <c r="O774" s="166"/>
      <c r="P774" s="181"/>
      <c r="R774" s="183"/>
      <c r="S774" s="183"/>
      <c r="T774" s="183"/>
      <c r="U774" s="183"/>
    </row>
    <row r="775" spans="13:21" x14ac:dyDescent="0.35">
      <c r="M775" s="166"/>
      <c r="N775" s="166"/>
      <c r="O775" s="166"/>
      <c r="P775" s="181"/>
      <c r="R775" s="183"/>
      <c r="S775" s="183"/>
      <c r="T775" s="183"/>
      <c r="U775" s="183"/>
    </row>
    <row r="776" spans="13:21" x14ac:dyDescent="0.35">
      <c r="M776" s="166"/>
      <c r="N776" s="166"/>
      <c r="O776" s="166"/>
      <c r="P776" s="181"/>
      <c r="R776" s="183"/>
      <c r="S776" s="183"/>
      <c r="T776" s="183"/>
      <c r="U776" s="183"/>
    </row>
    <row r="777" spans="13:21" x14ac:dyDescent="0.35">
      <c r="M777" s="166"/>
      <c r="N777" s="166"/>
      <c r="O777" s="166"/>
      <c r="P777" s="181"/>
      <c r="R777" s="183"/>
      <c r="S777" s="183"/>
      <c r="T777" s="183"/>
      <c r="U777" s="183"/>
    </row>
    <row r="778" spans="13:21" x14ac:dyDescent="0.35">
      <c r="M778" s="166"/>
      <c r="N778" s="166"/>
      <c r="O778" s="166"/>
      <c r="P778" s="181"/>
      <c r="R778" s="183"/>
      <c r="S778" s="183"/>
      <c r="T778" s="183"/>
      <c r="U778" s="183"/>
    </row>
    <row r="779" spans="13:21" x14ac:dyDescent="0.35">
      <c r="M779" s="166"/>
      <c r="N779" s="166"/>
      <c r="O779" s="166"/>
      <c r="P779" s="181"/>
      <c r="R779" s="183"/>
      <c r="S779" s="183"/>
      <c r="T779" s="183"/>
      <c r="U779" s="183"/>
    </row>
    <row r="780" spans="13:21" x14ac:dyDescent="0.35">
      <c r="M780" s="166"/>
      <c r="N780" s="166"/>
      <c r="O780" s="166"/>
      <c r="P780" s="181"/>
      <c r="R780" s="183"/>
      <c r="S780" s="183"/>
      <c r="T780" s="183"/>
      <c r="U780" s="183"/>
    </row>
    <row r="781" spans="13:21" x14ac:dyDescent="0.35">
      <c r="M781" s="166"/>
      <c r="N781" s="166"/>
      <c r="O781" s="166"/>
      <c r="P781" s="181"/>
      <c r="R781" s="183"/>
      <c r="S781" s="183"/>
      <c r="T781" s="183"/>
      <c r="U781" s="183"/>
    </row>
    <row r="782" spans="13:21" x14ac:dyDescent="0.35">
      <c r="M782" s="166"/>
      <c r="N782" s="166"/>
      <c r="O782" s="166"/>
      <c r="P782" s="181"/>
      <c r="R782" s="183"/>
      <c r="S782" s="183"/>
      <c r="T782" s="183"/>
      <c r="U782" s="183"/>
    </row>
    <row r="783" spans="13:21" x14ac:dyDescent="0.35">
      <c r="M783" s="166"/>
      <c r="N783" s="166"/>
      <c r="O783" s="166"/>
      <c r="P783" s="181"/>
      <c r="R783" s="183"/>
      <c r="S783" s="183"/>
      <c r="T783" s="183"/>
      <c r="U783" s="183"/>
    </row>
    <row r="784" spans="13:21" x14ac:dyDescent="0.35">
      <c r="M784" s="166"/>
      <c r="N784" s="166"/>
      <c r="O784" s="166"/>
      <c r="P784" s="181"/>
      <c r="R784" s="183"/>
      <c r="S784" s="183"/>
      <c r="T784" s="183"/>
      <c r="U784" s="183"/>
    </row>
    <row r="785" spans="13:21" x14ac:dyDescent="0.35">
      <c r="M785" s="166"/>
      <c r="N785" s="166"/>
      <c r="O785" s="166"/>
      <c r="P785" s="181"/>
      <c r="R785" s="183"/>
      <c r="S785" s="183"/>
      <c r="T785" s="183"/>
      <c r="U785" s="183"/>
    </row>
    <row r="786" spans="13:21" x14ac:dyDescent="0.35">
      <c r="M786" s="166"/>
      <c r="N786" s="166"/>
      <c r="O786" s="166"/>
      <c r="P786" s="181"/>
      <c r="R786" s="183"/>
      <c r="S786" s="183"/>
      <c r="T786" s="183"/>
      <c r="U786" s="183"/>
    </row>
    <row r="787" spans="13:21" x14ac:dyDescent="0.35">
      <c r="M787" s="166"/>
      <c r="N787" s="166"/>
      <c r="O787" s="166"/>
      <c r="P787" s="181"/>
      <c r="R787" s="183"/>
      <c r="S787" s="183"/>
      <c r="T787" s="183"/>
      <c r="U787" s="183"/>
    </row>
    <row r="788" spans="13:21" x14ac:dyDescent="0.35">
      <c r="M788" s="166"/>
      <c r="N788" s="166"/>
      <c r="O788" s="166"/>
      <c r="P788" s="181"/>
      <c r="R788" s="183"/>
      <c r="S788" s="183"/>
      <c r="T788" s="183"/>
      <c r="U788" s="183"/>
    </row>
    <row r="789" spans="13:21" x14ac:dyDescent="0.35">
      <c r="M789" s="166"/>
      <c r="N789" s="166"/>
      <c r="O789" s="166"/>
      <c r="P789" s="181"/>
      <c r="R789" s="183"/>
      <c r="S789" s="183"/>
      <c r="T789" s="183"/>
      <c r="U789" s="183"/>
    </row>
    <row r="790" spans="13:21" x14ac:dyDescent="0.35">
      <c r="M790" s="166"/>
      <c r="N790" s="166"/>
      <c r="O790" s="166"/>
      <c r="P790" s="181"/>
      <c r="R790" s="183"/>
      <c r="S790" s="183"/>
      <c r="T790" s="183"/>
      <c r="U790" s="183"/>
    </row>
    <row r="791" spans="13:21" x14ac:dyDescent="0.35">
      <c r="M791" s="166"/>
      <c r="N791" s="166"/>
      <c r="O791" s="166"/>
      <c r="P791" s="181"/>
      <c r="R791" s="183"/>
      <c r="S791" s="183"/>
      <c r="T791" s="183"/>
      <c r="U791" s="183"/>
    </row>
    <row r="792" spans="13:21" x14ac:dyDescent="0.35">
      <c r="M792" s="166"/>
      <c r="N792" s="166"/>
      <c r="O792" s="166"/>
      <c r="P792" s="181"/>
      <c r="R792" s="183"/>
      <c r="S792" s="183"/>
      <c r="T792" s="183"/>
      <c r="U792" s="183"/>
    </row>
    <row r="793" spans="13:21" x14ac:dyDescent="0.35">
      <c r="M793" s="166"/>
      <c r="N793" s="166"/>
      <c r="O793" s="166"/>
      <c r="P793" s="181"/>
      <c r="R793" s="183"/>
      <c r="S793" s="183"/>
      <c r="T793" s="183"/>
      <c r="U793" s="183"/>
    </row>
    <row r="794" spans="13:21" x14ac:dyDescent="0.35">
      <c r="M794" s="166"/>
      <c r="N794" s="166"/>
      <c r="O794" s="166"/>
      <c r="P794" s="181"/>
      <c r="R794" s="183"/>
      <c r="S794" s="183"/>
      <c r="T794" s="183"/>
      <c r="U794" s="183"/>
    </row>
    <row r="795" spans="13:21" x14ac:dyDescent="0.35">
      <c r="M795" s="166"/>
      <c r="N795" s="166"/>
      <c r="O795" s="166"/>
      <c r="P795" s="181"/>
      <c r="R795" s="183"/>
      <c r="S795" s="183"/>
      <c r="T795" s="183"/>
      <c r="U795" s="183"/>
    </row>
    <row r="796" spans="13:21" x14ac:dyDescent="0.35">
      <c r="M796" s="166"/>
      <c r="N796" s="166"/>
      <c r="O796" s="166"/>
      <c r="P796" s="181"/>
      <c r="R796" s="183"/>
      <c r="S796" s="183"/>
      <c r="T796" s="183"/>
      <c r="U796" s="183"/>
    </row>
    <row r="797" spans="13:21" x14ac:dyDescent="0.35">
      <c r="M797" s="166"/>
      <c r="N797" s="166"/>
      <c r="O797" s="166"/>
      <c r="P797" s="181"/>
      <c r="R797" s="183"/>
      <c r="S797" s="183"/>
      <c r="T797" s="183"/>
      <c r="U797" s="183"/>
    </row>
    <row r="798" spans="13:21" x14ac:dyDescent="0.35">
      <c r="M798" s="166"/>
      <c r="N798" s="166"/>
      <c r="O798" s="166"/>
      <c r="P798" s="181"/>
      <c r="R798" s="183"/>
      <c r="S798" s="183"/>
      <c r="T798" s="183"/>
      <c r="U798" s="183"/>
    </row>
    <row r="799" spans="13:21" x14ac:dyDescent="0.35">
      <c r="M799" s="166"/>
      <c r="N799" s="166"/>
      <c r="O799" s="166"/>
      <c r="P799" s="181"/>
      <c r="R799" s="183"/>
      <c r="S799" s="183"/>
      <c r="T799" s="183"/>
      <c r="U799" s="183"/>
    </row>
    <row r="800" spans="13:21" x14ac:dyDescent="0.35">
      <c r="M800" s="166"/>
      <c r="N800" s="166"/>
      <c r="O800" s="166"/>
      <c r="P800" s="181"/>
      <c r="R800" s="183"/>
      <c r="S800" s="183"/>
      <c r="T800" s="183"/>
      <c r="U800" s="183"/>
    </row>
    <row r="801" spans="13:21" x14ac:dyDescent="0.35">
      <c r="M801" s="166"/>
      <c r="N801" s="166"/>
      <c r="O801" s="166"/>
      <c r="P801" s="181"/>
      <c r="R801" s="183"/>
      <c r="S801" s="183"/>
      <c r="T801" s="183"/>
      <c r="U801" s="183"/>
    </row>
    <row r="802" spans="13:21" x14ac:dyDescent="0.35">
      <c r="M802" s="166"/>
      <c r="N802" s="166"/>
      <c r="O802" s="166"/>
      <c r="P802" s="181"/>
      <c r="R802" s="183"/>
      <c r="S802" s="183"/>
      <c r="T802" s="183"/>
      <c r="U802" s="183"/>
    </row>
    <row r="803" spans="13:21" x14ac:dyDescent="0.35">
      <c r="M803" s="166"/>
      <c r="N803" s="166"/>
      <c r="O803" s="166"/>
      <c r="P803" s="181"/>
      <c r="R803" s="183"/>
      <c r="S803" s="183"/>
      <c r="T803" s="183"/>
      <c r="U803" s="183"/>
    </row>
    <row r="804" spans="13:21" x14ac:dyDescent="0.35">
      <c r="M804" s="166"/>
      <c r="N804" s="166"/>
      <c r="O804" s="166"/>
      <c r="P804" s="181"/>
      <c r="R804" s="183"/>
      <c r="S804" s="183"/>
      <c r="T804" s="183"/>
      <c r="U804" s="183"/>
    </row>
    <row r="805" spans="13:21" x14ac:dyDescent="0.35">
      <c r="M805" s="166"/>
      <c r="N805" s="166"/>
      <c r="O805" s="166"/>
      <c r="P805" s="181"/>
      <c r="R805" s="183"/>
      <c r="S805" s="183"/>
      <c r="T805" s="183"/>
      <c r="U805" s="183"/>
    </row>
    <row r="806" spans="13:21" x14ac:dyDescent="0.35">
      <c r="M806" s="166"/>
      <c r="N806" s="166"/>
      <c r="O806" s="166"/>
      <c r="P806" s="181"/>
      <c r="R806" s="183"/>
      <c r="S806" s="183"/>
      <c r="T806" s="183"/>
      <c r="U806" s="183"/>
    </row>
    <row r="807" spans="13:21" x14ac:dyDescent="0.35">
      <c r="M807" s="166"/>
      <c r="N807" s="166"/>
      <c r="O807" s="166"/>
      <c r="P807" s="181"/>
      <c r="R807" s="183"/>
      <c r="S807" s="183"/>
      <c r="T807" s="183"/>
      <c r="U807" s="183"/>
    </row>
    <row r="808" spans="13:21" x14ac:dyDescent="0.35">
      <c r="M808" s="166"/>
      <c r="N808" s="166"/>
      <c r="O808" s="166"/>
      <c r="P808" s="181"/>
      <c r="R808" s="183"/>
      <c r="S808" s="183"/>
      <c r="T808" s="183"/>
      <c r="U808" s="183"/>
    </row>
    <row r="809" spans="13:21" x14ac:dyDescent="0.35">
      <c r="M809" s="166"/>
      <c r="N809" s="166"/>
      <c r="O809" s="166"/>
      <c r="P809" s="181"/>
      <c r="R809" s="183"/>
      <c r="S809" s="183"/>
      <c r="T809" s="183"/>
      <c r="U809" s="183"/>
    </row>
    <row r="810" spans="13:21" x14ac:dyDescent="0.35">
      <c r="M810" s="166"/>
      <c r="N810" s="166"/>
      <c r="O810" s="166"/>
      <c r="P810" s="181"/>
      <c r="R810" s="183"/>
      <c r="S810" s="183"/>
      <c r="T810" s="183"/>
      <c r="U810" s="183"/>
    </row>
    <row r="811" spans="13:21" x14ac:dyDescent="0.35">
      <c r="M811" s="166"/>
      <c r="N811" s="166"/>
      <c r="O811" s="166"/>
      <c r="P811" s="181"/>
      <c r="R811" s="183"/>
      <c r="S811" s="183"/>
      <c r="T811" s="183"/>
      <c r="U811" s="183"/>
    </row>
    <row r="812" spans="13:21" x14ac:dyDescent="0.35">
      <c r="M812" s="166"/>
      <c r="N812" s="166"/>
      <c r="O812" s="166"/>
      <c r="P812" s="181"/>
      <c r="R812" s="183"/>
      <c r="S812" s="183"/>
      <c r="T812" s="183"/>
      <c r="U812" s="183"/>
    </row>
    <row r="813" spans="13:21" x14ac:dyDescent="0.35">
      <c r="M813" s="166"/>
      <c r="N813" s="166"/>
      <c r="O813" s="166"/>
      <c r="P813" s="181"/>
      <c r="R813" s="183"/>
      <c r="S813" s="183"/>
      <c r="T813" s="183"/>
      <c r="U813" s="183"/>
    </row>
    <row r="814" spans="13:21" x14ac:dyDescent="0.35">
      <c r="M814" s="166"/>
      <c r="N814" s="166"/>
      <c r="O814" s="166"/>
      <c r="P814" s="181"/>
      <c r="R814" s="183"/>
      <c r="S814" s="183"/>
      <c r="T814" s="183"/>
      <c r="U814" s="183"/>
    </row>
    <row r="815" spans="13:21" x14ac:dyDescent="0.35">
      <c r="M815" s="166"/>
      <c r="N815" s="166"/>
      <c r="O815" s="166"/>
      <c r="P815" s="181"/>
      <c r="R815" s="183"/>
      <c r="S815" s="183"/>
      <c r="T815" s="183"/>
      <c r="U815" s="183"/>
    </row>
    <row r="816" spans="13:21" x14ac:dyDescent="0.35">
      <c r="M816" s="166"/>
      <c r="N816" s="166"/>
      <c r="O816" s="166"/>
      <c r="P816" s="181"/>
      <c r="R816" s="183"/>
      <c r="S816" s="183"/>
      <c r="T816" s="183"/>
      <c r="U816" s="183"/>
    </row>
    <row r="817" spans="13:21" x14ac:dyDescent="0.35">
      <c r="M817" s="166"/>
      <c r="N817" s="166"/>
      <c r="O817" s="166"/>
      <c r="P817" s="181"/>
      <c r="R817" s="183"/>
      <c r="S817" s="183"/>
      <c r="T817" s="183"/>
      <c r="U817" s="183"/>
    </row>
    <row r="818" spans="13:21" x14ac:dyDescent="0.35">
      <c r="M818" s="166"/>
      <c r="N818" s="166"/>
      <c r="O818" s="166"/>
      <c r="P818" s="181"/>
      <c r="R818" s="183"/>
      <c r="S818" s="183"/>
      <c r="T818" s="183"/>
      <c r="U818" s="183"/>
    </row>
    <row r="819" spans="13:21" x14ac:dyDescent="0.35">
      <c r="M819" s="166"/>
      <c r="N819" s="166"/>
      <c r="O819" s="166"/>
      <c r="P819" s="181"/>
      <c r="R819" s="183"/>
      <c r="S819" s="183"/>
      <c r="T819" s="183"/>
      <c r="U819" s="183"/>
    </row>
    <row r="820" spans="13:21" x14ac:dyDescent="0.35">
      <c r="M820" s="166"/>
      <c r="N820" s="166"/>
      <c r="O820" s="166"/>
      <c r="P820" s="181"/>
      <c r="R820" s="183"/>
      <c r="S820" s="183"/>
      <c r="T820" s="183"/>
      <c r="U820" s="183"/>
    </row>
    <row r="821" spans="13:21" x14ac:dyDescent="0.35">
      <c r="M821" s="166"/>
      <c r="N821" s="166"/>
      <c r="O821" s="166"/>
      <c r="P821" s="181"/>
      <c r="R821" s="183"/>
      <c r="S821" s="183"/>
      <c r="T821" s="183"/>
      <c r="U821" s="183"/>
    </row>
    <row r="822" spans="13:21" x14ac:dyDescent="0.35">
      <c r="M822" s="166"/>
      <c r="N822" s="166"/>
      <c r="O822" s="166"/>
      <c r="P822" s="181"/>
      <c r="R822" s="183"/>
      <c r="S822" s="183"/>
      <c r="T822" s="183"/>
      <c r="U822" s="183"/>
    </row>
    <row r="823" spans="13:21" x14ac:dyDescent="0.35">
      <c r="M823" s="166"/>
      <c r="N823" s="166"/>
      <c r="O823" s="166"/>
      <c r="P823" s="181"/>
      <c r="R823" s="183"/>
      <c r="S823" s="183"/>
      <c r="T823" s="183"/>
      <c r="U823" s="183"/>
    </row>
    <row r="824" spans="13:21" x14ac:dyDescent="0.35">
      <c r="M824" s="166"/>
      <c r="N824" s="166"/>
      <c r="O824" s="166"/>
      <c r="P824" s="181"/>
      <c r="R824" s="183"/>
      <c r="S824" s="183"/>
      <c r="T824" s="183"/>
      <c r="U824" s="183"/>
    </row>
    <row r="825" spans="13:21" x14ac:dyDescent="0.35">
      <c r="M825" s="166"/>
      <c r="N825" s="166"/>
      <c r="O825" s="166"/>
      <c r="P825" s="181"/>
      <c r="R825" s="183"/>
      <c r="S825" s="183"/>
      <c r="T825" s="183"/>
      <c r="U825" s="183"/>
    </row>
    <row r="826" spans="13:21" x14ac:dyDescent="0.35">
      <c r="M826" s="166"/>
      <c r="N826" s="166"/>
      <c r="O826" s="166"/>
      <c r="P826" s="181"/>
      <c r="R826" s="183"/>
      <c r="S826" s="183"/>
      <c r="T826" s="183"/>
      <c r="U826" s="183"/>
    </row>
    <row r="827" spans="13:21" x14ac:dyDescent="0.35">
      <c r="M827" s="166"/>
      <c r="N827" s="166"/>
      <c r="O827" s="166"/>
      <c r="P827" s="181"/>
      <c r="R827" s="183"/>
      <c r="S827" s="183"/>
      <c r="T827" s="183"/>
      <c r="U827" s="183"/>
    </row>
    <row r="828" spans="13:21" x14ac:dyDescent="0.35">
      <c r="M828" s="166"/>
      <c r="N828" s="166"/>
      <c r="O828" s="166"/>
      <c r="P828" s="181"/>
      <c r="R828" s="183"/>
      <c r="S828" s="183"/>
      <c r="T828" s="183"/>
      <c r="U828" s="183"/>
    </row>
    <row r="829" spans="13:21" x14ac:dyDescent="0.35">
      <c r="M829" s="166"/>
      <c r="N829" s="166"/>
      <c r="O829" s="166"/>
      <c r="P829" s="181"/>
      <c r="R829" s="183"/>
      <c r="S829" s="183"/>
      <c r="T829" s="183"/>
      <c r="U829" s="183"/>
    </row>
    <row r="830" spans="13:21" x14ac:dyDescent="0.35">
      <c r="M830" s="166"/>
      <c r="N830" s="166"/>
      <c r="O830" s="166"/>
      <c r="P830" s="181"/>
      <c r="R830" s="183"/>
      <c r="S830" s="183"/>
      <c r="T830" s="183"/>
      <c r="U830" s="183"/>
    </row>
    <row r="831" spans="13:21" x14ac:dyDescent="0.35">
      <c r="M831" s="166"/>
      <c r="N831" s="166"/>
      <c r="O831" s="166"/>
      <c r="P831" s="181"/>
      <c r="R831" s="183"/>
      <c r="S831" s="183"/>
      <c r="T831" s="183"/>
      <c r="U831" s="183"/>
    </row>
    <row r="832" spans="13:21" x14ac:dyDescent="0.35">
      <c r="M832" s="166"/>
      <c r="N832" s="166"/>
      <c r="O832" s="166"/>
      <c r="P832" s="181"/>
      <c r="R832" s="183"/>
      <c r="S832" s="183"/>
      <c r="T832" s="183"/>
      <c r="U832" s="183"/>
    </row>
    <row r="833" spans="13:21" x14ac:dyDescent="0.35">
      <c r="M833" s="166"/>
      <c r="N833" s="166"/>
      <c r="O833" s="166"/>
      <c r="P833" s="181"/>
      <c r="R833" s="183"/>
      <c r="S833" s="183"/>
      <c r="T833" s="183"/>
      <c r="U833" s="183"/>
    </row>
    <row r="834" spans="13:21" x14ac:dyDescent="0.35">
      <c r="M834" s="166"/>
      <c r="N834" s="166"/>
      <c r="O834" s="166"/>
      <c r="P834" s="181"/>
      <c r="R834" s="183"/>
      <c r="S834" s="183"/>
      <c r="T834" s="183"/>
      <c r="U834" s="183"/>
    </row>
    <row r="835" spans="13:21" x14ac:dyDescent="0.35">
      <c r="M835" s="166"/>
      <c r="N835" s="166"/>
      <c r="O835" s="166"/>
      <c r="P835" s="181"/>
      <c r="R835" s="183"/>
      <c r="S835" s="183"/>
      <c r="T835" s="183"/>
      <c r="U835" s="183"/>
    </row>
    <row r="836" spans="13:21" x14ac:dyDescent="0.35">
      <c r="M836" s="166"/>
      <c r="N836" s="166"/>
      <c r="O836" s="166"/>
      <c r="P836" s="181"/>
      <c r="R836" s="183"/>
      <c r="S836" s="183"/>
      <c r="T836" s="183"/>
      <c r="U836" s="183"/>
    </row>
    <row r="837" spans="13:21" x14ac:dyDescent="0.35">
      <c r="M837" s="166"/>
      <c r="N837" s="166"/>
      <c r="O837" s="166"/>
      <c r="P837" s="181"/>
      <c r="R837" s="183"/>
      <c r="S837" s="183"/>
      <c r="T837" s="183"/>
      <c r="U837" s="183"/>
    </row>
    <row r="838" spans="13:21" x14ac:dyDescent="0.35">
      <c r="M838" s="166"/>
      <c r="N838" s="166"/>
      <c r="O838" s="166"/>
      <c r="P838" s="181"/>
      <c r="R838" s="183"/>
      <c r="S838" s="183"/>
      <c r="T838" s="183"/>
      <c r="U838" s="183"/>
    </row>
    <row r="839" spans="13:21" x14ac:dyDescent="0.35">
      <c r="M839" s="166"/>
      <c r="N839" s="166"/>
      <c r="O839" s="166"/>
      <c r="P839" s="181"/>
      <c r="R839" s="183"/>
      <c r="S839" s="183"/>
      <c r="T839" s="183"/>
      <c r="U839" s="183"/>
    </row>
    <row r="840" spans="13:21" x14ac:dyDescent="0.35">
      <c r="M840" s="166"/>
      <c r="N840" s="166"/>
      <c r="O840" s="166"/>
      <c r="P840" s="181"/>
      <c r="R840" s="183"/>
      <c r="S840" s="183"/>
      <c r="T840" s="183"/>
      <c r="U840" s="183"/>
    </row>
    <row r="841" spans="13:21" x14ac:dyDescent="0.35">
      <c r="M841" s="166"/>
      <c r="N841" s="166"/>
      <c r="O841" s="166"/>
      <c r="P841" s="181"/>
      <c r="R841" s="183"/>
      <c r="S841" s="183"/>
      <c r="T841" s="183"/>
      <c r="U841" s="183"/>
    </row>
  </sheetData>
  <mergeCells count="21">
    <mergeCell ref="F465:M465"/>
    <mergeCell ref="A177:F177"/>
    <mergeCell ref="A262:F262"/>
    <mergeCell ref="A387:F387"/>
    <mergeCell ref="A459:F459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P6:P7"/>
    <mergeCell ref="Q6:Q7"/>
    <mergeCell ref="A67:F67"/>
    <mergeCell ref="A82:F82"/>
    <mergeCell ref="A110:F110"/>
    <mergeCell ref="L6:O6"/>
  </mergeCells>
  <printOptions horizontalCentered="1"/>
  <pageMargins left="0" right="0" top="0" bottom="0" header="0" footer="0"/>
  <pageSetup paperSize="9" scale="4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2025-11-04T10:07:16Z</cp:lastPrinted>
  <dcterms:created xsi:type="dcterms:W3CDTF">2023-03-01T12:03:54Z</dcterms:created>
  <dcterms:modified xsi:type="dcterms:W3CDTF">2025-11-04T10:07:42Z</dcterms:modified>
</cp:coreProperties>
</file>